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https://pozfond-my.sharepoint.com/personal/miroslav_sopko_pozfond_sk/Documents/Dokumenty/rada-fondu-18052023/"/>
    </mc:Choice>
  </mc:AlternateContent>
  <xr:revisionPtr revIDLastSave="0" documentId="8_{388B43F7-C35C-4F12-B84C-DA348F27D394}" xr6:coauthVersionLast="47" xr6:coauthVersionMax="47" xr10:uidLastSave="{00000000-0000-0000-0000-000000000000}"/>
  <bookViews>
    <workbookView xWindow="-28920" yWindow="-120" windowWidth="29040" windowHeight="15840" tabRatio="996" xr2:uid="{00000000-000D-0000-FFFF-FFFF00000000}"/>
  </bookViews>
  <sheets>
    <sheet name="PREVOD_ZMLUVY, DOHODY A DODATKY" sheetId="1" r:id="rId1"/>
    <sheet name="NÁJOM NA POĽNO ÚČELY_ZMLUVY" sheetId="2" r:id="rId2"/>
    <sheet name="NÁJOM NA POĽNO ÚČELY_DODATKY" sheetId="5" r:id="rId3"/>
    <sheet name="NÁJOM NA NEPOĽNO ÚČELY_ZMLUVY" sheetId="3" r:id="rId4"/>
    <sheet name="DELIMITAČNÉ PROTOKOLY" sheetId="9" r:id="rId5"/>
    <sheet name="REÁLNE DEĽBY" sheetId="10" r:id="rId6"/>
    <sheet name="NÁJOM NA NEPOĽNO ÚČELY_DODATKY" sheetId="4" r:id="rId7"/>
    <sheet name="REŠTITÚCIE_ZMLUVY A DODATKY" sheetId="6" r:id="rId8"/>
    <sheet name="NÁJOMNÉ ZMLUVY  SPOLOČENSTVÁ DO" sheetId="7" r:id="rId9"/>
    <sheet name="Kúpne zmluvy OPaPS" sheetId="11" r:id="rId10"/>
  </sheets>
  <definedNames>
    <definedName name="_xlnm._FilterDatabase" localSheetId="6" hidden="1">'NÁJOM NA NEPOĽNO ÚČELY_DODATKY'!$A$1:$M$1</definedName>
    <definedName name="_xlnm._FilterDatabase" localSheetId="3" hidden="1">'NÁJOM NA NEPOĽNO ÚČELY_ZMLUVY'!$A$1:$J$1</definedName>
    <definedName name="_xlnm._FilterDatabase" localSheetId="2" hidden="1">'NÁJOM NA POĽNO ÚČELY_DODATKY'!$A$1:$K$1</definedName>
    <definedName name="_xlnm._FilterDatabase" localSheetId="1" hidden="1">'NÁJOM NA POĽNO ÚČELY_ZMLUVY'!$A$1:$I$146</definedName>
    <definedName name="_xlnm._FilterDatabase" localSheetId="0" hidden="1">'PREVOD_ZMLUVY, DOHODY A DODATKY'!$A$1:$J$323</definedName>
    <definedName name="_xlnm._FilterDatabase" localSheetId="7" hidden="1">'REŠTITÚCIE_ZMLUVY A DODATKY'!$A$1:$I$1</definedName>
    <definedName name="_xlnm.Print_Titles" localSheetId="6">'NÁJOM NA NEPOĽNO ÚČELY_DODATKY'!#REF!</definedName>
    <definedName name="_xlnm.Print_Titles" localSheetId="0">'PREVOD_ZMLUVY, DOHODY A DODATKY'!#REF!</definedName>
    <definedName name="_xlnm.Print_Titles" localSheetId="7">'REŠTITÚCIE_ZMLUVY A DODATKY'!#REF!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6" i="10" l="1"/>
  <c r="G656" i="10"/>
  <c r="K655" i="10"/>
  <c r="G655" i="10"/>
  <c r="K654" i="10"/>
  <c r="G654" i="10"/>
  <c r="K653" i="10"/>
  <c r="G653" i="10"/>
  <c r="K652" i="10"/>
  <c r="G652" i="10"/>
  <c r="K651" i="10"/>
  <c r="K657" i="10" s="1"/>
  <c r="G651" i="10"/>
  <c r="G657" i="10" s="1"/>
  <c r="K637" i="10"/>
  <c r="G636" i="10"/>
  <c r="G633" i="10"/>
  <c r="G637" i="10" s="1"/>
  <c r="K623" i="10"/>
  <c r="G623" i="10"/>
  <c r="K622" i="10"/>
  <c r="K624" i="10" s="1"/>
  <c r="G622" i="10"/>
  <c r="G624" i="10" s="1"/>
  <c r="K608" i="10" l="1"/>
  <c r="G608" i="10"/>
  <c r="G609" i="10" s="1"/>
  <c r="K605" i="10"/>
  <c r="G605" i="10"/>
  <c r="G604" i="10"/>
  <c r="G595" i="10"/>
  <c r="G594" i="10"/>
  <c r="K593" i="10"/>
  <c r="G593" i="10"/>
  <c r="G592" i="10"/>
  <c r="G591" i="10"/>
  <c r="K590" i="10"/>
  <c r="G590" i="10"/>
  <c r="G589" i="10"/>
  <c r="G596" i="10" s="1"/>
  <c r="G588" i="10"/>
  <c r="K587" i="10"/>
  <c r="K596" i="10" s="1"/>
  <c r="G587" i="10"/>
  <c r="G580" i="10"/>
  <c r="K579" i="10"/>
  <c r="K578" i="10"/>
  <c r="K580" i="10" s="1"/>
  <c r="G570" i="10"/>
  <c r="G571" i="10" s="1"/>
  <c r="K568" i="10"/>
  <c r="G566" i="10"/>
  <c r="G567" i="10" s="1"/>
  <c r="K564" i="10"/>
  <c r="G563" i="10"/>
  <c r="K561" i="10"/>
  <c r="G560" i="10"/>
  <c r="K558" i="10"/>
  <c r="G557" i="10"/>
  <c r="K555" i="10"/>
  <c r="K567" i="10" s="1"/>
  <c r="K571" i="10" l="1"/>
  <c r="K548" i="10" l="1"/>
  <c r="G548" i="10"/>
  <c r="K547" i="10"/>
  <c r="K549" i="10" s="1"/>
  <c r="G547" i="10"/>
  <c r="G549" i="10" s="1"/>
  <c r="G541" i="10"/>
  <c r="K540" i="10"/>
  <c r="K537" i="10"/>
  <c r="K541" i="10" s="1"/>
  <c r="K526" i="10"/>
  <c r="K525" i="10"/>
  <c r="K524" i="10"/>
  <c r="K522" i="10"/>
  <c r="K521" i="10"/>
  <c r="K523" i="10" s="1"/>
  <c r="K520" i="10"/>
  <c r="K518" i="10"/>
  <c r="K517" i="10"/>
  <c r="K516" i="10"/>
  <c r="G498" i="10"/>
  <c r="K497" i="10"/>
  <c r="G497" i="10"/>
  <c r="K496" i="10"/>
  <c r="G496" i="10"/>
  <c r="K495" i="10"/>
  <c r="G495" i="10"/>
  <c r="K494" i="10"/>
  <c r="G494" i="10"/>
  <c r="K493" i="10"/>
  <c r="G493" i="10"/>
  <c r="K492" i="10"/>
  <c r="G492" i="10"/>
  <c r="K491" i="10"/>
  <c r="G491" i="10"/>
  <c r="K490" i="10"/>
  <c r="G490" i="10"/>
  <c r="K519" i="10" l="1"/>
  <c r="K527" i="10" s="1"/>
  <c r="G499" i="10"/>
  <c r="K499" i="10"/>
  <c r="G479" i="10"/>
  <c r="K478" i="10"/>
  <c r="K480" i="10" s="1"/>
  <c r="G478" i="10"/>
  <c r="K476" i="10"/>
  <c r="G476" i="10"/>
  <c r="K475" i="10"/>
  <c r="G475" i="10"/>
  <c r="K474" i="10"/>
  <c r="G474" i="10"/>
  <c r="K477" i="10" l="1"/>
  <c r="G477" i="10"/>
  <c r="G480" i="10"/>
  <c r="G481" i="10" s="1"/>
  <c r="K481" i="10"/>
  <c r="G466" i="10" l="1"/>
  <c r="K465" i="10"/>
  <c r="K464" i="10"/>
  <c r="K466" i="10" s="1"/>
  <c r="G463" i="10"/>
  <c r="G467" i="10" s="1"/>
  <c r="K462" i="10"/>
  <c r="K461" i="10"/>
  <c r="K452" i="10"/>
  <c r="G452" i="10"/>
  <c r="K451" i="10"/>
  <c r="G451" i="10"/>
  <c r="G449" i="10"/>
  <c r="K448" i="10"/>
  <c r="G448" i="10"/>
  <c r="K440" i="10"/>
  <c r="G439" i="10"/>
  <c r="G440" i="10" s="1"/>
  <c r="G438" i="10"/>
  <c r="K436" i="10"/>
  <c r="G436" i="10"/>
  <c r="K435" i="10"/>
  <c r="K437" i="10" s="1"/>
  <c r="G435" i="10"/>
  <c r="K433" i="10"/>
  <c r="G433" i="10"/>
  <c r="K432" i="10"/>
  <c r="K434" i="10" s="1"/>
  <c r="G432" i="10"/>
  <c r="K430" i="10"/>
  <c r="G430" i="10"/>
  <c r="K429" i="10"/>
  <c r="K431" i="10" s="1"/>
  <c r="G429" i="10"/>
  <c r="K427" i="10"/>
  <c r="G427" i="10"/>
  <c r="K426" i="10"/>
  <c r="K428" i="10" s="1"/>
  <c r="G426" i="10"/>
  <c r="K424" i="10"/>
  <c r="G424" i="10"/>
  <c r="K423" i="10"/>
  <c r="K425" i="10" s="1"/>
  <c r="G423" i="10"/>
  <c r="K416" i="10"/>
  <c r="G416" i="10"/>
  <c r="G453" i="10" l="1"/>
  <c r="K463" i="10"/>
  <c r="G425" i="10"/>
  <c r="G431" i="10"/>
  <c r="G441" i="10" s="1"/>
  <c r="G434" i="10"/>
  <c r="G437" i="10"/>
  <c r="G450" i="10"/>
  <c r="K453" i="10"/>
  <c r="G428" i="10"/>
  <c r="K454" i="10"/>
  <c r="K441" i="10"/>
  <c r="K467" i="10"/>
  <c r="G454" i="10"/>
  <c r="G403" i="10"/>
  <c r="G402" i="10"/>
  <c r="G401" i="10"/>
  <c r="G400" i="10"/>
  <c r="G399" i="10"/>
  <c r="K398" i="10"/>
  <c r="G398" i="10"/>
  <c r="G396" i="10"/>
  <c r="G395" i="10"/>
  <c r="G394" i="10"/>
  <c r="G393" i="10"/>
  <c r="G392" i="10"/>
  <c r="K391" i="10"/>
  <c r="G391" i="10"/>
  <c r="G389" i="10"/>
  <c r="G388" i="10"/>
  <c r="G387" i="10"/>
  <c r="G386" i="10"/>
  <c r="G390" i="10" s="1"/>
  <c r="G385" i="10"/>
  <c r="K384" i="10"/>
  <c r="G384" i="10"/>
  <c r="G382" i="10"/>
  <c r="G381" i="10"/>
  <c r="G380" i="10"/>
  <c r="G379" i="10"/>
  <c r="G378" i="10"/>
  <c r="K377" i="10"/>
  <c r="G377" i="10"/>
  <c r="G375" i="10"/>
  <c r="G374" i="10"/>
  <c r="G373" i="10"/>
  <c r="G372" i="10"/>
  <c r="G371" i="10"/>
  <c r="K370" i="10"/>
  <c r="G370" i="10"/>
  <c r="G366" i="10"/>
  <c r="G365" i="10"/>
  <c r="G364" i="10"/>
  <c r="G363" i="10"/>
  <c r="G362" i="10"/>
  <c r="K361" i="10"/>
  <c r="G361" i="10"/>
  <c r="G359" i="10"/>
  <c r="G358" i="10"/>
  <c r="G357" i="10"/>
  <c r="G356" i="10"/>
  <c r="G355" i="10"/>
  <c r="K354" i="10"/>
  <c r="G354" i="10"/>
  <c r="G352" i="10"/>
  <c r="G351" i="10"/>
  <c r="G350" i="10"/>
  <c r="G349" i="10"/>
  <c r="G348" i="10"/>
  <c r="K347" i="10"/>
  <c r="G347" i="10"/>
  <c r="G345" i="10"/>
  <c r="G344" i="10"/>
  <c r="G343" i="10"/>
  <c r="G342" i="10"/>
  <c r="G341" i="10"/>
  <c r="K340" i="10"/>
  <c r="G340" i="10"/>
  <c r="G338" i="10"/>
  <c r="G337" i="10"/>
  <c r="G336" i="10"/>
  <c r="G335" i="10"/>
  <c r="G334" i="10"/>
  <c r="K333" i="10"/>
  <c r="G333" i="10"/>
  <c r="G325" i="10"/>
  <c r="K323" i="10"/>
  <c r="K320" i="10"/>
  <c r="K317" i="10"/>
  <c r="G316" i="10"/>
  <c r="K315" i="10"/>
  <c r="K314" i="10"/>
  <c r="K313" i="10"/>
  <c r="K312" i="10"/>
  <c r="K311" i="10"/>
  <c r="K310" i="10"/>
  <c r="K309" i="10"/>
  <c r="G308" i="10"/>
  <c r="K307" i="10"/>
  <c r="K306" i="10"/>
  <c r="K305" i="10"/>
  <c r="G304" i="10"/>
  <c r="K303" i="10"/>
  <c r="K304" i="10" s="1"/>
  <c r="K302" i="10"/>
  <c r="G301" i="10"/>
  <c r="K300" i="10"/>
  <c r="K299" i="10"/>
  <c r="K293" i="10"/>
  <c r="G291" i="10"/>
  <c r="G293" i="10" s="1"/>
  <c r="G289" i="10"/>
  <c r="K282" i="10"/>
  <c r="G281" i="10"/>
  <c r="G280" i="10"/>
  <c r="G282" i="10" s="1"/>
  <c r="G279" i="10"/>
  <c r="G278" i="10"/>
  <c r="G276" i="10"/>
  <c r="K275" i="10"/>
  <c r="G275" i="10"/>
  <c r="K274" i="10"/>
  <c r="G274" i="10"/>
  <c r="G277" i="10" s="1"/>
  <c r="K273" i="10"/>
  <c r="G273" i="10"/>
  <c r="G271" i="10"/>
  <c r="K270" i="10"/>
  <c r="G270" i="10"/>
  <c r="K269" i="10"/>
  <c r="G269" i="10"/>
  <c r="K268" i="10"/>
  <c r="G268" i="10"/>
  <c r="G266" i="10"/>
  <c r="K265" i="10"/>
  <c r="G265" i="10"/>
  <c r="K264" i="10"/>
  <c r="G264" i="10"/>
  <c r="K263" i="10"/>
  <c r="G263" i="10"/>
  <c r="G261" i="10"/>
  <c r="K260" i="10"/>
  <c r="G260" i="10"/>
  <c r="K259" i="10"/>
  <c r="G259" i="10"/>
  <c r="K258" i="10"/>
  <c r="G258" i="10"/>
  <c r="G256" i="10"/>
  <c r="K255" i="10"/>
  <c r="G255" i="10"/>
  <c r="K254" i="10"/>
  <c r="G254" i="10"/>
  <c r="K253" i="10"/>
  <c r="G253" i="10"/>
  <c r="K405" i="10" l="1"/>
  <c r="G353" i="10"/>
  <c r="G360" i="10"/>
  <c r="K277" i="10"/>
  <c r="G404" i="10"/>
  <c r="G257" i="10"/>
  <c r="G267" i="10"/>
  <c r="K272" i="10"/>
  <c r="K301" i="10"/>
  <c r="K267" i="10"/>
  <c r="K283" i="10" s="1"/>
  <c r="G346" i="10"/>
  <c r="G383" i="10"/>
  <c r="K308" i="10"/>
  <c r="G262" i="10"/>
  <c r="G272" i="10"/>
  <c r="G283" i="10" s="1"/>
  <c r="G339" i="10"/>
  <c r="G376" i="10"/>
  <c r="K257" i="10"/>
  <c r="K262" i="10"/>
  <c r="K316" i="10"/>
  <c r="G367" i="10"/>
  <c r="G397" i="10"/>
  <c r="K326" i="10" l="1"/>
  <c r="G405" i="10"/>
  <c r="K242" i="10"/>
  <c r="K241" i="10"/>
  <c r="K243" i="10" s="1"/>
  <c r="K231" i="10"/>
  <c r="K232" i="10" s="1"/>
  <c r="G231" i="10"/>
  <c r="G232" i="10" s="1"/>
  <c r="K229" i="10"/>
  <c r="K230" i="10" s="1"/>
  <c r="G229" i="10"/>
  <c r="G230" i="10" s="1"/>
  <c r="K227" i="10"/>
  <c r="K226" i="10"/>
  <c r="K228" i="10" s="1"/>
  <c r="G226" i="10"/>
  <c r="G228" i="10" s="1"/>
  <c r="K224" i="10"/>
  <c r="K223" i="10"/>
  <c r="G223" i="10"/>
  <c r="G225" i="10" s="1"/>
  <c r="K221" i="10"/>
  <c r="K220" i="10"/>
  <c r="G220" i="10"/>
  <c r="G222" i="10" s="1"/>
  <c r="K218" i="10"/>
  <c r="K217" i="10"/>
  <c r="K219" i="10" s="1"/>
  <c r="G217" i="10"/>
  <c r="G219" i="10" s="1"/>
  <c r="K215" i="10"/>
  <c r="K214" i="10"/>
  <c r="G214" i="10"/>
  <c r="G216" i="10" s="1"/>
  <c r="K212" i="10"/>
  <c r="K211" i="10"/>
  <c r="G211" i="10"/>
  <c r="G213" i="10" s="1"/>
  <c r="K209" i="10"/>
  <c r="K208" i="10"/>
  <c r="K210" i="10" s="1"/>
  <c r="G208" i="10"/>
  <c r="G210" i="10" s="1"/>
  <c r="K206" i="10"/>
  <c r="K205" i="10"/>
  <c r="K207" i="10" s="1"/>
  <c r="G205" i="10"/>
  <c r="G207" i="10" s="1"/>
  <c r="K203" i="10"/>
  <c r="K202" i="10"/>
  <c r="K204" i="10" s="1"/>
  <c r="G202" i="10"/>
  <c r="G204" i="10" s="1"/>
  <c r="K187" i="10"/>
  <c r="G182" i="10"/>
  <c r="K181" i="10"/>
  <c r="G176" i="10"/>
  <c r="G188" i="10" s="1"/>
  <c r="K169" i="10"/>
  <c r="G169" i="10"/>
  <c r="K168" i="10"/>
  <c r="G168" i="10"/>
  <c r="K170" i="10" l="1"/>
  <c r="G170" i="10"/>
  <c r="K213" i="10"/>
  <c r="K188" i="10"/>
  <c r="K216" i="10"/>
  <c r="K222" i="10"/>
  <c r="K225" i="10"/>
  <c r="G159" i="10"/>
  <c r="G160" i="10" s="1"/>
  <c r="K158" i="10"/>
  <c r="K160" i="10" s="1"/>
  <c r="G158" i="10"/>
  <c r="K157" i="10"/>
  <c r="K156" i="10"/>
  <c r="K155" i="10"/>
  <c r="K146" i="10"/>
  <c r="K145" i="10"/>
  <c r="K144" i="10"/>
  <c r="K147" i="10" s="1"/>
  <c r="G144" i="10"/>
  <c r="G147" i="10" s="1"/>
  <c r="K142" i="10"/>
  <c r="K141" i="10"/>
  <c r="K143" i="10" s="1"/>
  <c r="G141" i="10"/>
  <c r="G143" i="10" s="1"/>
  <c r="K148" i="10" l="1"/>
  <c r="G161" i="10"/>
  <c r="G148" i="10"/>
  <c r="K161" i="10"/>
  <c r="K134" i="10"/>
  <c r="G134" i="10"/>
  <c r="K123" i="10"/>
  <c r="K124" i="10" s="1"/>
  <c r="G123" i="10"/>
  <c r="K122" i="10"/>
  <c r="G122" i="10"/>
  <c r="G124" i="10" l="1"/>
  <c r="G113" i="10"/>
  <c r="K112" i="10"/>
  <c r="K114" i="10" s="1"/>
  <c r="G112" i="10"/>
  <c r="K111" i="10"/>
  <c r="K110" i="10"/>
  <c r="K109" i="10"/>
  <c r="K115" i="10" s="1"/>
  <c r="K100" i="10"/>
  <c r="K99" i="10"/>
  <c r="K98" i="10"/>
  <c r="G98" i="10"/>
  <c r="G101" i="10" s="1"/>
  <c r="K96" i="10"/>
  <c r="K95" i="10"/>
  <c r="G95" i="10"/>
  <c r="G97" i="10" s="1"/>
  <c r="K101" i="10" l="1"/>
  <c r="K97" i="10"/>
  <c r="K102" i="10" s="1"/>
  <c r="G102" i="10"/>
  <c r="G115" i="10"/>
  <c r="G114" i="10"/>
  <c r="G87" i="10"/>
  <c r="G86" i="10"/>
  <c r="K85" i="10"/>
  <c r="G85" i="10"/>
  <c r="K84" i="10"/>
  <c r="K88" i="10" s="1"/>
  <c r="G84" i="10"/>
  <c r="G76" i="10"/>
  <c r="K75" i="10"/>
  <c r="K74" i="10"/>
  <c r="G73" i="10"/>
  <c r="K72" i="10"/>
  <c r="K73" i="10" s="1"/>
  <c r="K71" i="10"/>
  <c r="K69" i="10"/>
  <c r="G69" i="10"/>
  <c r="K68" i="10"/>
  <c r="G68" i="10"/>
  <c r="K65" i="10"/>
  <c r="G65" i="10"/>
  <c r="K64" i="10"/>
  <c r="G64" i="10"/>
  <c r="K56" i="10"/>
  <c r="G56" i="10"/>
  <c r="K55" i="10"/>
  <c r="G55" i="10"/>
  <c r="K54" i="10"/>
  <c r="G54" i="10"/>
  <c r="G57" i="10" s="1"/>
  <c r="K45" i="10"/>
  <c r="K44" i="10"/>
  <c r="G44" i="10"/>
  <c r="G42" i="10"/>
  <c r="K41" i="10"/>
  <c r="G41" i="10"/>
  <c r="K40" i="10"/>
  <c r="K43" i="10" s="1"/>
  <c r="G40" i="10"/>
  <c r="G43" i="10" s="1"/>
  <c r="G38" i="10"/>
  <c r="K37" i="10"/>
  <c r="G37" i="10"/>
  <c r="K36" i="10"/>
  <c r="G36" i="10"/>
  <c r="G34" i="10"/>
  <c r="K33" i="10"/>
  <c r="G33" i="10"/>
  <c r="K32" i="10"/>
  <c r="G32" i="10"/>
  <c r="G35" i="10" l="1"/>
  <c r="K35" i="10"/>
  <c r="G39" i="10"/>
  <c r="K66" i="10"/>
  <c r="K77" i="10" s="1"/>
  <c r="K70" i="10"/>
  <c r="G88" i="10"/>
  <c r="G47" i="10"/>
  <c r="K57" i="10"/>
  <c r="K39" i="10"/>
  <c r="K46" i="10"/>
  <c r="G66" i="10"/>
  <c r="G70" i="10"/>
  <c r="K76" i="10"/>
  <c r="G77" i="10" l="1"/>
  <c r="K47" i="10"/>
  <c r="K25" i="10"/>
  <c r="G25" i="10"/>
  <c r="K23" i="10"/>
  <c r="G23" i="10"/>
  <c r="K13" i="10"/>
  <c r="K12" i="10"/>
  <c r="G12" i="10"/>
  <c r="G14" i="10" s="1"/>
  <c r="G10" i="10"/>
  <c r="K9" i="10"/>
  <c r="K8" i="10"/>
  <c r="K10" i="10" s="1"/>
  <c r="G8" i="10"/>
  <c r="G15" i="10" l="1"/>
  <c r="G26" i="10"/>
  <c r="K14" i="10"/>
  <c r="K15" i="10" s="1"/>
  <c r="K26" i="10"/>
  <c r="G27" i="6"/>
</calcChain>
</file>

<file path=xl/sharedStrings.xml><?xml version="1.0" encoding="utf-8"?>
<sst xmlns="http://schemas.openxmlformats.org/spreadsheetml/2006/main" count="34011" uniqueCount="16499">
  <si>
    <t>Dátum prerokovania</t>
  </si>
  <si>
    <t>Partner</t>
  </si>
  <si>
    <t>Číslo zmluvy</t>
  </si>
  <si>
    <t>Titul predaja</t>
  </si>
  <si>
    <t>Kat. územie</t>
  </si>
  <si>
    <t>Výmera
(m2)</t>
  </si>
  <si>
    <t>Vyhl. cena
(€/m2)</t>
  </si>
  <si>
    <t>Cena 
(€/m2)</t>
  </si>
  <si>
    <t>Celková cena (€)</t>
  </si>
  <si>
    <t>Výsledok prerokovania</t>
  </si>
  <si>
    <t>Miroslav Adamský a manž.</t>
  </si>
  <si>
    <t>00604/2019-PKZ -K40163/19.00</t>
  </si>
  <si>
    <t>SR Nar.238/2010 §3 f) Pozemky pod stavbami a priľahlé pozemky</t>
  </si>
  <si>
    <t>BANSKÁ HODRUŠA</t>
  </si>
  <si>
    <t xml:space="preserve">Šimová  Anna, PhDr. </t>
  </si>
  <si>
    <t>02293/2019-PKZ -K40580/19.00</t>
  </si>
  <si>
    <t>SR Nar.238/2010 §3 c) Nemožnosť samostatného účelného využitia</t>
  </si>
  <si>
    <t>BARDEJOV</t>
  </si>
  <si>
    <t>Žobrák Peter, Ing. a manž.</t>
  </si>
  <si>
    <t>03323/2019-PKZ -K40768/19.00</t>
  </si>
  <si>
    <t>BUDČA</t>
  </si>
  <si>
    <t>Kovalčík František</t>
  </si>
  <si>
    <t>04869/2020-PKZ -K40423/20.00</t>
  </si>
  <si>
    <t>BYSTRIČKA</t>
  </si>
  <si>
    <t>obec Čachtice</t>
  </si>
  <si>
    <t>00069/2021-PKZO-K40003/21.00</t>
  </si>
  <si>
    <t>SR § 34 ods. 9 a 13 zákona č. 330/1991 Zb.</t>
  </si>
  <si>
    <t>ČACHTICE</t>
  </si>
  <si>
    <t>Obec Čaradice</t>
  </si>
  <si>
    <t>00238/2021-PKZP-K40027/21.00</t>
  </si>
  <si>
    <t>NV Z.180/1995 § 19/6 Dohoda o zrušení podiel. spoluvlastníctva</t>
  </si>
  <si>
    <t>ČARADICE</t>
  </si>
  <si>
    <t>Štefan Flajžík a m. Janka</t>
  </si>
  <si>
    <t>04366/2020-PKZP-K40220/20.00</t>
  </si>
  <si>
    <t>NV § 19  ods. 6 zákona č. 180/1995 Z.z.</t>
  </si>
  <si>
    <t>ČÁRY</t>
  </si>
  <si>
    <t>Obec Čelovce</t>
  </si>
  <si>
    <t>05318/2020-PKZO-K40031/20.00</t>
  </si>
  <si>
    <t>SR Z.330/1991 §34/9 a 13 Bezodplatný prevod na obec</t>
  </si>
  <si>
    <t>ČELOVCE PRI CHMEĽOVE</t>
  </si>
  <si>
    <t>Ľubomír Vrľák. Ing.</t>
  </si>
  <si>
    <t>05014/2020-PKZ -K40437/20.00</t>
  </si>
  <si>
    <t>SR § 3 ods. 1 písm. a) Nariadenia vlády č. 238/2010</t>
  </si>
  <si>
    <t>ČERVENÍK</t>
  </si>
  <si>
    <t>Gallo Marián, Gallo Vladimír</t>
  </si>
  <si>
    <t>02387/2019-PKZ -K40615/19.00</t>
  </si>
  <si>
    <t>DETVA</t>
  </si>
  <si>
    <t>Pavlus Rastislav</t>
  </si>
  <si>
    <t>03361/2020-PKZP-K40121/20.00</t>
  </si>
  <si>
    <t>NV Z.180/1995 §19 c) Zastavané areály hosp. dvorov</t>
  </si>
  <si>
    <t>DOLNÁ BREZNICA</t>
  </si>
  <si>
    <t>Žitný František, Ing.</t>
  </si>
  <si>
    <t>04683/2020-PKZ -K40390/20.00</t>
  </si>
  <si>
    <t>DOLNÉ KRŠKANY I.</t>
  </si>
  <si>
    <t>Bari Róbert a manželka Monika</t>
  </si>
  <si>
    <t>02037/2020-PKZP-K40103/20.00</t>
  </si>
  <si>
    <t>§ 19  ods. 6 zákona č. 180/1995 Z.z.</t>
  </si>
  <si>
    <t>FIĽAKOVO</t>
  </si>
  <si>
    <t>Salčík Marián, Salčíková Blanka Bc.</t>
  </si>
  <si>
    <t>05203/2020-PKZP-K40295/20.00</t>
  </si>
  <si>
    <t>GAJARY</t>
  </si>
  <si>
    <t>Ing. Ján Jurč</t>
  </si>
  <si>
    <t>04040/2020-PKZ -K40306/20.00</t>
  </si>
  <si>
    <t>GIRALTOVCE</t>
  </si>
  <si>
    <t>Šebová Ľubomíra</t>
  </si>
  <si>
    <t>05378/2020-PKZP-K40307/20.00</t>
  </si>
  <si>
    <t>GOTOVANY</t>
  </si>
  <si>
    <t>Obec Hamuliakovo</t>
  </si>
  <si>
    <t>00315/2021-PKZ -K40033/21.00</t>
  </si>
  <si>
    <t>SR § 34 ods. 4 písm. d) zákona č. 330/1991 Zb.</t>
  </si>
  <si>
    <t>HAMULIAKOVO</t>
  </si>
  <si>
    <t>Eva Ťažiarová</t>
  </si>
  <si>
    <t>04589/2020-PKZ -K40380/20.00</t>
  </si>
  <si>
    <t>SR § 3 ods. 1 písm. f) Nariadenia vlády č. 238/2010</t>
  </si>
  <si>
    <t>HANDLOVÁ</t>
  </si>
  <si>
    <t xml:space="preserve"> Mesto Hnúšťa</t>
  </si>
  <si>
    <t>00031/2021-PKZP-K40003/21.00</t>
  </si>
  <si>
    <t>NV Z.180/1995 § 19 f) alebo g) Pod stavbou</t>
  </si>
  <si>
    <t>HNÚŠŤA</t>
  </si>
  <si>
    <t>Miroslav Šlahor</t>
  </si>
  <si>
    <t>04001/2020-PKZ -K40300/20.00</t>
  </si>
  <si>
    <t>SR § 3 ods. 1 písm. g) Nariadenia vlády č. 238/2010</t>
  </si>
  <si>
    <t>HOLÍČ</t>
  </si>
  <si>
    <t>Gažo Ferdinand</t>
  </si>
  <si>
    <t>03062/2019-PKZP-K40473/19.00</t>
  </si>
  <si>
    <t>HORNÁ BREZNICA</t>
  </si>
  <si>
    <t>03049/2019-PKZ -K40762/19.00</t>
  </si>
  <si>
    <t>Kňazúr Juraj Ing.</t>
  </si>
  <si>
    <t>03120/2019-PKZP-K40482/19.00</t>
  </si>
  <si>
    <t>HORNÁ LEHOTA NAD ORAVOU</t>
  </si>
  <si>
    <t>03121/2019-PKZ -K40783/19.00</t>
  </si>
  <si>
    <t>ZAGRO spol. s.r.o</t>
  </si>
  <si>
    <t>02937/2019-PKZ -K40738/19.00</t>
  </si>
  <si>
    <t>SR Nar.238/2010 §3 e) Zastavané areály hospodárskych dvorov</t>
  </si>
  <si>
    <t>HOSTICE</t>
  </si>
  <si>
    <t>LVL SCHORY, spol. s.r.o.</t>
  </si>
  <si>
    <t>05251/2020-PKZ -K40464/20.00</t>
  </si>
  <si>
    <t>SR § 3 ods. 1 písm. e) Nariadenia vlády č. 238/2010</t>
  </si>
  <si>
    <t>HRANOVNICA</t>
  </si>
  <si>
    <t>Horváth Peter, Ing.</t>
  </si>
  <si>
    <t>02673/2019-PKZ -K40682/19.00</t>
  </si>
  <si>
    <t>SR Nar. 238/2010 §3 c) Nemožnosť samostatného účelného využitia</t>
  </si>
  <si>
    <t>HRNČIAROVCE NAD PARNOU</t>
  </si>
  <si>
    <t>Miroslav Kováč</t>
  </si>
  <si>
    <t>04065/2020-PKZP-K40183/20.00</t>
  </si>
  <si>
    <t>CHOCHOLNÁ-VELČICE</t>
  </si>
  <si>
    <t>Ing. Stanislav Vanek</t>
  </si>
  <si>
    <t>03972/2020-PKZP-K40172/20.00</t>
  </si>
  <si>
    <t>CHROPOV</t>
  </si>
  <si>
    <t>Ivan Manduch, Eva Manduchová</t>
  </si>
  <si>
    <t>03960/2020-PKZ -K40294/20.00</t>
  </si>
  <si>
    <t>JALOVEC PRI RÁZTOČNE</t>
  </si>
  <si>
    <t>Šopinec Peter</t>
  </si>
  <si>
    <t>04769/2020-PKZP-K40260/20.00</t>
  </si>
  <si>
    <t>JAMNÍK</t>
  </si>
  <si>
    <t>Chalachan Milan, Chalachanová Veronika</t>
  </si>
  <si>
    <t>05021/2020-PKZ -K40439/20.00</t>
  </si>
  <si>
    <t>JELENEC</t>
  </si>
  <si>
    <t>ZO SZZ č. 34-45 Bogdanky Klokočov</t>
  </si>
  <si>
    <t>04033/2020-PKZ -K40304/20.00</t>
  </si>
  <si>
    <t>SR Nar.238/2010 §3 g) SZZ Slovenský zväz záhradkárov</t>
  </si>
  <si>
    <t>KLOKOČOV PRI ZEMPLÍN. ŠÍRAVE</t>
  </si>
  <si>
    <t>Marta Tancárová</t>
  </si>
  <si>
    <t>00483/2018-PKZP-K40034/18.00</t>
  </si>
  <si>
    <t>KOJŠOV</t>
  </si>
  <si>
    <t>ROMIN SLOVAKIA spol. s.r.o.</t>
  </si>
  <si>
    <t>00063/2020-PKZ -K40025/20.00</t>
  </si>
  <si>
    <t>SR Nar. 238/2010 §3f) Pozemky pod stavbami a priľahlé pozemky</t>
  </si>
  <si>
    <t>KOPERNICA</t>
  </si>
  <si>
    <t>MVDr. István Géczi</t>
  </si>
  <si>
    <t>00548/2020-PKZ -K40129/20.00</t>
  </si>
  <si>
    <t>SR Nar.238/2010 §3 b) Prístup na pozemky</t>
  </si>
  <si>
    <t>KRÁĽOVSKÝ CHLMEC</t>
  </si>
  <si>
    <t>00551/2020-PKZP-K40052/20.00</t>
  </si>
  <si>
    <t>NV Z.180/1995 § 19 h) Nevyhnutný prístup</t>
  </si>
  <si>
    <t>Vojtech Tóth</t>
  </si>
  <si>
    <t>05165/2020-PKZP-K40294/20.00</t>
  </si>
  <si>
    <t>Mesto Kráľovský Chlmec</t>
  </si>
  <si>
    <t>05242/2020-PKZP-K40299/20.00</t>
  </si>
  <si>
    <t>Paľko Peter</t>
  </si>
  <si>
    <t>03548/2019-PKZ -K40886/19.00</t>
  </si>
  <si>
    <t>KRIVÁŇ</t>
  </si>
  <si>
    <t>Vandlík Radoslav</t>
  </si>
  <si>
    <t>01006/2020-PKZP-K40097/20.00</t>
  </si>
  <si>
    <t xml:space="preserve">NV § 19  ods. 6 zákona č. 180/1995 Z.z. </t>
  </si>
  <si>
    <t>KUNERAD</t>
  </si>
  <si>
    <t>Paulína Hudecová</t>
  </si>
  <si>
    <t>02336/2019-PKZP-K40375/19.00</t>
  </si>
  <si>
    <t>NV Z.180/1995 §19 ods. 6</t>
  </si>
  <si>
    <t>KÚTY</t>
  </si>
  <si>
    <t>Juraj Franek, Janka Franeková</t>
  </si>
  <si>
    <t>04021/2020-PKZP-K40179/20.00</t>
  </si>
  <si>
    <t>LEHOTA POD VTÁČNIKOM</t>
  </si>
  <si>
    <t>Spilatex, s.r.o.</t>
  </si>
  <si>
    <t>00063/2021-PKZP-K40009/21.00</t>
  </si>
  <si>
    <t>LEVICE</t>
  </si>
  <si>
    <t>DELTA Realtrade, s.r.o.</t>
  </si>
  <si>
    <t>00275/2020-PKZ -K40952/19.00</t>
  </si>
  <si>
    <t>Anna Bugajová</t>
  </si>
  <si>
    <t>00614/2020-PKZP-K40064/20.00</t>
  </si>
  <si>
    <t>LIESEK</t>
  </si>
  <si>
    <t>Slovfin s.r.o.</t>
  </si>
  <si>
    <t>04850/2020-PKZ -K40419/20.00</t>
  </si>
  <si>
    <t>LIPTOVSKÝ MIKULÁŠ</t>
  </si>
  <si>
    <t xml:space="preserve">Slížová Eliška Mgr. </t>
  </si>
  <si>
    <t>04133/2020-PKZ -K40321/20.00</t>
  </si>
  <si>
    <t>SR § 3 ods. 1 písm. g) Nariadenia vlády č. 238/2010 Z.z.</t>
  </si>
  <si>
    <t>LUČENEC</t>
  </si>
  <si>
    <t>Vladimír Bodnár,Martina Bodnárová</t>
  </si>
  <si>
    <t>04427/2020-PKZ -K40365/20.00</t>
  </si>
  <si>
    <t>SR § 3 ods. 1 písm. b) Nariadenia vlády č. 238/2010</t>
  </si>
  <si>
    <t>MALÁ IDA</t>
  </si>
  <si>
    <t>Ľuboslav Jančovič, Marta Jančovičová</t>
  </si>
  <si>
    <t>04073/2020-PKZ -K40310/20.00</t>
  </si>
  <si>
    <t>MALÉ BIELICE</t>
  </si>
  <si>
    <t xml:space="preserve">Peter Argan a manželka Veronika, </t>
  </si>
  <si>
    <t>03156/2019-PKZ -K40790/19.00</t>
  </si>
  <si>
    <t>SR § 3 ods. 1 písm. c) Nariadenia vlády č. 238/2010 Z.z.</t>
  </si>
  <si>
    <t>MAŠKOVÁ</t>
  </si>
  <si>
    <t>Gabriela Farkašová</t>
  </si>
  <si>
    <t>00712/2019-PKZP-K40107/19.00</t>
  </si>
  <si>
    <t>MECHENICE</t>
  </si>
  <si>
    <t>eustream, a.s.</t>
  </si>
  <si>
    <t>03447/2019-PKZ -K40859/19.00</t>
  </si>
  <si>
    <t>SR § 3 ods. 1 písm. f) Nariadenia vlády č. 238/2010 Z.z.</t>
  </si>
  <si>
    <t>MIKUŠOVCE</t>
  </si>
  <si>
    <t>03456/2019-PKZP-K40531/19.00</t>
  </si>
  <si>
    <t>Zoltán Kadarkai</t>
  </si>
  <si>
    <t>05292/2020-PKZP-K40301/20.00</t>
  </si>
  <si>
    <t>MODRANY</t>
  </si>
  <si>
    <t>Juraj Briška</t>
  </si>
  <si>
    <t>04041/2020-PKZ -K40307/20.00</t>
  </si>
  <si>
    <t>§ 3 ods. 1 písm. a) Nariadenia vlády č. 238/2010</t>
  </si>
  <si>
    <t>MODROVKA</t>
  </si>
  <si>
    <t>Obec Moravské Lieskové</t>
  </si>
  <si>
    <t>03767/2019-PKZP-K40581/19.00</t>
  </si>
  <si>
    <t>MORAVSKÉ LIESKOVÉ</t>
  </si>
  <si>
    <t xml:space="preserve">Hudeček Andrej </t>
  </si>
  <si>
    <t>01385/2019-PKZ -K40356/19.00</t>
  </si>
  <si>
    <t>SR Nar.238/2010 §3 b) Prístup na pozemky, SR Nar.238/2010 §3 c) Nemožnosť samost. účelného využitia</t>
  </si>
  <si>
    <t>MÝTNE LUDANY</t>
  </si>
  <si>
    <t>Peter Bacúšan</t>
  </si>
  <si>
    <t>04180/2020-PKZ -K40333/20.00</t>
  </si>
  <si>
    <t>MÝTO POD ĎUMBIEROM</t>
  </si>
  <si>
    <t>Jozef Šándor</t>
  </si>
  <si>
    <t>04421/2020-PKZP-K40227/20.00</t>
  </si>
  <si>
    <t>NÁNA</t>
  </si>
  <si>
    <t>Izsák Zsolt</t>
  </si>
  <si>
    <t>03771/2020-PKZP-K40149/20.00</t>
  </si>
  <si>
    <t>NEDED</t>
  </si>
  <si>
    <t>Božena Otrubová</t>
  </si>
  <si>
    <t>05375/2020-PKZ -K40478/20.00</t>
  </si>
  <si>
    <t>NESVADY</t>
  </si>
  <si>
    <t>Katarína Krátka</t>
  </si>
  <si>
    <t>04082/2020-PKZP-K40186/20.00</t>
  </si>
  <si>
    <t>NOVÁ JELKA I.</t>
  </si>
  <si>
    <t>Hedviga Bognárová rod. Ághová</t>
  </si>
  <si>
    <t>04086/2020-PKZP-K40189/20.00</t>
  </si>
  <si>
    <t>Jozef Kokoška</t>
  </si>
  <si>
    <t>04776/2020-PKZ -K40407/20.00</t>
  </si>
  <si>
    <t>NOVÁ KELČA</t>
  </si>
  <si>
    <t>Bohuslav Plačko</t>
  </si>
  <si>
    <t>04978/2020-PKZP-K40282/20.00</t>
  </si>
  <si>
    <t>NOVÁ LEHOTA</t>
  </si>
  <si>
    <t>Mgr. Ladislav Boros a manž. Ing. Mária Borosová</t>
  </si>
  <si>
    <t>04899/2020-PKZ -K40429/20.00</t>
  </si>
  <si>
    <t>NOVÁ STRÁŽ</t>
  </si>
  <si>
    <t>Líšková Silvia</t>
  </si>
  <si>
    <t>02484/2019-PKZ -K40639/19.00</t>
  </si>
  <si>
    <t>OPATOVÁ PRI LUČENCI</t>
  </si>
  <si>
    <t>Hronec Slavomír a manž. Andrea</t>
  </si>
  <si>
    <t>00087/2021-PKZ -K40638/19.01</t>
  </si>
  <si>
    <t>Ing. Jozef Horečný</t>
  </si>
  <si>
    <t>01208/2019-PKZ -K40295/19.00</t>
  </si>
  <si>
    <t>PÁROVSKÉ HÁJE</t>
  </si>
  <si>
    <t>JUDr. Vladimír Balaník</t>
  </si>
  <si>
    <t>03362/2019-PKZP-K40516/19.00</t>
  </si>
  <si>
    <t>PAVLOVCE NAD TOPĽOU</t>
  </si>
  <si>
    <t>Maťusová Zuzana</t>
  </si>
  <si>
    <t>04871/2020-PKZ -K40424/20.00</t>
  </si>
  <si>
    <t>PEZINOK</t>
  </si>
  <si>
    <t>Bc. Ľubica Minaříková Trnovská</t>
  </si>
  <si>
    <t>00081/2021-PKZP-K40011/21.00</t>
  </si>
  <si>
    <t>PLOŠTÍN</t>
  </si>
  <si>
    <t>Saktor Ján Mgr., Saktorová Eva, Mgr.</t>
  </si>
  <si>
    <t>00623/2020-PKZ -K40150/20.00</t>
  </si>
  <si>
    <t>SR Z.330/1991 §34/4d Výstavba a ťažba</t>
  </si>
  <si>
    <t>PONIKY</t>
  </si>
  <si>
    <t>Obec Popudinské Močidľany</t>
  </si>
  <si>
    <t>00351/2021-PKZP-K40039/21.00</t>
  </si>
  <si>
    <t>POPUDINY</t>
  </si>
  <si>
    <t>00073/2021-PKZ -K40006/21.00</t>
  </si>
  <si>
    <t>Višňovec Ivan</t>
  </si>
  <si>
    <t>04614/2020-PKZ -K40384/20.00</t>
  </si>
  <si>
    <t>SR Nar. 238/2010 §3 b) Prístup na pozemky</t>
  </si>
  <si>
    <t>PRIEKOPA PRI MARTINE</t>
  </si>
  <si>
    <t>Jendrušák Ján a Renata Jendrušáková</t>
  </si>
  <si>
    <t>05231/2020-PKZP-K40297/20.00</t>
  </si>
  <si>
    <t>NV § 19  ods. 3 písm. h) zákona č. 180/1995 Z.z.</t>
  </si>
  <si>
    <t>PROSIEK</t>
  </si>
  <si>
    <t>Milan Siska</t>
  </si>
  <si>
    <t>03734/2019-PKZP-K40575/19.00</t>
  </si>
  <si>
    <t xml:space="preserve">NV Z. 180/1995 §19 c) Zastavané areály hosp. dvorov </t>
  </si>
  <si>
    <t>PUSTÉ ÚĽANY</t>
  </si>
  <si>
    <t>Jozef Kytka, Alena Kytková</t>
  </si>
  <si>
    <t>00161/2021-PKZP-K40018/21.00</t>
  </si>
  <si>
    <t>NV § 19  ods. 3 písm. f) zákona č. 180/1995 Z.z.</t>
  </si>
  <si>
    <t>RAČICE</t>
  </si>
  <si>
    <t>B &amp; B BAU, s.r.o.</t>
  </si>
  <si>
    <t>00235/2020-PKZ -K40069/20.00</t>
  </si>
  <si>
    <t>RADVAŇ</t>
  </si>
  <si>
    <t>Obec Rajecká Lesná</t>
  </si>
  <si>
    <t>05365/2020-PKZ -K40476/20.00</t>
  </si>
  <si>
    <t>RAJECKÁ LESNÁ</t>
  </si>
  <si>
    <t>Jackuliak Ján</t>
  </si>
  <si>
    <t>05097/2020-PKZ -K40448/20.00</t>
  </si>
  <si>
    <t>RIMAVSKÉ ZALUŽANY</t>
  </si>
  <si>
    <t>MARDUŇA s.r.o.</t>
  </si>
  <si>
    <t>02412/2019-PKZ -K40622/19.00</t>
  </si>
  <si>
    <t>ROŽKOVANY</t>
  </si>
  <si>
    <t>02417/2019-PKZP-K40385/19.00</t>
  </si>
  <si>
    <t>BADAS, s.r.o.</t>
  </si>
  <si>
    <t>05280/2020-PKZ -K40466/20.00</t>
  </si>
  <si>
    <t>RUŽOMBEROK</t>
  </si>
  <si>
    <t>Frličková Marta</t>
  </si>
  <si>
    <t>05312/2020-PKZP-K40304/20.00</t>
  </si>
  <si>
    <t>Ing. Miloslav Strážnický</t>
  </si>
  <si>
    <t>04335/2020-PKZP-K40218/20.00</t>
  </si>
  <si>
    <t>NV Z. 180/1995 § 19/6 Dohoda o zrušení podiel. spoluvlastníctva</t>
  </si>
  <si>
    <t>SEKULE</t>
  </si>
  <si>
    <t>Jolana Ferková</t>
  </si>
  <si>
    <t>04300/2020-PKZP-K40215/20.00</t>
  </si>
  <si>
    <t>SENIAKOVCE</t>
  </si>
  <si>
    <t>Trenčiansky samosprávny kraj</t>
  </si>
  <si>
    <t>03177/2019-PKZO-K40038/19.00</t>
  </si>
  <si>
    <t xml:space="preserve"> §34 ods. 9 a 13 zákona č. 330/1991 Zb. </t>
  </si>
  <si>
    <t>SKALSKÁ NOVÁ VES, SKALA, OPATOVÁ</t>
  </si>
  <si>
    <t>Obec Soblahov</t>
  </si>
  <si>
    <t>04273/2020-PKZO-K40023/20.00</t>
  </si>
  <si>
    <t>SOBLAHOV</t>
  </si>
  <si>
    <t>Mesto Spišská Belá</t>
  </si>
  <si>
    <t>03639/2020-PKZ -K40252/20.00</t>
  </si>
  <si>
    <t>SPIŠSKÁ BELÁ</t>
  </si>
  <si>
    <t>Miroslav Ščasný</t>
  </si>
  <si>
    <t>04342/2020-PKZ -K40356/20.00</t>
  </si>
  <si>
    <t>§ 3 ods. 1 písm. f) Nariadenia vlády č. 238/2010</t>
  </si>
  <si>
    <t>STARÁ TURÁ</t>
  </si>
  <si>
    <t>Nízky Štefan, Nízka Katarína</t>
  </si>
  <si>
    <t>03859/2019-PKZ -K40970/19.00</t>
  </si>
  <si>
    <t>STUDIENKA</t>
  </si>
  <si>
    <t>TOWERCOM, a.s.</t>
  </si>
  <si>
    <t>03459/2019-PKZP-K40532/19.00</t>
  </si>
  <si>
    <t>ŠANDAL</t>
  </si>
  <si>
    <t>Adrián Grus</t>
  </si>
  <si>
    <t>04727/2020-PKZP-K40253/20.00</t>
  </si>
  <si>
    <t>ŠINDLIAR</t>
  </si>
  <si>
    <t>Cvejn Tomáš a manželka Alexandra</t>
  </si>
  <si>
    <t>04179/2020-PKZ -K40332/20.00</t>
  </si>
  <si>
    <t>ŠVÁBOVCE</t>
  </si>
  <si>
    <t>Ing. pavel Moravčík</t>
  </si>
  <si>
    <t>01718/2019-PKZ -K40452/19.00</t>
  </si>
  <si>
    <t>TREBATICE</t>
  </si>
  <si>
    <t>Gajdoš Michal</t>
  </si>
  <si>
    <t>02454/2019-PKZP-K40391/19.00</t>
  </si>
  <si>
    <t>TUCHYŇA</t>
  </si>
  <si>
    <t>Fúčela Dobroslav a manž. Sylvia</t>
  </si>
  <si>
    <t>05033/2020-PKZ -K40442/20.00</t>
  </si>
  <si>
    <t>TURANY</t>
  </si>
  <si>
    <t>Miloš Kodaj, Eleonóra Kodajová</t>
  </si>
  <si>
    <t>05051/2020-PKZP-K40287/20.00</t>
  </si>
  <si>
    <t>VALASKÁ BELÁ</t>
  </si>
  <si>
    <t>Gabriel Mulidráň</t>
  </si>
  <si>
    <t>03776/2020-PKZP-K40148/20.00</t>
  </si>
  <si>
    <t>VÉČ</t>
  </si>
  <si>
    <t xml:space="preserve">Margita Rafaelová </t>
  </si>
  <si>
    <t>00165/2019-PKZP-K40029/19.00</t>
  </si>
  <si>
    <t>§ 19 ods. 6 zákona č. 180/1995 Z.z.</t>
  </si>
  <si>
    <t>VODERADY</t>
  </si>
  <si>
    <t>Šranko Tibor Ing.</t>
  </si>
  <si>
    <t>05229/2020-PKZ -K40457/20.00</t>
  </si>
  <si>
    <t>VRAKUŇA</t>
  </si>
  <si>
    <t>Farma Východná p.d.</t>
  </si>
  <si>
    <t>00194/2021-PKZ -K40019/21.00</t>
  </si>
  <si>
    <t>VÝCHODNÁ</t>
  </si>
  <si>
    <t>Ing. Tomáš Válek, Ing. Mgr. Igor Hošták</t>
  </si>
  <si>
    <t>00437/2020-PKZ -K40109/20.00</t>
  </si>
  <si>
    <t>ZÁBLATIE</t>
  </si>
  <si>
    <t>Miroslav Mäsiar a Jana Mäsiarová</t>
  </si>
  <si>
    <t>03773/2019-PKZP-K40583/19.00</t>
  </si>
  <si>
    <t>ZÁZRIVÁ</t>
  </si>
  <si>
    <t>Stanislav Hudák</t>
  </si>
  <si>
    <t>04970/2020-PKZ -K40435/20.00</t>
  </si>
  <si>
    <t>ZLATÁ BAŇA</t>
  </si>
  <si>
    <t>00447/2020-PKZ -K40112/20.00</t>
  </si>
  <si>
    <t>ZLATOVCE</t>
  </si>
  <si>
    <t>Martiš Vladimír Ing.</t>
  </si>
  <si>
    <t>00044/2020-PKZ -K40018/20.00</t>
  </si>
  <si>
    <t>ZUBÁK</t>
  </si>
  <si>
    <t>Šuriansky Ján</t>
  </si>
  <si>
    <t>01820/2019-PKZ -K40474/19.00</t>
  </si>
  <si>
    <t>ŽARNOVICA</t>
  </si>
  <si>
    <r>
      <rPr>
        <sz val="8"/>
        <color rgb="FF000000"/>
        <rFont val="Arial"/>
        <family val="2"/>
        <charset val="238"/>
      </rPr>
      <t>3 214,88 €</t>
    </r>
    <r>
      <rPr>
        <sz val="8"/>
        <color rgb="FF000000"/>
        <rFont val="Arial"/>
        <family val="2"/>
        <charset val="238"/>
      </rPr>
      <t xml:space="preserve"> / </t>
    </r>
    <r>
      <rPr>
        <sz val="8"/>
        <color rgb="FF000000"/>
        <rFont val="Arial"/>
        <family val="2"/>
        <charset val="238"/>
      </rPr>
      <t>41,42 €</t>
    </r>
  </si>
  <si>
    <t>31.10.2030</t>
  </si>
  <si>
    <t>E</t>
  </si>
  <si>
    <t>STARÁ HUTA</t>
  </si>
  <si>
    <t>04632/2020-PNZ -P40511/20.00</t>
  </si>
  <si>
    <t>Agriculture, s.r.o.</t>
  </si>
  <si>
    <r>
      <rPr>
        <sz val="8"/>
        <color rgb="FF000000"/>
        <rFont val="Arial"/>
        <family val="2"/>
        <charset val="238"/>
      </rPr>
      <t>9 187,85 €</t>
    </r>
    <r>
      <rPr>
        <sz val="8"/>
        <color rgb="FF000000"/>
        <rFont val="Arial"/>
        <family val="2"/>
        <charset val="238"/>
      </rPr>
      <t xml:space="preserve"> / </t>
    </r>
    <r>
      <rPr>
        <sz val="8"/>
        <color rgb="FF000000"/>
        <rFont val="Arial"/>
        <family val="2"/>
        <charset val="238"/>
      </rPr>
      <t>57,97 €</t>
    </r>
  </si>
  <si>
    <t>E/I</t>
  </si>
  <si>
    <t>KRÁĽOVÁ, MÔŤOVÁ</t>
  </si>
  <si>
    <t>00036/2021-PNZ -P40011/21.00</t>
  </si>
  <si>
    <t>MIKULČÍK Ján</t>
  </si>
  <si>
    <r>
      <rPr>
        <sz val="8"/>
        <color rgb="FF000000"/>
        <rFont val="Arial"/>
        <family val="2"/>
        <charset val="238"/>
      </rPr>
      <t>460,63 €</t>
    </r>
    <r>
      <rPr>
        <sz val="8"/>
        <color rgb="FF000000"/>
        <rFont val="Arial"/>
        <family val="2"/>
        <charset val="238"/>
      </rPr>
      <t xml:space="preserve"> / </t>
    </r>
    <r>
      <rPr>
        <sz val="8"/>
        <color rgb="FF000000"/>
        <rFont val="Arial"/>
        <family val="2"/>
        <charset val="238"/>
      </rPr>
      <t>10,29 €</t>
    </r>
  </si>
  <si>
    <t>31.10.2032</t>
  </si>
  <si>
    <t>KORŇA</t>
  </si>
  <si>
    <t>03413/2020-PNZ -P40272/20.00</t>
  </si>
  <si>
    <t>SHEEPFARM s.r.o.</t>
  </si>
  <si>
    <r>
      <rPr>
        <sz val="8"/>
        <color rgb="FF000000"/>
        <rFont val="Arial"/>
        <family val="2"/>
        <charset val="238"/>
      </rPr>
      <t>257,01 €</t>
    </r>
    <r>
      <rPr>
        <sz val="8"/>
        <color rgb="FF000000"/>
        <rFont val="Arial"/>
        <family val="2"/>
        <charset val="238"/>
      </rPr>
      <t xml:space="preserve"> / </t>
    </r>
    <r>
      <rPr>
        <sz val="8"/>
        <color rgb="FF000000"/>
        <rFont val="Arial"/>
        <family val="2"/>
        <charset val="238"/>
      </rPr>
      <t>31,08 €</t>
    </r>
  </si>
  <si>
    <t>31.10.2031</t>
  </si>
  <si>
    <t>DLHÁ NAD KYSUCOU, NESLUŠA</t>
  </si>
  <si>
    <t>00930/2020-PNZ -P40178/20.00</t>
  </si>
  <si>
    <t xml:space="preserve"> Ľubomír Jakubík</t>
  </si>
  <si>
    <r>
      <rPr>
        <sz val="8"/>
        <color rgb="FF000000"/>
        <rFont val="Arial"/>
        <family val="2"/>
        <charset val="238"/>
      </rPr>
      <t>19 808,34 €</t>
    </r>
    <r>
      <rPr>
        <sz val="8"/>
        <color rgb="FF000000"/>
        <rFont val="Arial"/>
        <family val="2"/>
        <charset val="238"/>
      </rPr>
      <t xml:space="preserve"> / </t>
    </r>
    <r>
      <rPr>
        <sz val="8"/>
        <color rgb="FF000000"/>
        <rFont val="Arial"/>
        <family val="2"/>
        <charset val="238"/>
      </rPr>
      <t>92,90 €</t>
    </r>
  </si>
  <si>
    <t>31.10.2034</t>
  </si>
  <si>
    <t>DOLNÁ KRUPÁ, MALŽENICE, ŠPAČINCE</t>
  </si>
  <si>
    <t>04648/2020-PNZ -P40373/20.00</t>
  </si>
  <si>
    <t>Poľnohospodárske družstvo Špačince</t>
  </si>
  <si>
    <r>
      <rPr>
        <sz val="8"/>
        <color rgb="FF000000"/>
        <rFont val="Arial"/>
        <family val="2"/>
        <charset val="238"/>
      </rPr>
      <t>15 795,40 €</t>
    </r>
    <r>
      <rPr>
        <sz val="8"/>
        <color rgb="FF000000"/>
        <rFont val="Arial"/>
        <family val="2"/>
        <charset val="238"/>
      </rPr>
      <t xml:space="preserve"> / </t>
    </r>
    <r>
      <rPr>
        <sz val="8"/>
        <color rgb="FF000000"/>
        <rFont val="Arial"/>
        <family val="2"/>
        <charset val="238"/>
      </rPr>
      <t>81,32 €</t>
    </r>
  </si>
  <si>
    <t>BOLERÁZ, KLČOVANY, DLHÁ, DOLNÉ OREŠANY, HORNÉ OREŠANY, KOŠOLNÁ</t>
  </si>
  <si>
    <t>04441/2020-PNZ -P40447/20.00</t>
  </si>
  <si>
    <t>AGROLET, spol. s.r.o.</t>
  </si>
  <si>
    <r>
      <rPr>
        <sz val="8"/>
        <color rgb="FF000000"/>
        <rFont val="Arial"/>
        <family val="2"/>
        <charset val="238"/>
      </rPr>
      <t>40 996,27 €</t>
    </r>
    <r>
      <rPr>
        <sz val="8"/>
        <color rgb="FF000000"/>
        <rFont val="Arial"/>
        <family val="2"/>
        <charset val="238"/>
      </rPr>
      <t xml:space="preserve"> / </t>
    </r>
    <r>
      <rPr>
        <sz val="8"/>
        <color rgb="FF000000"/>
        <rFont val="Arial"/>
        <family val="2"/>
        <charset val="238"/>
      </rPr>
      <t>105,20 €</t>
    </r>
  </si>
  <si>
    <t>DRAHOVCE, JALŠOVÉ, MADUNICE, PIEŠŤANY, VEĽKÉ KOSTOĽANY</t>
  </si>
  <si>
    <t>04274/2020-PNZ -P40358/20.00</t>
  </si>
  <si>
    <t>PVOD Drahovce</t>
  </si>
  <si>
    <r>
      <rPr>
        <sz val="8"/>
        <color rgb="FF000000"/>
        <rFont val="Arial"/>
        <family val="2"/>
        <charset val="238"/>
      </rPr>
      <t>9 358,54 €</t>
    </r>
    <r>
      <rPr>
        <sz val="8"/>
        <color rgb="FF000000"/>
        <rFont val="Arial"/>
        <family val="2"/>
        <charset val="238"/>
      </rPr>
      <t xml:space="preserve"> / </t>
    </r>
    <r>
      <rPr>
        <sz val="8"/>
        <color rgb="FF000000"/>
        <rFont val="Arial"/>
        <family val="2"/>
        <charset val="238"/>
      </rPr>
      <t>76,19 €</t>
    </r>
  </si>
  <si>
    <t>DECHTICE, CHTELNICA, KÁTLOVCE, NIŽNÁ, RADOŠOVCE</t>
  </si>
  <si>
    <t>03772/2020-PNZ -P40314/20.00</t>
  </si>
  <si>
    <t>PD Kátlovce</t>
  </si>
  <si>
    <r>
      <rPr>
        <sz val="8"/>
        <color rgb="FF000000"/>
        <rFont val="Arial"/>
        <family val="2"/>
        <charset val="238"/>
      </rPr>
      <t>5 173,31 €</t>
    </r>
    <r>
      <rPr>
        <sz val="8"/>
        <color rgb="FF000000"/>
        <rFont val="Arial"/>
        <family val="2"/>
        <charset val="238"/>
      </rPr>
      <t xml:space="preserve"> / </t>
    </r>
    <r>
      <rPr>
        <sz val="8"/>
        <color rgb="FF000000"/>
        <rFont val="Arial"/>
        <family val="2"/>
        <charset val="238"/>
      </rPr>
      <t>73,90 €</t>
    </r>
  </si>
  <si>
    <t>BÍŇOVCE, BOLERÁZ, DOLNÁ KRUPÁ, SMOLENICE, TRSTÍN</t>
  </si>
  <si>
    <t>03753/2020-PNZ -P40307/20.00</t>
  </si>
  <si>
    <t>PVOD Bíňovce</t>
  </si>
  <si>
    <r>
      <rPr>
        <sz val="8"/>
        <color rgb="FF000000"/>
        <rFont val="Arial"/>
        <family val="2"/>
        <charset val="238"/>
      </rPr>
      <t>427,09 €</t>
    </r>
    <r>
      <rPr>
        <sz val="8"/>
        <color rgb="FF000000"/>
        <rFont val="Arial"/>
        <family val="2"/>
        <charset val="238"/>
      </rPr>
      <t xml:space="preserve"> / </t>
    </r>
    <r>
      <rPr>
        <sz val="8"/>
        <color rgb="FF000000"/>
        <rFont val="Arial"/>
        <family val="2"/>
        <charset val="238"/>
      </rPr>
      <t>93,82 €</t>
    </r>
  </si>
  <si>
    <t>CÍFER, PÁC</t>
  </si>
  <si>
    <t>03711/2020-PNZ -P40298/20.00</t>
  </si>
  <si>
    <t>Poľnohospodárske družstvo Čataj</t>
  </si>
  <si>
    <r>
      <rPr>
        <sz val="8"/>
        <color rgb="FF000000"/>
        <rFont val="Arial"/>
        <family val="2"/>
        <charset val="238"/>
      </rPr>
      <t>80,00 €</t>
    </r>
    <r>
      <rPr>
        <sz val="8"/>
        <color rgb="FF000000"/>
        <rFont val="Arial"/>
        <family val="2"/>
        <charset val="238"/>
      </rPr>
      <t xml:space="preserve"> / </t>
    </r>
    <r>
      <rPr>
        <sz val="8"/>
        <color rgb="FF000000"/>
        <rFont val="Arial"/>
        <family val="2"/>
        <charset val="238"/>
      </rPr>
      <t>21,70 €</t>
    </r>
  </si>
  <si>
    <t>ŠVEDLÁR</t>
  </si>
  <si>
    <t>00975/2020-PNZ -P40192/20.00</t>
  </si>
  <si>
    <t xml:space="preserve">Zlatica Münnichová </t>
  </si>
  <si>
    <r>
      <rPr>
        <sz val="8"/>
        <color rgb="FF000000"/>
        <rFont val="Arial"/>
        <family val="2"/>
        <charset val="238"/>
      </rPr>
      <t>425,50 €</t>
    </r>
    <r>
      <rPr>
        <sz val="8"/>
        <color rgb="FF000000"/>
        <rFont val="Arial"/>
        <family val="2"/>
        <charset val="238"/>
      </rPr>
      <t xml:space="preserve"> / </t>
    </r>
    <r>
      <rPr>
        <sz val="8"/>
        <color rgb="FF000000"/>
        <rFont val="Arial"/>
        <family val="2"/>
        <charset val="238"/>
      </rPr>
      <t>33,12 €</t>
    </r>
  </si>
  <si>
    <t>do 31.10.2030</t>
  </si>
  <si>
    <t>ĽUBOTÍN</t>
  </si>
  <si>
    <t>05005/2020-PNZ -P40615/20.00</t>
  </si>
  <si>
    <t>Ing. Michal Knapík</t>
  </si>
  <si>
    <r>
      <rPr>
        <sz val="8"/>
        <color rgb="FF000000"/>
        <rFont val="Arial"/>
        <family val="2"/>
        <charset val="238"/>
      </rPr>
      <t>219,62 €</t>
    </r>
    <r>
      <rPr>
        <sz val="8"/>
        <color rgb="FF000000"/>
        <rFont val="Arial"/>
        <family val="2"/>
        <charset val="238"/>
      </rPr>
      <t xml:space="preserve"> / </t>
    </r>
    <r>
      <rPr>
        <sz val="8"/>
        <color rgb="FF000000"/>
        <rFont val="Arial"/>
        <family val="2"/>
        <charset val="238"/>
      </rPr>
      <t>34,51 €</t>
    </r>
  </si>
  <si>
    <t xml:space="preserve"> 31.10.2032</t>
  </si>
  <si>
    <t>KOLAČKOV</t>
  </si>
  <si>
    <t>04698/2020-PNZ -P40510/20.00</t>
  </si>
  <si>
    <t>ZETEZ s.r.o.</t>
  </si>
  <si>
    <r>
      <rPr>
        <sz val="8"/>
        <color rgb="FF000000"/>
        <rFont val="Arial"/>
        <family val="2"/>
        <charset val="238"/>
      </rPr>
      <t>407,72 €</t>
    </r>
    <r>
      <rPr>
        <sz val="8"/>
        <color rgb="FF000000"/>
        <rFont val="Arial"/>
        <family val="2"/>
        <charset val="238"/>
      </rPr>
      <t xml:space="preserve"> / </t>
    </r>
    <r>
      <rPr>
        <sz val="8"/>
        <color rgb="FF000000"/>
        <rFont val="Arial"/>
        <family val="2"/>
        <charset val="238"/>
      </rPr>
      <t>34,51 €</t>
    </r>
  </si>
  <si>
    <t>04697/2020-PNZ -P40484/20.00</t>
  </si>
  <si>
    <t>Zuzana Kollárová</t>
  </si>
  <si>
    <r>
      <rPr>
        <sz val="8"/>
        <color rgb="FF000000"/>
        <rFont val="Arial"/>
        <family val="2"/>
        <charset val="238"/>
      </rPr>
      <t>220,97 €</t>
    </r>
    <r>
      <rPr>
        <sz val="8"/>
        <color rgb="FF000000"/>
        <rFont val="Arial"/>
        <family val="2"/>
        <charset val="238"/>
      </rPr>
      <t xml:space="preserve"> / </t>
    </r>
    <r>
      <rPr>
        <sz val="8"/>
        <color rgb="FF000000"/>
        <rFont val="Arial"/>
        <family val="2"/>
        <charset val="238"/>
      </rPr>
      <t>34,51 €</t>
    </r>
  </si>
  <si>
    <t>04621/2020-PNZ -P40506/20.00</t>
  </si>
  <si>
    <t>Bc. Lucia Grichová – SHR</t>
  </si>
  <si>
    <r>
      <rPr>
        <sz val="8"/>
        <color rgb="FF000000"/>
        <rFont val="Arial"/>
        <family val="2"/>
        <charset val="238"/>
      </rPr>
      <t>5,24 €</t>
    </r>
    <r>
      <rPr>
        <sz val="8"/>
        <color rgb="FF000000"/>
        <rFont val="Arial"/>
        <family val="2"/>
        <charset val="238"/>
      </rPr>
      <t xml:space="preserve"> / </t>
    </r>
    <r>
      <rPr>
        <sz val="8"/>
        <color rgb="FF000000"/>
        <rFont val="Arial"/>
        <family val="2"/>
        <charset val="238"/>
      </rPr>
      <t>34,49 €</t>
    </r>
  </si>
  <si>
    <t>04599/2020-PNZ -P40501/20.00</t>
  </si>
  <si>
    <t>Michal Barnovský</t>
  </si>
  <si>
    <r>
      <rPr>
        <sz val="8"/>
        <color rgb="FF000000"/>
        <rFont val="Arial"/>
        <family val="2"/>
        <charset val="238"/>
      </rPr>
      <t>540,18 €</t>
    </r>
    <r>
      <rPr>
        <sz val="8"/>
        <color rgb="FF000000"/>
        <rFont val="Arial"/>
        <family val="2"/>
        <charset val="238"/>
      </rPr>
      <t xml:space="preserve"> / </t>
    </r>
    <r>
      <rPr>
        <sz val="8"/>
        <color rgb="FF000000"/>
        <rFont val="Arial"/>
        <family val="2"/>
        <charset val="238"/>
      </rPr>
      <t>34,51 €</t>
    </r>
  </si>
  <si>
    <t>do 31.10.2032</t>
  </si>
  <si>
    <t>04591/2020-PNZ -P40499/20.00</t>
  </si>
  <si>
    <t>Stanislav Pristač</t>
  </si>
  <si>
    <r>
      <rPr>
        <sz val="8"/>
        <color rgb="FF000000"/>
        <rFont val="Arial"/>
        <family val="2"/>
        <charset val="238"/>
      </rPr>
      <t>2 558,70 €</t>
    </r>
    <r>
      <rPr>
        <sz val="8"/>
        <color rgb="FF000000"/>
        <rFont val="Arial"/>
        <family val="2"/>
        <charset val="238"/>
      </rPr>
      <t xml:space="preserve"> / </t>
    </r>
    <r>
      <rPr>
        <sz val="8"/>
        <color rgb="FF000000"/>
        <rFont val="Arial"/>
        <family val="2"/>
        <charset val="238"/>
      </rPr>
      <t>21,91 €</t>
    </r>
  </si>
  <si>
    <t>ĎURKOVÁ, ĽUBOTÍN</t>
  </si>
  <si>
    <t>03867/2020-PNZ -P40326/20.00</t>
  </si>
  <si>
    <t>AGROfarma HRIC s.r.o.</t>
  </si>
  <si>
    <r>
      <rPr>
        <sz val="8"/>
        <color rgb="FF000000"/>
        <rFont val="Arial"/>
        <family val="2"/>
        <charset val="238"/>
      </rPr>
      <t>1 476,02 €</t>
    </r>
    <r>
      <rPr>
        <sz val="8"/>
        <color rgb="FF000000"/>
        <rFont val="Arial"/>
        <family val="2"/>
        <charset val="238"/>
      </rPr>
      <t xml:space="preserve"> / </t>
    </r>
    <r>
      <rPr>
        <sz val="8"/>
        <color rgb="FF000000"/>
        <rFont val="Arial"/>
        <family val="2"/>
        <charset val="238"/>
      </rPr>
      <t>33,12 €</t>
    </r>
  </si>
  <si>
    <t>31.12.2032</t>
  </si>
  <si>
    <t>00380/2021-PNZ -P40130/21.00</t>
  </si>
  <si>
    <t>AGROČIRČ, a.s.</t>
  </si>
  <si>
    <r>
      <rPr>
        <sz val="8"/>
        <color rgb="FF000000"/>
        <rFont val="Arial"/>
        <family val="2"/>
        <charset val="238"/>
      </rPr>
      <t>218,97 €</t>
    </r>
    <r>
      <rPr>
        <sz val="8"/>
        <color rgb="FF000000"/>
        <rFont val="Arial"/>
        <family val="2"/>
        <charset val="238"/>
      </rPr>
      <t xml:space="preserve"> / </t>
    </r>
    <r>
      <rPr>
        <sz val="8"/>
        <color rgb="FF000000"/>
        <rFont val="Arial"/>
        <family val="2"/>
        <charset val="238"/>
      </rPr>
      <t>33,12 €</t>
    </r>
  </si>
  <si>
    <t>00365/2021-PNZ -P40126/21.00</t>
  </si>
  <si>
    <t>SPOLAGRO s.r.o.</t>
  </si>
  <si>
    <r>
      <rPr>
        <sz val="8"/>
        <color rgb="FF000000"/>
        <rFont val="Arial"/>
        <family val="2"/>
        <charset val="238"/>
      </rPr>
      <t>9 539,28 €</t>
    </r>
    <r>
      <rPr>
        <sz val="8"/>
        <color rgb="FF000000"/>
        <rFont val="Arial"/>
        <family val="2"/>
        <charset val="238"/>
      </rPr>
      <t xml:space="preserve"> / </t>
    </r>
    <r>
      <rPr>
        <sz val="8"/>
        <color rgb="FF000000"/>
        <rFont val="Arial"/>
        <family val="2"/>
        <charset val="238"/>
      </rPr>
      <t>37,11 €</t>
    </r>
  </si>
  <si>
    <t>ĽUBOTÍN, ORLOV</t>
  </si>
  <si>
    <t>00026/2021-PNZ -P40009/21.00</t>
  </si>
  <si>
    <t>AGROK Orlov, družstvo</t>
  </si>
  <si>
    <r>
      <rPr>
        <sz val="8"/>
        <color rgb="FF000000"/>
        <rFont val="Arial"/>
        <family val="2"/>
        <charset val="238"/>
      </rPr>
      <t>30,00 €</t>
    </r>
    <r>
      <rPr>
        <sz val="8"/>
        <color rgb="FF000000"/>
        <rFont val="Arial"/>
        <family val="2"/>
        <charset val="238"/>
      </rPr>
      <t xml:space="preserve"> / </t>
    </r>
    <r>
      <rPr>
        <sz val="8"/>
        <color rgb="FF000000"/>
        <rFont val="Arial"/>
        <family val="2"/>
        <charset val="238"/>
      </rPr>
      <t>108,74 €</t>
    </r>
  </si>
  <si>
    <t>SKALICA</t>
  </si>
  <si>
    <t>04707/2020-PNZ -P40529/20.00</t>
  </si>
  <si>
    <t>Ing. Gejza Liska</t>
  </si>
  <si>
    <r>
      <rPr>
        <sz val="8"/>
        <color rgb="FF000000"/>
        <rFont val="Arial"/>
        <family val="2"/>
        <charset val="238"/>
      </rPr>
      <t>676,72 €</t>
    </r>
    <r>
      <rPr>
        <sz val="8"/>
        <color rgb="FF000000"/>
        <rFont val="Arial"/>
        <family val="2"/>
        <charset val="238"/>
      </rPr>
      <t xml:space="preserve"> / </t>
    </r>
    <r>
      <rPr>
        <sz val="8"/>
        <color rgb="FF000000"/>
        <rFont val="Arial"/>
        <family val="2"/>
        <charset val="238"/>
      </rPr>
      <t>24,02 €</t>
    </r>
  </si>
  <si>
    <t>ČIERNA LEHOTA PRI SLAVOŠ.</t>
  </si>
  <si>
    <t>04744/2020-PNZ -P40535/20.00</t>
  </si>
  <si>
    <t>AGChovanček s.r.o.</t>
  </si>
  <si>
    <r>
      <rPr>
        <sz val="8"/>
        <color rgb="FF000000"/>
        <rFont val="Arial"/>
        <family val="2"/>
        <charset val="238"/>
      </rPr>
      <t>1 597,21 €</t>
    </r>
    <r>
      <rPr>
        <sz val="8"/>
        <color rgb="FF000000"/>
        <rFont val="Arial"/>
        <family val="2"/>
        <charset val="238"/>
      </rPr>
      <t xml:space="preserve"> / </t>
    </r>
    <r>
      <rPr>
        <sz val="8"/>
        <color rgb="FF000000"/>
        <rFont val="Arial"/>
        <family val="2"/>
        <charset val="238"/>
      </rPr>
      <t>36,89 €</t>
    </r>
  </si>
  <si>
    <t>HRHOV</t>
  </si>
  <si>
    <t>04578/2020-PNZ -P40496/20.00</t>
  </si>
  <si>
    <t>ARVID, s.r.o.</t>
  </si>
  <si>
    <r>
      <rPr>
        <sz val="8"/>
        <color rgb="FF000000"/>
        <rFont val="Arial"/>
        <family val="2"/>
        <charset val="238"/>
      </rPr>
      <t>842,73 €</t>
    </r>
    <r>
      <rPr>
        <sz val="8"/>
        <color rgb="FF000000"/>
        <rFont val="Arial"/>
        <family val="2"/>
        <charset val="238"/>
      </rPr>
      <t xml:space="preserve"> / </t>
    </r>
    <r>
      <rPr>
        <sz val="8"/>
        <color rgb="FF000000"/>
        <rFont val="Arial"/>
        <family val="2"/>
        <charset val="238"/>
      </rPr>
      <t>36,89 €</t>
    </r>
  </si>
  <si>
    <t>04576/2020-PNZ -P40495/20.00</t>
  </si>
  <si>
    <t>Burkušová Angela</t>
  </si>
  <si>
    <r>
      <rPr>
        <sz val="8"/>
        <color rgb="FF000000"/>
        <rFont val="Arial"/>
        <family val="2"/>
        <charset val="238"/>
      </rPr>
      <t>1 733,70 €</t>
    </r>
    <r>
      <rPr>
        <sz val="8"/>
        <color rgb="FF000000"/>
        <rFont val="Arial"/>
        <family val="2"/>
        <charset val="238"/>
      </rPr>
      <t xml:space="preserve"> / </t>
    </r>
    <r>
      <rPr>
        <sz val="8"/>
        <color rgb="FF000000"/>
        <rFont val="Arial"/>
        <family val="2"/>
        <charset val="238"/>
      </rPr>
      <t>36,89 €</t>
    </r>
  </si>
  <si>
    <t>04563/2020-PNZ -P40492/20.00</t>
  </si>
  <si>
    <t>Agrodružstvo Turňa</t>
  </si>
  <si>
    <r>
      <rPr>
        <sz val="8"/>
        <color rgb="FF000000"/>
        <rFont val="Arial"/>
        <family val="2"/>
        <charset val="238"/>
      </rPr>
      <t>24,14 €</t>
    </r>
    <r>
      <rPr>
        <sz val="8"/>
        <color rgb="FF000000"/>
        <rFont val="Arial"/>
        <family val="2"/>
        <charset val="238"/>
      </rPr>
      <t xml:space="preserve"> / </t>
    </r>
    <r>
      <rPr>
        <sz val="8"/>
        <color rgb="FF000000"/>
        <rFont val="Arial"/>
        <family val="2"/>
        <charset val="238"/>
      </rPr>
      <t>65,12 €</t>
    </r>
  </si>
  <si>
    <t>31.10.2027</t>
  </si>
  <si>
    <t>JOVICE</t>
  </si>
  <si>
    <t>00978/2020-PNZ -P40198/20.00</t>
  </si>
  <si>
    <t>Gergő Švantner, SHR</t>
  </si>
  <si>
    <r>
      <rPr>
        <sz val="8"/>
        <color rgb="FF000000"/>
        <rFont val="Arial"/>
        <family val="2"/>
        <charset val="238"/>
      </rPr>
      <t>3 919,02 €</t>
    </r>
    <r>
      <rPr>
        <sz val="8"/>
        <color rgb="FF000000"/>
        <rFont val="Arial"/>
        <family val="2"/>
        <charset val="238"/>
      </rPr>
      <t xml:space="preserve"> / </t>
    </r>
    <r>
      <rPr>
        <sz val="8"/>
        <color rgb="FF000000"/>
        <rFont val="Arial"/>
        <family val="2"/>
        <charset val="238"/>
      </rPr>
      <t>29,91 €</t>
    </r>
  </si>
  <si>
    <t>JOVICE, KRÁSNOHORSKÁ DLHÁ LÚKA, KRÁSNOHORSKÉ PODHRADIE</t>
  </si>
  <si>
    <t>00311/2021-PNZ -P40114/21.00</t>
  </si>
  <si>
    <t>TinAGRO+ s.r.o.</t>
  </si>
  <si>
    <r>
      <rPr>
        <sz val="8"/>
        <color rgb="FF000000"/>
        <rFont val="Arial"/>
        <family val="2"/>
        <charset val="238"/>
      </rPr>
      <t>47,92 €</t>
    </r>
    <r>
      <rPr>
        <sz val="8"/>
        <color rgb="FF000000"/>
        <rFont val="Arial"/>
        <family val="2"/>
        <charset val="238"/>
      </rPr>
      <t xml:space="preserve"> / </t>
    </r>
    <r>
      <rPr>
        <sz val="8"/>
        <color rgb="FF000000"/>
        <rFont val="Arial"/>
        <family val="2"/>
        <charset val="238"/>
      </rPr>
      <t>51,11 €</t>
    </r>
  </si>
  <si>
    <t>31.10.2035</t>
  </si>
  <si>
    <t>I</t>
  </si>
  <si>
    <t>ČÍŽ</t>
  </si>
  <si>
    <t>00234/2021-PNZ -P40100/21.00</t>
  </si>
  <si>
    <t>JMK AGRO, s.r.o.</t>
  </si>
  <si>
    <r>
      <rPr>
        <sz val="8"/>
        <color rgb="FF000000"/>
        <rFont val="Arial"/>
        <family val="2"/>
        <charset val="238"/>
      </rPr>
      <t>2 737,75 €</t>
    </r>
    <r>
      <rPr>
        <sz val="8"/>
        <color rgb="FF000000"/>
        <rFont val="Arial"/>
        <family val="2"/>
        <charset val="238"/>
      </rPr>
      <t xml:space="preserve"> / </t>
    </r>
    <r>
      <rPr>
        <sz val="8"/>
        <color rgb="FF000000"/>
        <rFont val="Arial"/>
        <family val="2"/>
        <charset val="238"/>
      </rPr>
      <t>35,84 €</t>
    </r>
  </si>
  <si>
    <t>HAČAVA</t>
  </si>
  <si>
    <t>00166/2021-PNZ -P40078/21.00</t>
  </si>
  <si>
    <t>AG HAČAVA s.r.o.</t>
  </si>
  <si>
    <r>
      <rPr>
        <sz val="8"/>
        <color rgb="FF000000"/>
        <rFont val="Arial"/>
        <family val="2"/>
        <charset val="238"/>
      </rPr>
      <t>111,86 €</t>
    </r>
    <r>
      <rPr>
        <sz val="8"/>
        <color rgb="FF000000"/>
        <rFont val="Arial"/>
        <family val="2"/>
        <charset val="238"/>
      </rPr>
      <t xml:space="preserve"> / </t>
    </r>
    <r>
      <rPr>
        <sz val="8"/>
        <color rgb="FF000000"/>
        <rFont val="Arial"/>
        <family val="2"/>
        <charset val="238"/>
      </rPr>
      <t>7,63 €</t>
    </r>
  </si>
  <si>
    <t>KLENOVEC</t>
  </si>
  <si>
    <t>00160/2021-PNZ -P40077/21.00</t>
  </si>
  <si>
    <t>Agrofarma Klenovec, s.r.o.</t>
  </si>
  <si>
    <r>
      <rPr>
        <sz val="8"/>
        <color rgb="FF000000"/>
        <rFont val="Arial"/>
        <family val="2"/>
        <charset val="238"/>
      </rPr>
      <t>15 332,73 €</t>
    </r>
    <r>
      <rPr>
        <sz val="8"/>
        <color rgb="FF000000"/>
        <rFont val="Arial"/>
        <family val="2"/>
        <charset val="238"/>
      </rPr>
      <t xml:space="preserve"> / </t>
    </r>
    <r>
      <rPr>
        <sz val="8"/>
        <color rgb="FF000000"/>
        <rFont val="Arial"/>
        <family val="2"/>
        <charset val="238"/>
      </rPr>
      <t>47,61 €</t>
    </r>
  </si>
  <si>
    <t>BLHOVCE, ČIERNY POTOK, GEMERČEK, HAJNÁČKA, HODEJOV, HODEJOVEC, JESENSKÉ</t>
  </si>
  <si>
    <t>00159/2021-PNZ -P40075/21.00</t>
  </si>
  <si>
    <t>PIGAGRO, s.r.o.</t>
  </si>
  <si>
    <r>
      <rPr>
        <sz val="8"/>
        <color rgb="FF000000"/>
        <rFont val="Arial"/>
        <family val="2"/>
        <charset val="238"/>
      </rPr>
      <t>5 774,53 €</t>
    </r>
    <r>
      <rPr>
        <sz val="8"/>
        <color rgb="FF000000"/>
        <rFont val="Arial"/>
        <family val="2"/>
        <charset val="238"/>
      </rPr>
      <t xml:space="preserve"> / </t>
    </r>
    <r>
      <rPr>
        <sz val="8"/>
        <color rgb="FF000000"/>
        <rFont val="Arial"/>
        <family val="2"/>
        <charset val="238"/>
      </rPr>
      <t>62,27 €</t>
    </r>
  </si>
  <si>
    <t>HRUŠOVO, OSTRANY, STRIEŽOVCE</t>
  </si>
  <si>
    <t>00044/2021-PNZ -P40020/21.00</t>
  </si>
  <si>
    <t>Firma Gulik s.r.o</t>
  </si>
  <si>
    <r>
      <rPr>
        <sz val="8"/>
        <color rgb="FF000000"/>
        <rFont val="Arial"/>
        <family val="2"/>
        <charset val="238"/>
      </rPr>
      <t>409,75 €</t>
    </r>
    <r>
      <rPr>
        <sz val="8"/>
        <color rgb="FF000000"/>
        <rFont val="Arial"/>
        <family val="2"/>
        <charset val="238"/>
      </rPr>
      <t xml:space="preserve"> / </t>
    </r>
    <r>
      <rPr>
        <sz val="8"/>
        <color rgb="FF000000"/>
        <rFont val="Arial"/>
        <family val="2"/>
        <charset val="238"/>
      </rPr>
      <t>145,25 €</t>
    </r>
  </si>
  <si>
    <t>RIMAVSKÁ SOBOTA</t>
  </si>
  <si>
    <t>00041/2021-PNZ -P40016/21.00</t>
  </si>
  <si>
    <t>Šári Ladislav - SHR</t>
  </si>
  <si>
    <r>
      <rPr>
        <sz val="8"/>
        <color rgb="FF000000"/>
        <rFont val="Arial"/>
        <family val="2"/>
        <charset val="238"/>
      </rPr>
      <t>23,96 €</t>
    </r>
    <r>
      <rPr>
        <sz val="8"/>
        <color rgb="FF000000"/>
        <rFont val="Arial"/>
        <family val="2"/>
        <charset val="238"/>
      </rPr>
      <t xml:space="preserve"> / </t>
    </r>
    <r>
      <rPr>
        <sz val="8"/>
        <color rgb="FF000000"/>
        <rFont val="Arial"/>
        <family val="2"/>
        <charset val="238"/>
      </rPr>
      <t>56,27 €</t>
    </r>
  </si>
  <si>
    <t>VYSNÉ VALICE</t>
  </si>
  <si>
    <t>00040/2021-PNZ -P40015/21.00</t>
  </si>
  <si>
    <t>Šmíro Gabriel - SHR</t>
  </si>
  <si>
    <r>
      <rPr>
        <sz val="8"/>
        <color rgb="FF000000"/>
        <rFont val="Arial"/>
        <family val="2"/>
        <charset val="238"/>
      </rPr>
      <t>341,45 €</t>
    </r>
    <r>
      <rPr>
        <sz val="8"/>
        <color rgb="FF000000"/>
        <rFont val="Arial"/>
        <family val="2"/>
        <charset val="238"/>
      </rPr>
      <t xml:space="preserve"> / </t>
    </r>
    <r>
      <rPr>
        <sz val="8"/>
        <color rgb="FF000000"/>
        <rFont val="Arial"/>
        <family val="2"/>
        <charset val="238"/>
      </rPr>
      <t>51,44 €</t>
    </r>
  </si>
  <si>
    <t>HODEJOV</t>
  </si>
  <si>
    <t>00039/2021-PNZ -P40013/21.00</t>
  </si>
  <si>
    <t>Gavalier Adrián</t>
  </si>
  <si>
    <r>
      <rPr>
        <sz val="8"/>
        <color rgb="FF000000"/>
        <rFont val="Arial"/>
        <family val="2"/>
        <charset val="238"/>
      </rPr>
      <t>8 320,16 €</t>
    </r>
    <r>
      <rPr>
        <sz val="8"/>
        <color rgb="FF000000"/>
        <rFont val="Arial"/>
        <family val="2"/>
        <charset val="238"/>
      </rPr>
      <t xml:space="preserve"> / </t>
    </r>
    <r>
      <rPr>
        <sz val="8"/>
        <color rgb="FF000000"/>
        <rFont val="Arial"/>
        <family val="2"/>
        <charset val="238"/>
      </rPr>
      <t>11,80 €</t>
    </r>
  </si>
  <si>
    <t>HRABKOV, OVČIE, ŠIROKÉ, VÍŤAZ</t>
  </si>
  <si>
    <t>05042/2020-PNZ -P40462/20.00</t>
  </si>
  <si>
    <t>Agrovit Branisko, s.r.o.</t>
  </si>
  <si>
    <r>
      <rPr>
        <sz val="8"/>
        <color rgb="FF000000"/>
        <rFont val="Arial"/>
        <family val="2"/>
        <charset val="238"/>
      </rPr>
      <t>929,52 €</t>
    </r>
    <r>
      <rPr>
        <sz val="8"/>
        <color rgb="FF000000"/>
        <rFont val="Arial"/>
        <family val="2"/>
        <charset val="238"/>
      </rPr>
      <t xml:space="preserve"> / </t>
    </r>
    <r>
      <rPr>
        <sz val="8"/>
        <color rgb="FF000000"/>
        <rFont val="Arial"/>
        <family val="2"/>
        <charset val="238"/>
      </rPr>
      <t>35,50 €</t>
    </r>
  </si>
  <si>
    <t>DRIENICA</t>
  </si>
  <si>
    <t>04953/2020-PNZ -P40583/20.00</t>
  </si>
  <si>
    <t>Roľnícka spoločnosť "Kyjov" s.r.o.</t>
  </si>
  <si>
    <r>
      <rPr>
        <sz val="8"/>
        <color rgb="FF000000"/>
        <rFont val="Arial"/>
        <family val="2"/>
        <charset val="238"/>
      </rPr>
      <t>1 709,83 €</t>
    </r>
    <r>
      <rPr>
        <sz val="8"/>
        <color rgb="FF000000"/>
        <rFont val="Arial"/>
        <family val="2"/>
        <charset val="238"/>
      </rPr>
      <t xml:space="preserve"> / </t>
    </r>
    <r>
      <rPr>
        <sz val="8"/>
        <color rgb="FF000000"/>
        <rFont val="Arial"/>
        <family val="2"/>
        <charset val="238"/>
      </rPr>
      <t>12,07 €</t>
    </r>
  </si>
  <si>
    <t>KALNIŠTE, LUŽANY PRI TOPLI, VALKOVCE</t>
  </si>
  <si>
    <t>00153/2020-PNZ -P40013/20.00</t>
  </si>
  <si>
    <t>Poľnohospodárske podielnické družstvo Brezov</t>
  </si>
  <si>
    <r>
      <rPr>
        <sz val="8"/>
        <color rgb="FF000000"/>
        <rFont val="Arial"/>
        <family val="2"/>
        <charset val="238"/>
      </rPr>
      <t>493,75 €</t>
    </r>
    <r>
      <rPr>
        <sz val="8"/>
        <color rgb="FF000000"/>
        <rFont val="Arial"/>
        <family val="2"/>
        <charset val="238"/>
      </rPr>
      <t xml:space="preserve"> / </t>
    </r>
    <r>
      <rPr>
        <sz val="8"/>
        <color rgb="FF000000"/>
        <rFont val="Arial"/>
        <family val="2"/>
        <charset val="238"/>
      </rPr>
      <t>123,14 €</t>
    </r>
  </si>
  <si>
    <t>31.10.2045</t>
  </si>
  <si>
    <t>GBELCE</t>
  </si>
  <si>
    <t>00813/2020-PNZ -P40126/20.00</t>
  </si>
  <si>
    <t>FIALA-VITALITA, s.r.o.</t>
  </si>
  <si>
    <r>
      <rPr>
        <sz val="8"/>
        <color rgb="FF000000"/>
        <rFont val="Arial"/>
        <family val="2"/>
        <charset val="238"/>
      </rPr>
      <t>803,86 €</t>
    </r>
    <r>
      <rPr>
        <sz val="8"/>
        <color rgb="FF000000"/>
        <rFont val="Arial"/>
        <family val="2"/>
        <charset val="238"/>
      </rPr>
      <t xml:space="preserve"> / </t>
    </r>
    <r>
      <rPr>
        <sz val="8"/>
        <color rgb="FF000000"/>
        <rFont val="Arial"/>
        <family val="2"/>
        <charset val="238"/>
      </rPr>
      <t>87,35 €</t>
    </r>
  </si>
  <si>
    <t>KOLÁROVO</t>
  </si>
  <si>
    <t>00144/2021-PNZ -P40067/21.00</t>
  </si>
  <si>
    <t>Attila Miklós SHR</t>
  </si>
  <si>
    <r>
      <rPr>
        <sz val="8"/>
        <color rgb="FF000000"/>
        <rFont val="Arial"/>
        <family val="2"/>
        <charset val="238"/>
      </rPr>
      <t>706,73 €</t>
    </r>
    <r>
      <rPr>
        <sz val="8"/>
        <color rgb="FF000000"/>
        <rFont val="Arial"/>
        <family val="2"/>
        <charset val="238"/>
      </rPr>
      <t xml:space="preserve"> / </t>
    </r>
    <r>
      <rPr>
        <sz val="8"/>
        <color rgb="FF000000"/>
        <rFont val="Arial"/>
        <family val="2"/>
        <charset val="238"/>
      </rPr>
      <t>87,35 €</t>
    </r>
  </si>
  <si>
    <t>00142/2021-PNZ -P40066/21.00</t>
  </si>
  <si>
    <t>Tomáš Bagin</t>
  </si>
  <si>
    <r>
      <rPr>
        <sz val="8"/>
        <color rgb="FF000000"/>
        <rFont val="Arial"/>
        <family val="2"/>
        <charset val="238"/>
      </rPr>
      <t>631,02 €</t>
    </r>
    <r>
      <rPr>
        <sz val="8"/>
        <color rgb="FF000000"/>
        <rFont val="Arial"/>
        <family val="2"/>
        <charset val="238"/>
      </rPr>
      <t xml:space="preserve"> / </t>
    </r>
    <r>
      <rPr>
        <sz val="8"/>
        <color rgb="FF000000"/>
        <rFont val="Arial"/>
        <family val="2"/>
        <charset val="238"/>
      </rPr>
      <t>87,35 €</t>
    </r>
  </si>
  <si>
    <t>00140/2021-PNZ -P40059/21.00</t>
  </si>
  <si>
    <t>Roland Bagin</t>
  </si>
  <si>
    <r>
      <rPr>
        <sz val="8"/>
        <color rgb="FF000000"/>
        <rFont val="Arial"/>
        <family val="2"/>
        <charset val="238"/>
      </rPr>
      <t>2 922,77 €</t>
    </r>
    <r>
      <rPr>
        <sz val="8"/>
        <color rgb="FF000000"/>
        <rFont val="Arial"/>
        <family val="2"/>
        <charset val="238"/>
      </rPr>
      <t xml:space="preserve"> / </t>
    </r>
    <r>
      <rPr>
        <sz val="8"/>
        <color rgb="FF000000"/>
        <rFont val="Arial"/>
        <family val="2"/>
        <charset val="238"/>
      </rPr>
      <t>87,35 €</t>
    </r>
  </si>
  <si>
    <t>00138/2021-PNZ -P40058/21.00</t>
  </si>
  <si>
    <t>Alžbeta Baginová – FARMA BAGIN</t>
  </si>
  <si>
    <r>
      <rPr>
        <sz val="8"/>
        <color rgb="FF000000"/>
        <rFont val="Arial"/>
        <family val="2"/>
        <charset val="238"/>
      </rPr>
      <t>317,09 €</t>
    </r>
    <r>
      <rPr>
        <sz val="8"/>
        <color rgb="FF000000"/>
        <rFont val="Arial"/>
        <family val="2"/>
        <charset val="238"/>
      </rPr>
      <t xml:space="preserve"> / </t>
    </r>
    <r>
      <rPr>
        <sz val="8"/>
        <color rgb="FF000000"/>
        <rFont val="Arial"/>
        <family val="2"/>
        <charset val="238"/>
      </rPr>
      <t>87,35 €</t>
    </r>
  </si>
  <si>
    <t>00137/2021-PNZ -P40057/21.00</t>
  </si>
  <si>
    <t>Hajnal Soil s.r.o.</t>
  </si>
  <si>
    <r>
      <rPr>
        <sz val="8"/>
        <color rgb="FF000000"/>
        <rFont val="Arial"/>
        <family val="2"/>
        <charset val="238"/>
      </rPr>
      <t>2 175,41 €</t>
    </r>
    <r>
      <rPr>
        <sz val="8"/>
        <color rgb="FF000000"/>
        <rFont val="Arial"/>
        <family val="2"/>
        <charset val="238"/>
      </rPr>
      <t xml:space="preserve"> / </t>
    </r>
    <r>
      <rPr>
        <sz val="8"/>
        <color rgb="FF000000"/>
        <rFont val="Arial"/>
        <family val="2"/>
        <charset val="238"/>
      </rPr>
      <t>87,35 €</t>
    </r>
  </si>
  <si>
    <t>00136/2021-PNZ -P40055/21.00</t>
  </si>
  <si>
    <t>CUNGI s.r.o.</t>
  </si>
  <si>
    <r>
      <rPr>
        <sz val="8"/>
        <color rgb="FF000000"/>
        <rFont val="Arial"/>
        <family val="2"/>
        <charset val="238"/>
      </rPr>
      <t>5 048,96 €</t>
    </r>
    <r>
      <rPr>
        <sz val="8"/>
        <color rgb="FF000000"/>
        <rFont val="Arial"/>
        <family val="2"/>
        <charset val="238"/>
      </rPr>
      <t xml:space="preserve"> / </t>
    </r>
    <r>
      <rPr>
        <sz val="8"/>
        <color rgb="FF000000"/>
        <rFont val="Arial"/>
        <family val="2"/>
        <charset val="238"/>
      </rPr>
      <t>87,35 €</t>
    </r>
  </si>
  <si>
    <t>00135/2021-PNZ -P40054/21.00</t>
  </si>
  <si>
    <t>Gergő Takács – TERRA-TAKÁCS</t>
  </si>
  <si>
    <r>
      <rPr>
        <sz val="8"/>
        <color rgb="FF000000"/>
        <rFont val="Arial"/>
        <family val="2"/>
        <charset val="238"/>
      </rPr>
      <t>3 407,26 €</t>
    </r>
    <r>
      <rPr>
        <sz val="8"/>
        <color rgb="FF000000"/>
        <rFont val="Arial"/>
        <family val="2"/>
        <charset val="238"/>
      </rPr>
      <t xml:space="preserve"> / </t>
    </r>
    <r>
      <rPr>
        <sz val="8"/>
        <color rgb="FF000000"/>
        <rFont val="Arial"/>
        <family val="2"/>
        <charset val="238"/>
      </rPr>
      <t>87,35 €</t>
    </r>
  </si>
  <si>
    <t>00134/2021-PNZ -P40052/21.00</t>
  </si>
  <si>
    <t>TAKÁCS - FARM, s.r.o.</t>
  </si>
  <si>
    <r>
      <rPr>
        <sz val="8"/>
        <color rgb="FF000000"/>
        <rFont val="Arial"/>
        <family val="2"/>
        <charset val="238"/>
      </rPr>
      <t>276,70 €</t>
    </r>
    <r>
      <rPr>
        <sz val="8"/>
        <color rgb="FF000000"/>
        <rFont val="Arial"/>
        <family val="2"/>
        <charset val="238"/>
      </rPr>
      <t xml:space="preserve"> / </t>
    </r>
    <r>
      <rPr>
        <sz val="8"/>
        <color rgb="FF000000"/>
        <rFont val="Arial"/>
        <family val="2"/>
        <charset val="238"/>
      </rPr>
      <t>87,35 €</t>
    </r>
  </si>
  <si>
    <t>00132/2021-PNZ -P40051/21.00</t>
  </si>
  <si>
    <t>Poľnohospodárske družstvo Okoč-Sokolec</t>
  </si>
  <si>
    <r>
      <rPr>
        <sz val="8"/>
        <color rgb="FF000000"/>
        <rFont val="Arial"/>
        <family val="2"/>
        <charset val="238"/>
      </rPr>
      <t>3 267,95 €</t>
    </r>
    <r>
      <rPr>
        <sz val="8"/>
        <color rgb="FF000000"/>
        <rFont val="Arial"/>
        <family val="2"/>
        <charset val="238"/>
      </rPr>
      <t xml:space="preserve"> / </t>
    </r>
    <r>
      <rPr>
        <sz val="8"/>
        <color rgb="FF000000"/>
        <rFont val="Arial"/>
        <family val="2"/>
        <charset val="238"/>
      </rPr>
      <t>87,35 €</t>
    </r>
  </si>
  <si>
    <t>00127/2021-PNZ -P40050/21.00</t>
  </si>
  <si>
    <t>AGROREAL Dedina Mládeže, a.s.</t>
  </si>
  <si>
    <r>
      <rPr>
        <sz val="8"/>
        <color rgb="FF000000"/>
        <rFont val="Arial"/>
        <family val="2"/>
        <charset val="238"/>
      </rPr>
      <t>6 753,86 €</t>
    </r>
    <r>
      <rPr>
        <sz val="8"/>
        <color rgb="FF000000"/>
        <rFont val="Arial"/>
        <family val="2"/>
        <charset val="238"/>
      </rPr>
      <t xml:space="preserve"> / </t>
    </r>
    <r>
      <rPr>
        <sz val="8"/>
        <color rgb="FF000000"/>
        <rFont val="Arial"/>
        <family val="2"/>
        <charset val="238"/>
      </rPr>
      <t>87,35 €</t>
    </r>
  </si>
  <si>
    <t>00126/2021-PNZ -P40049/21.00</t>
  </si>
  <si>
    <t>Poľnohospodárske družstvo Komoča</t>
  </si>
  <si>
    <r>
      <rPr>
        <sz val="8"/>
        <color rgb="FF000000"/>
        <rFont val="Arial"/>
        <family val="2"/>
        <charset val="238"/>
      </rPr>
      <t>1 959,30 €</t>
    </r>
    <r>
      <rPr>
        <sz val="8"/>
        <color rgb="FF000000"/>
        <rFont val="Arial"/>
        <family val="2"/>
        <charset val="238"/>
      </rPr>
      <t xml:space="preserve"> / </t>
    </r>
    <r>
      <rPr>
        <sz val="8"/>
        <color rgb="FF000000"/>
        <rFont val="Arial"/>
        <family val="2"/>
        <charset val="238"/>
      </rPr>
      <t>87,35 €</t>
    </r>
  </si>
  <si>
    <t>00124/2021-PNZ -P40045/21.00</t>
  </si>
  <si>
    <t>Barnabás Balázs</t>
  </si>
  <si>
    <r>
      <rPr>
        <sz val="8"/>
        <color rgb="FF000000"/>
        <rFont val="Arial"/>
        <family val="2"/>
        <charset val="238"/>
      </rPr>
      <t>1 728,26 €</t>
    </r>
    <r>
      <rPr>
        <sz val="8"/>
        <color rgb="FF000000"/>
        <rFont val="Arial"/>
        <family val="2"/>
        <charset val="238"/>
      </rPr>
      <t xml:space="preserve"> / </t>
    </r>
    <r>
      <rPr>
        <sz val="8"/>
        <color rgb="FF000000"/>
        <rFont val="Arial"/>
        <family val="2"/>
        <charset val="238"/>
      </rPr>
      <t>87,35 €</t>
    </r>
  </si>
  <si>
    <t>00123/2021-PNZ -P40044/21.00</t>
  </si>
  <si>
    <t>JUVIMA, s.r.o.</t>
  </si>
  <si>
    <r>
      <rPr>
        <sz val="8"/>
        <color rgb="FF000000"/>
        <rFont val="Arial"/>
        <family val="2"/>
        <charset val="238"/>
      </rPr>
      <t>4 176,04 €</t>
    </r>
    <r>
      <rPr>
        <sz val="8"/>
        <color rgb="FF000000"/>
        <rFont val="Arial"/>
        <family val="2"/>
        <charset val="238"/>
      </rPr>
      <t xml:space="preserve"> / </t>
    </r>
    <r>
      <rPr>
        <sz val="8"/>
        <color rgb="FF000000"/>
        <rFont val="Arial"/>
        <family val="2"/>
        <charset val="238"/>
      </rPr>
      <t>87,35 €</t>
    </r>
  </si>
  <si>
    <t>00122/2021-PNZ -P40041/21.00</t>
  </si>
  <si>
    <t>AGRO - TAKÁCS, s.r.o.</t>
  </si>
  <si>
    <r>
      <rPr>
        <sz val="8"/>
        <color rgb="FF000000"/>
        <rFont val="Arial"/>
        <family val="2"/>
        <charset val="238"/>
      </rPr>
      <t>112 063,90 €</t>
    </r>
    <r>
      <rPr>
        <sz val="8"/>
        <color rgb="FF000000"/>
        <rFont val="Arial"/>
        <family val="2"/>
        <charset val="238"/>
      </rPr>
      <t xml:space="preserve"> / </t>
    </r>
    <r>
      <rPr>
        <sz val="8"/>
        <color rgb="FF000000"/>
        <rFont val="Arial"/>
        <family val="2"/>
        <charset val="238"/>
      </rPr>
      <t>87,35 €</t>
    </r>
  </si>
  <si>
    <t>00118/2021-PNZ -P40046/21.00</t>
  </si>
  <si>
    <t>Poľnohospodárske družstvo Kolárovo</t>
  </si>
  <si>
    <r>
      <rPr>
        <sz val="8"/>
        <color rgb="FF000000"/>
        <rFont val="Arial"/>
        <family val="2"/>
        <charset val="238"/>
      </rPr>
      <t>7 842,72 €</t>
    </r>
    <r>
      <rPr>
        <sz val="8"/>
        <color rgb="FF000000"/>
        <rFont val="Arial"/>
        <family val="2"/>
        <charset val="238"/>
      </rPr>
      <t xml:space="preserve"> / </t>
    </r>
    <r>
      <rPr>
        <sz val="8"/>
        <color rgb="FF000000"/>
        <rFont val="Arial"/>
        <family val="2"/>
        <charset val="238"/>
      </rPr>
      <t>105,91 €</t>
    </r>
  </si>
  <si>
    <t>VEĽKÉ JANÍKOVCE</t>
  </si>
  <si>
    <t>05317/2020-PNZ -P40667/20.00</t>
  </si>
  <si>
    <t>Sáraz Mikuláš</t>
  </si>
  <si>
    <r>
      <rPr>
        <sz val="8"/>
        <color rgb="FF000000"/>
        <rFont val="Arial"/>
        <family val="2"/>
        <charset val="238"/>
      </rPr>
      <t>3 603,60 €</t>
    </r>
    <r>
      <rPr>
        <sz val="8"/>
        <color rgb="FF000000"/>
        <rFont val="Arial"/>
        <family val="2"/>
        <charset val="238"/>
      </rPr>
      <t xml:space="preserve"> / </t>
    </r>
    <r>
      <rPr>
        <sz val="8"/>
        <color rgb="FF000000"/>
        <rFont val="Arial"/>
        <family val="2"/>
        <charset val="238"/>
      </rPr>
      <t>107,99 €</t>
    </r>
  </si>
  <si>
    <t>ČATA, KEŤ</t>
  </si>
  <si>
    <t>05102/2020-PNZ -P40638/20.00</t>
  </si>
  <si>
    <t>AGROAVAR družstvo agropodnikateľov</t>
  </si>
  <si>
    <r>
      <rPr>
        <sz val="8"/>
        <color rgb="FF000000"/>
        <rFont val="Arial"/>
        <family val="2"/>
        <charset val="238"/>
      </rPr>
      <t>896,41 €</t>
    </r>
    <r>
      <rPr>
        <sz val="8"/>
        <color rgb="FF000000"/>
        <rFont val="Arial"/>
        <family val="2"/>
        <charset val="238"/>
      </rPr>
      <t xml:space="preserve"> / </t>
    </r>
    <r>
      <rPr>
        <sz val="8"/>
        <color rgb="FF000000"/>
        <rFont val="Arial"/>
        <family val="2"/>
        <charset val="238"/>
      </rPr>
      <t>24,99 €</t>
    </r>
  </si>
  <si>
    <t>BOHUNICE</t>
  </si>
  <si>
    <t>04375/2020-PNZ -P40382/20.00</t>
  </si>
  <si>
    <t xml:space="preserve">Lesy, Lúky a Pasienky Uhliská, s.r.o. </t>
  </si>
  <si>
    <r>
      <rPr>
        <sz val="8"/>
        <color rgb="FF000000"/>
        <rFont val="Arial"/>
        <family val="2"/>
        <charset val="238"/>
      </rPr>
      <t>287,27 €</t>
    </r>
    <r>
      <rPr>
        <sz val="8"/>
        <color rgb="FF000000"/>
        <rFont val="Arial"/>
        <family val="2"/>
        <charset val="238"/>
      </rPr>
      <t xml:space="preserve"> / </t>
    </r>
    <r>
      <rPr>
        <sz val="8"/>
        <color rgb="FF000000"/>
        <rFont val="Arial"/>
        <family val="2"/>
        <charset val="238"/>
      </rPr>
      <t>23,41 €</t>
    </r>
  </si>
  <si>
    <t>HORNÉ DEVIČANY</t>
  </si>
  <si>
    <t>04272/2020-PNZ -P40408/20.00</t>
  </si>
  <si>
    <t>Hronfruct Levice, a.s.</t>
  </si>
  <si>
    <r>
      <rPr>
        <sz val="8"/>
        <color rgb="FF000000"/>
        <rFont val="Arial"/>
        <family val="2"/>
        <charset val="238"/>
      </rPr>
      <t>342,14 €</t>
    </r>
    <r>
      <rPr>
        <sz val="8"/>
        <color rgb="FF000000"/>
        <rFont val="Arial"/>
        <family val="2"/>
        <charset val="238"/>
      </rPr>
      <t xml:space="preserve"> / </t>
    </r>
    <r>
      <rPr>
        <sz val="8"/>
        <color rgb="FF000000"/>
        <rFont val="Arial"/>
        <family val="2"/>
        <charset val="238"/>
      </rPr>
      <t>23,41 €</t>
    </r>
  </si>
  <si>
    <t>04231/2020-PNZ -P40218/20.00</t>
  </si>
  <si>
    <r>
      <rPr>
        <sz val="8"/>
        <color rgb="FF000000"/>
        <rFont val="Arial"/>
        <family val="2"/>
        <charset val="238"/>
      </rPr>
      <t>28 239,10 €</t>
    </r>
    <r>
      <rPr>
        <sz val="8"/>
        <color rgb="FF000000"/>
        <rFont val="Arial"/>
        <family val="2"/>
        <charset val="238"/>
      </rPr>
      <t xml:space="preserve"> / </t>
    </r>
    <r>
      <rPr>
        <sz val="8"/>
        <color rgb="FF000000"/>
        <rFont val="Arial"/>
        <family val="2"/>
        <charset val="238"/>
      </rPr>
      <t>32,61 €</t>
    </r>
  </si>
  <si>
    <t>BÁTOVCE, JALAKŠOVÁ, KMEŤOVCE, BOHUNICE, DOLNÉ BRHLOVCE, DOLNÉ DEVIČANY, HORNÉ DEVIČANY, DRŽENICE, HORŠA, DOLNÉ JABLOŇOVCE, HORNÉ JABLOŇOVCE, MALÉ KRŠKANY, VEĽKÉ KRŠKANY, TEKOVSKÁ NOVÁ VES I., PEČENICE, HORNÉ ŽEMBEROVCE</t>
  </si>
  <si>
    <t>04114/2020-PNZ -P40379/20.00</t>
  </si>
  <si>
    <t xml:space="preserve">Poľnohospodárske družstvo Bátovce </t>
  </si>
  <si>
    <r>
      <rPr>
        <sz val="8"/>
        <color rgb="FF000000"/>
        <rFont val="Arial"/>
        <family val="2"/>
        <charset val="238"/>
      </rPr>
      <t>15 529,55 €</t>
    </r>
    <r>
      <rPr>
        <sz val="8"/>
        <color rgb="FF000000"/>
        <rFont val="Arial"/>
        <family val="2"/>
        <charset val="238"/>
      </rPr>
      <t xml:space="preserve"> / </t>
    </r>
    <r>
      <rPr>
        <sz val="8"/>
        <color rgb="FF000000"/>
        <rFont val="Arial"/>
        <family val="2"/>
        <charset val="238"/>
      </rPr>
      <t>132,05 €</t>
    </r>
  </si>
  <si>
    <t>DOLNÁ SEČ, KEŤ, LEVICE, MÝTNE LUDANY, VYŠNÉ NAD HRONOM</t>
  </si>
  <si>
    <t>03194/2020-PNZ -P40259/20.00</t>
  </si>
  <si>
    <t xml:space="preserve">AGROBALKÁN  s.r.o. </t>
  </si>
  <si>
    <r>
      <rPr>
        <sz val="8"/>
        <color rgb="FF000000"/>
        <rFont val="Arial"/>
        <family val="2"/>
        <charset val="238"/>
      </rPr>
      <t>4 223,99 €</t>
    </r>
    <r>
      <rPr>
        <sz val="8"/>
        <color rgb="FF000000"/>
        <rFont val="Arial"/>
        <family val="2"/>
        <charset val="238"/>
      </rPr>
      <t xml:space="preserve"> / </t>
    </r>
    <r>
      <rPr>
        <sz val="8"/>
        <color rgb="FF000000"/>
        <rFont val="Arial"/>
        <family val="2"/>
        <charset val="238"/>
      </rPr>
      <t>26,82 €</t>
    </r>
  </si>
  <si>
    <t>PODHRADIE PRI DUCHONKE, ZÁVADA PRI DUCHONKE</t>
  </si>
  <si>
    <t>00994/2020-PNZ -P40111/20.00</t>
  </si>
  <si>
    <t>Roľnícke podielnícke družstvo Závada</t>
  </si>
  <si>
    <r>
      <rPr>
        <sz val="8"/>
        <color rgb="FF000000"/>
        <rFont val="Arial"/>
        <family val="2"/>
        <charset val="238"/>
      </rPr>
      <t>506,04 €</t>
    </r>
    <r>
      <rPr>
        <sz val="8"/>
        <color rgb="FF000000"/>
        <rFont val="Arial"/>
        <family val="2"/>
        <charset val="238"/>
      </rPr>
      <t xml:space="preserve"> / </t>
    </r>
    <r>
      <rPr>
        <sz val="8"/>
        <color rgb="FF000000"/>
        <rFont val="Arial"/>
        <family val="2"/>
        <charset val="238"/>
      </rPr>
      <t>123,92 €</t>
    </r>
  </si>
  <si>
    <t>FARNÁ</t>
  </si>
  <si>
    <t>00290/2021-PNZ -P40104/21.00</t>
  </si>
  <si>
    <t>ViaJur Agricultura s.r.o.</t>
  </si>
  <si>
    <r>
      <rPr>
        <sz val="8"/>
        <color rgb="FF000000"/>
        <rFont val="Arial"/>
        <family val="2"/>
        <charset val="238"/>
      </rPr>
      <t>10,46 €</t>
    </r>
    <r>
      <rPr>
        <sz val="8"/>
        <color rgb="FF000000"/>
        <rFont val="Arial"/>
        <family val="2"/>
        <charset val="238"/>
      </rPr>
      <t xml:space="preserve"> / </t>
    </r>
    <r>
      <rPr>
        <sz val="8"/>
        <color rgb="FF000000"/>
        <rFont val="Arial"/>
        <family val="2"/>
        <charset val="238"/>
      </rPr>
      <t>95,01 €</t>
    </r>
  </si>
  <si>
    <t>31.10.2028</t>
  </si>
  <si>
    <t>RYBNÍK</t>
  </si>
  <si>
    <t>00089/2021-PNZ -P40084/20.00</t>
  </si>
  <si>
    <t>Krajčík Martin - SHR</t>
  </si>
  <si>
    <r>
      <rPr>
        <sz val="8"/>
        <color rgb="FF000000"/>
        <rFont val="Arial"/>
        <family val="2"/>
        <charset val="238"/>
      </rPr>
      <t>115,84 €</t>
    </r>
    <r>
      <rPr>
        <sz val="8"/>
        <color rgb="FF000000"/>
        <rFont val="Arial"/>
        <family val="2"/>
        <charset val="238"/>
      </rPr>
      <t xml:space="preserve"> / </t>
    </r>
    <r>
      <rPr>
        <sz val="8"/>
        <color rgb="FF000000"/>
        <rFont val="Arial"/>
        <family val="2"/>
        <charset val="238"/>
      </rPr>
      <t>96,90 €</t>
    </r>
  </si>
  <si>
    <t>VEĽKÉ VOZOKANY</t>
  </si>
  <si>
    <t>00047/2021-PNZ -P40014/21.00</t>
  </si>
  <si>
    <t>Solčiansky Roman</t>
  </si>
  <si>
    <r>
      <rPr>
        <sz val="8"/>
        <color rgb="FF000000"/>
        <rFont val="Arial"/>
        <family val="2"/>
        <charset val="238"/>
      </rPr>
      <t>60,00 €</t>
    </r>
    <r>
      <rPr>
        <sz val="8"/>
        <color rgb="FF000000"/>
        <rFont val="Arial"/>
        <family val="2"/>
        <charset val="238"/>
      </rPr>
      <t xml:space="preserve"> / </t>
    </r>
    <r>
      <rPr>
        <sz val="8"/>
        <color rgb="FF000000"/>
        <rFont val="Arial"/>
        <family val="2"/>
        <charset val="238"/>
      </rPr>
      <t>517,69 €</t>
    </r>
  </si>
  <si>
    <t>ABRAMOVÁ</t>
  </si>
  <si>
    <t>05372/2020-PNZ -P40676/20.00</t>
  </si>
  <si>
    <t>Vríčanová Šinálová Janka</t>
  </si>
  <si>
    <r>
      <rPr>
        <sz val="8"/>
        <color rgb="FF000000"/>
        <rFont val="Arial"/>
        <family val="2"/>
        <charset val="238"/>
      </rPr>
      <t>57,60 €</t>
    </r>
    <r>
      <rPr>
        <sz val="8"/>
        <color rgb="FF000000"/>
        <rFont val="Arial"/>
        <family val="2"/>
        <charset val="238"/>
      </rPr>
      <t xml:space="preserve"> / </t>
    </r>
    <r>
      <rPr>
        <sz val="8"/>
        <color rgb="FF000000"/>
        <rFont val="Arial"/>
        <family val="2"/>
        <charset val="238"/>
      </rPr>
      <t>4 000,00 €</t>
    </r>
  </si>
  <si>
    <t>05327/2020-PNZ -P40534/20.00</t>
  </si>
  <si>
    <t>Švrlo Vladimír</t>
  </si>
  <si>
    <r>
      <rPr>
        <sz val="8"/>
        <color rgb="FF000000"/>
        <rFont val="Arial"/>
        <family val="2"/>
        <charset val="238"/>
      </rPr>
      <t>60,00 €</t>
    </r>
    <r>
      <rPr>
        <sz val="8"/>
        <color rgb="FF000000"/>
        <rFont val="Arial"/>
        <family val="2"/>
        <charset val="238"/>
      </rPr>
      <t xml:space="preserve"> / </t>
    </r>
    <r>
      <rPr>
        <sz val="8"/>
        <color rgb="FF000000"/>
        <rFont val="Arial"/>
        <family val="2"/>
        <charset val="238"/>
      </rPr>
      <t>351,70 €</t>
    </r>
  </si>
  <si>
    <t>SKLENÉ</t>
  </si>
  <si>
    <t>04952/2020-PNZ -P40530/20.00</t>
  </si>
  <si>
    <t>Lahutová Erika</t>
  </si>
  <si>
    <r>
      <rPr>
        <sz val="8"/>
        <color rgb="FF000000"/>
        <rFont val="Arial"/>
        <family val="2"/>
        <charset val="238"/>
      </rPr>
      <t>60,00 €</t>
    </r>
    <r>
      <rPr>
        <sz val="8"/>
        <color rgb="FF000000"/>
        <rFont val="Arial"/>
        <family val="2"/>
        <charset val="238"/>
      </rPr>
      <t xml:space="preserve"> / </t>
    </r>
    <r>
      <rPr>
        <sz val="8"/>
        <color rgb="FF000000"/>
        <rFont val="Arial"/>
        <family val="2"/>
        <charset val="238"/>
      </rPr>
      <t>1 392,11 €</t>
    </r>
  </si>
  <si>
    <t>04951/2020-PNZ -P40559/20.00</t>
  </si>
  <si>
    <t>Kršáková Renáta, Mgr.</t>
  </si>
  <si>
    <r>
      <rPr>
        <sz val="8"/>
        <color rgb="FF000000"/>
        <rFont val="Arial"/>
        <family val="2"/>
        <charset val="238"/>
      </rPr>
      <t>7,87 €</t>
    </r>
    <r>
      <rPr>
        <sz val="8"/>
        <color rgb="FF000000"/>
        <rFont val="Arial"/>
        <family val="2"/>
        <charset val="238"/>
      </rPr>
      <t xml:space="preserve"> / </t>
    </r>
    <r>
      <rPr>
        <sz val="8"/>
        <color rgb="FF000000"/>
        <rFont val="Arial"/>
        <family val="2"/>
        <charset val="238"/>
      </rPr>
      <t>25,62 €</t>
    </r>
  </si>
  <si>
    <t>04763/2020-PNZ -P40540/20.00</t>
  </si>
  <si>
    <t>Daniel Piták, SHR</t>
  </si>
  <si>
    <r>
      <rPr>
        <sz val="8"/>
        <color rgb="FF000000"/>
        <rFont val="Arial"/>
        <family val="2"/>
        <charset val="238"/>
      </rPr>
      <t>655,84 €</t>
    </r>
    <r>
      <rPr>
        <sz val="8"/>
        <color rgb="FF000000"/>
        <rFont val="Arial"/>
        <family val="2"/>
        <charset val="238"/>
      </rPr>
      <t xml:space="preserve"> / </t>
    </r>
    <r>
      <rPr>
        <sz val="8"/>
        <color rgb="FF000000"/>
        <rFont val="Arial"/>
        <family val="2"/>
        <charset val="238"/>
      </rPr>
      <t>40,10 €</t>
    </r>
  </si>
  <si>
    <t>31.10.2033</t>
  </si>
  <si>
    <t>MOŠOVCE</t>
  </si>
  <si>
    <t>04468/2020-PNZ -P40460/20.00</t>
  </si>
  <si>
    <t>Chreno Tomáš Ing., SHR</t>
  </si>
  <si>
    <r>
      <rPr>
        <sz val="8"/>
        <color rgb="FF000000"/>
        <rFont val="Arial"/>
        <family val="2"/>
        <charset val="238"/>
      </rPr>
      <t>9 302,99 €</t>
    </r>
    <r>
      <rPr>
        <sz val="8"/>
        <color rgb="FF000000"/>
        <rFont val="Arial"/>
        <family val="2"/>
        <charset val="238"/>
      </rPr>
      <t xml:space="preserve"> / </t>
    </r>
    <r>
      <rPr>
        <sz val="8"/>
        <color rgb="FF000000"/>
        <rFont val="Arial"/>
        <family val="2"/>
        <charset val="238"/>
      </rPr>
      <t>42,63 €</t>
    </r>
  </si>
  <si>
    <t>BELÁ PRI NECPALOCH, BYSTRIČKA, DULICE, KOŠŤANY NAD TURCOM, MARTIN, NECPALY, TURČIANSKY PETER</t>
  </si>
  <si>
    <t>00386/2021-PNZ -P40091/21.00</t>
  </si>
  <si>
    <t>Poľnohospodárske družstvo Belá - Dulice</t>
  </si>
  <si>
    <r>
      <rPr>
        <sz val="8"/>
        <color rgb="FF000000"/>
        <rFont val="Arial"/>
        <family val="2"/>
        <charset val="238"/>
      </rPr>
      <t>3 816,51 €</t>
    </r>
    <r>
      <rPr>
        <sz val="8"/>
        <color rgb="FF000000"/>
        <rFont val="Arial"/>
        <family val="2"/>
        <charset val="238"/>
      </rPr>
      <t xml:space="preserve"> / </t>
    </r>
    <r>
      <rPr>
        <sz val="8"/>
        <color rgb="FF000000"/>
        <rFont val="Arial"/>
        <family val="2"/>
        <charset val="238"/>
      </rPr>
      <t>38,28 €</t>
    </r>
  </si>
  <si>
    <t>31.10.2029</t>
  </si>
  <si>
    <t>BODOROVÁ, HÁJ, MOŠOVCE, RAKŠA, TURČIANSKE TEPLICE, TURČIANSKY MICHAL</t>
  </si>
  <si>
    <t>00379/2021-PNZ -P40604/20.00</t>
  </si>
  <si>
    <t>AGRO - HÁJ, s.r.o.</t>
  </si>
  <si>
    <r>
      <rPr>
        <sz val="8"/>
        <color rgb="FF000000"/>
        <rFont val="Arial"/>
        <family val="2"/>
        <charset val="238"/>
      </rPr>
      <t>5 420,19 €</t>
    </r>
    <r>
      <rPr>
        <sz val="8"/>
        <color rgb="FF000000"/>
        <rFont val="Arial"/>
        <family val="2"/>
        <charset val="238"/>
      </rPr>
      <t xml:space="preserve"> / </t>
    </r>
    <r>
      <rPr>
        <sz val="8"/>
        <color rgb="FF000000"/>
        <rFont val="Arial"/>
        <family val="2"/>
        <charset val="238"/>
      </rPr>
      <t>54,68 €</t>
    </r>
  </si>
  <si>
    <t>BELÁ PRI NECPALOCH, ĎANOVÁ, FOLKUŠOVÁ, KOŠŤANY NAD TURCOM, MARTIN, NECPALY, ŽABOKREKY</t>
  </si>
  <si>
    <t>00204/2021-PNZ -P40017/21.00</t>
  </si>
  <si>
    <t>Poľnohospodárske družstvo "Cesta mieru" Necpaly - Žabokreky</t>
  </si>
  <si>
    <r>
      <rPr>
        <sz val="8"/>
        <color rgb="FF000000"/>
        <rFont val="Arial"/>
        <family val="2"/>
        <charset val="238"/>
      </rPr>
      <t>60,00 €</t>
    </r>
    <r>
      <rPr>
        <sz val="8"/>
        <color rgb="FF000000"/>
        <rFont val="Arial"/>
        <family val="2"/>
        <charset val="238"/>
      </rPr>
      <t xml:space="preserve"> / </t>
    </r>
    <r>
      <rPr>
        <sz val="8"/>
        <color rgb="FF000000"/>
        <rFont val="Arial"/>
        <family val="2"/>
        <charset val="238"/>
      </rPr>
      <t>261,32 €</t>
    </r>
  </si>
  <si>
    <t>TURČIANSKE KĽAČANY</t>
  </si>
  <si>
    <t>00078/2021-PNZ -P40038/21.00</t>
  </si>
  <si>
    <t>Šovčík Marek, Ing.</t>
  </si>
  <si>
    <r>
      <rPr>
        <sz val="8"/>
        <color rgb="FF000000"/>
        <rFont val="Arial"/>
        <family val="2"/>
        <charset val="238"/>
      </rPr>
      <t>586,00 €</t>
    </r>
    <r>
      <rPr>
        <sz val="8"/>
        <color rgb="FF000000"/>
        <rFont val="Arial"/>
        <family val="2"/>
        <charset val="238"/>
      </rPr>
      <t xml:space="preserve"> / </t>
    </r>
    <r>
      <rPr>
        <sz val="8"/>
        <color rgb="FF000000"/>
        <rFont val="Arial"/>
        <family val="2"/>
        <charset val="238"/>
      </rPr>
      <t>22,99 €</t>
    </r>
  </si>
  <si>
    <t>ČREMOŠNÉ, RAKŠA</t>
  </si>
  <si>
    <t>00061/2021-PNZ -P40019/21.00</t>
  </si>
  <si>
    <t>POLUN s.r.o.</t>
  </si>
  <si>
    <r>
      <rPr>
        <sz val="8"/>
        <color rgb="FF000000"/>
        <rFont val="Arial"/>
        <family val="2"/>
        <charset val="238"/>
      </rPr>
      <t>6 891,50 €</t>
    </r>
    <r>
      <rPr>
        <sz val="8"/>
        <color rgb="FF000000"/>
        <rFont val="Arial"/>
        <family val="2"/>
        <charset val="238"/>
      </rPr>
      <t xml:space="preserve"> / </t>
    </r>
    <r>
      <rPr>
        <sz val="8"/>
        <color rgb="FF000000"/>
        <rFont val="Arial"/>
        <family val="2"/>
        <charset val="238"/>
      </rPr>
      <t>49,09 €</t>
    </r>
  </si>
  <si>
    <t>BÁNOVCE NAD ONDAVOU, HOROVCE NAD ONDAVOU</t>
  </si>
  <si>
    <t>04627/2020-PNZ -P40507/20.00</t>
  </si>
  <si>
    <t>AGROPIESKY, s.r.o.</t>
  </si>
  <si>
    <r>
      <rPr>
        <sz val="8"/>
        <color rgb="FF000000"/>
        <rFont val="Arial"/>
        <family val="2"/>
        <charset val="238"/>
      </rPr>
      <t>13 881,02 €</t>
    </r>
    <r>
      <rPr>
        <sz val="8"/>
        <color rgb="FF000000"/>
        <rFont val="Arial"/>
        <family val="2"/>
        <charset val="238"/>
      </rPr>
      <t xml:space="preserve"> / </t>
    </r>
    <r>
      <rPr>
        <sz val="8"/>
        <color rgb="FF000000"/>
        <rFont val="Arial"/>
        <family val="2"/>
        <charset val="238"/>
      </rPr>
      <t>46,23 €</t>
    </r>
  </si>
  <si>
    <t>BEŽOVCE, PAVLOVCE NAD UHOM, SENNÉ PRI STRETAVE, VYSOKÁ NAD UHOM</t>
  </si>
  <si>
    <t>04496/2020-PNZ -P40453/20.00</t>
  </si>
  <si>
    <t>Roľnícke družstvo Vysoká n/Uhom</t>
  </si>
  <si>
    <r>
      <rPr>
        <sz val="8"/>
        <color rgb="FF000000"/>
        <rFont val="Arial"/>
        <family val="2"/>
        <charset val="238"/>
      </rPr>
      <t>742,07 €</t>
    </r>
    <r>
      <rPr>
        <sz val="8"/>
        <color rgb="FF000000"/>
        <rFont val="Arial"/>
        <family val="2"/>
        <charset val="238"/>
      </rPr>
      <t xml:space="preserve"> / </t>
    </r>
    <r>
      <rPr>
        <sz val="8"/>
        <color rgb="FF000000"/>
        <rFont val="Arial"/>
        <family val="2"/>
        <charset val="238"/>
      </rPr>
      <t>23,86 €</t>
    </r>
  </si>
  <si>
    <t>JOVSA, KUSÍN</t>
  </si>
  <si>
    <t>04393/2020-PNZ -P40433/20.00</t>
  </si>
  <si>
    <t>HALWOOD s.r.o.</t>
  </si>
  <si>
    <r>
      <rPr>
        <sz val="8"/>
        <color rgb="FF000000"/>
        <rFont val="Arial"/>
        <family val="2"/>
        <charset val="238"/>
      </rPr>
      <t>423,13 €</t>
    </r>
    <r>
      <rPr>
        <sz val="8"/>
        <color rgb="FF000000"/>
        <rFont val="Arial"/>
        <family val="2"/>
        <charset val="238"/>
      </rPr>
      <t xml:space="preserve"> / </t>
    </r>
    <r>
      <rPr>
        <sz val="8"/>
        <color rgb="FF000000"/>
        <rFont val="Arial"/>
        <family val="2"/>
        <charset val="238"/>
      </rPr>
      <t>53,12 €</t>
    </r>
  </si>
  <si>
    <t>BUDKOVCE, DÚBRAVKA, HATALOV</t>
  </si>
  <si>
    <t>04312/2020-PNZ -P40418/20.00</t>
  </si>
  <si>
    <t xml:space="preserve">Slovenský rybársky zväz, MO Michalovce            </t>
  </si>
  <si>
    <r>
      <rPr>
        <sz val="8"/>
        <color rgb="FF000000"/>
        <rFont val="Arial"/>
        <family val="2"/>
        <charset val="238"/>
      </rPr>
      <t>18 164,12 €</t>
    </r>
    <r>
      <rPr>
        <sz val="8"/>
        <color rgb="FF000000"/>
        <rFont val="Arial"/>
        <family val="2"/>
        <charset val="238"/>
      </rPr>
      <t xml:space="preserve"> / </t>
    </r>
    <r>
      <rPr>
        <sz val="8"/>
        <color rgb="FF000000"/>
        <rFont val="Arial"/>
        <family val="2"/>
        <charset val="238"/>
      </rPr>
      <t>41,37 €</t>
    </r>
  </si>
  <si>
    <t>ORESKÉ PRI LABORCI, STARÉ, STRÁŽSKE, ZBUDZA</t>
  </si>
  <si>
    <t>00072/2021-PNZ -P40677/20.00</t>
  </si>
  <si>
    <t>AGRO-FOREST s. r. o.</t>
  </si>
  <si>
    <r>
      <rPr>
        <sz val="8"/>
        <color rgb="FF000000"/>
        <rFont val="Arial"/>
        <family val="2"/>
        <charset val="238"/>
      </rPr>
      <t>646,07 €</t>
    </r>
    <r>
      <rPr>
        <sz val="8"/>
        <color rgb="FF000000"/>
        <rFont val="Arial"/>
        <family val="2"/>
        <charset val="238"/>
      </rPr>
      <t xml:space="preserve"> / </t>
    </r>
    <r>
      <rPr>
        <sz val="8"/>
        <color rgb="FF000000"/>
        <rFont val="Arial"/>
        <family val="2"/>
        <charset val="238"/>
      </rPr>
      <t>15,29 €</t>
    </r>
  </si>
  <si>
    <t>BUKOVINA, LIPTOVSKÁ ANNA</t>
  </si>
  <si>
    <t>05383/2020-PNZ -P40659/20.00</t>
  </si>
  <si>
    <t>Brezňan Milan, SHR</t>
  </si>
  <si>
    <r>
      <rPr>
        <sz val="8"/>
        <color rgb="FF000000"/>
        <rFont val="Arial"/>
        <family val="2"/>
        <charset val="238"/>
      </rPr>
      <t>25,42 €</t>
    </r>
    <r>
      <rPr>
        <sz val="8"/>
        <color rgb="FF000000"/>
        <rFont val="Arial"/>
        <family val="2"/>
        <charset val="238"/>
      </rPr>
      <t xml:space="preserve"> / </t>
    </r>
    <r>
      <rPr>
        <sz val="8"/>
        <color rgb="FF000000"/>
        <rFont val="Arial"/>
        <family val="2"/>
        <charset val="238"/>
      </rPr>
      <t>47,99 €</t>
    </r>
  </si>
  <si>
    <t>MODRÝ KAMEŇ</t>
  </si>
  <si>
    <t>05104/2020-PNZ -P40639/20.00</t>
  </si>
  <si>
    <t>Kušický Tibor - SHR</t>
  </si>
  <si>
    <r>
      <rPr>
        <sz val="8"/>
        <color rgb="FF000000"/>
        <rFont val="Arial"/>
        <family val="2"/>
        <charset val="238"/>
      </rPr>
      <t>687,45 €</t>
    </r>
    <r>
      <rPr>
        <sz val="8"/>
        <color rgb="FF000000"/>
        <rFont val="Arial"/>
        <family val="2"/>
        <charset val="238"/>
      </rPr>
      <t xml:space="preserve"> / </t>
    </r>
    <r>
      <rPr>
        <sz val="8"/>
        <color rgb="FF000000"/>
        <rFont val="Arial"/>
        <family val="2"/>
        <charset val="238"/>
      </rPr>
      <t>49,52 €</t>
    </r>
  </si>
  <si>
    <t>04610/2020-PNZ -P40240/20.00</t>
  </si>
  <si>
    <t>Zdenka Karlíková, SHR</t>
  </si>
  <si>
    <r>
      <rPr>
        <sz val="8"/>
        <color rgb="FF000000"/>
        <rFont val="Arial"/>
        <family val="2"/>
        <charset val="238"/>
      </rPr>
      <t>40,00 €</t>
    </r>
    <r>
      <rPr>
        <sz val="8"/>
        <color rgb="FF000000"/>
        <rFont val="Arial"/>
        <family val="2"/>
        <charset val="238"/>
      </rPr>
      <t xml:space="preserve"> / </t>
    </r>
    <r>
      <rPr>
        <sz val="8"/>
        <color rgb="FF000000"/>
        <rFont val="Arial"/>
        <family val="2"/>
        <charset val="238"/>
      </rPr>
      <t>2,15 €</t>
    </r>
  </si>
  <si>
    <t>04501/2020-PNZ -P40187/20.00</t>
  </si>
  <si>
    <t>Róbert Gyetvai a manž. Mária</t>
  </si>
  <si>
    <r>
      <rPr>
        <sz val="8"/>
        <color rgb="FF000000"/>
        <rFont val="Arial"/>
        <family val="2"/>
        <charset val="238"/>
      </rPr>
      <t>54,51 €</t>
    </r>
    <r>
      <rPr>
        <sz val="8"/>
        <color rgb="FF000000"/>
        <rFont val="Arial"/>
        <family val="2"/>
        <charset val="238"/>
      </rPr>
      <t xml:space="preserve"> / </t>
    </r>
    <r>
      <rPr>
        <sz val="8"/>
        <color rgb="FF000000"/>
        <rFont val="Arial"/>
        <family val="2"/>
        <charset val="238"/>
      </rPr>
      <t>56,97 €</t>
    </r>
  </si>
  <si>
    <t>ŽELOVCE</t>
  </si>
  <si>
    <t>04283/2020-PNZ -P40414/20.00</t>
  </si>
  <si>
    <t>J &amp; D, s.r.o.</t>
  </si>
  <si>
    <r>
      <rPr>
        <sz val="8"/>
        <color rgb="FF000000"/>
        <rFont val="Arial"/>
        <family val="2"/>
        <charset val="238"/>
      </rPr>
      <t>38,81 €</t>
    </r>
    <r>
      <rPr>
        <sz val="8"/>
        <color rgb="FF000000"/>
        <rFont val="Arial"/>
        <family val="2"/>
        <charset val="238"/>
      </rPr>
      <t xml:space="preserve"> / </t>
    </r>
    <r>
      <rPr>
        <sz val="8"/>
        <color rgb="FF000000"/>
        <rFont val="Arial"/>
        <family val="2"/>
        <charset val="238"/>
      </rPr>
      <t>35,49 €</t>
    </r>
  </si>
  <si>
    <t>MUĽA</t>
  </si>
  <si>
    <t>04270/2020-PNZ -P40412/20.00</t>
  </si>
  <si>
    <t>lavella, s.r.o.</t>
  </si>
  <si>
    <r>
      <rPr>
        <sz val="8"/>
        <color rgb="FF000000"/>
        <rFont val="Arial"/>
        <family val="2"/>
        <charset val="238"/>
      </rPr>
      <t>933,09 €</t>
    </r>
    <r>
      <rPr>
        <sz val="8"/>
        <color rgb="FF000000"/>
        <rFont val="Arial"/>
        <family val="2"/>
        <charset val="238"/>
      </rPr>
      <t xml:space="preserve"> / </t>
    </r>
    <r>
      <rPr>
        <sz val="8"/>
        <color rgb="FF000000"/>
        <rFont val="Arial"/>
        <family val="2"/>
        <charset val="238"/>
      </rPr>
      <t>68,44 €</t>
    </r>
  </si>
  <si>
    <t>TRENČ</t>
  </si>
  <si>
    <t>00375/2021-PNZ -P40122/21.00</t>
  </si>
  <si>
    <t>Gibala Branislav</t>
  </si>
  <si>
    <r>
      <rPr>
        <sz val="8"/>
        <color rgb="FF000000"/>
        <rFont val="Arial"/>
        <family val="2"/>
        <charset val="238"/>
      </rPr>
      <t>232,22 €</t>
    </r>
    <r>
      <rPr>
        <sz val="8"/>
        <color rgb="FF000000"/>
        <rFont val="Arial"/>
        <family val="2"/>
        <charset val="238"/>
      </rPr>
      <t xml:space="preserve"> / </t>
    </r>
    <r>
      <rPr>
        <sz val="8"/>
        <color rgb="FF000000"/>
        <rFont val="Arial"/>
        <family val="2"/>
        <charset val="238"/>
      </rPr>
      <t>62,76 €</t>
    </r>
  </si>
  <si>
    <t>STARÁ HALIČ</t>
  </si>
  <si>
    <t>00223/2021-PNZ -P40097/21.00</t>
  </si>
  <si>
    <t>AGRIMET s.r.o.</t>
  </si>
  <si>
    <r>
      <rPr>
        <sz val="8"/>
        <color rgb="FF000000"/>
        <rFont val="Arial"/>
        <family val="2"/>
        <charset val="238"/>
      </rPr>
      <t>22 062,39 €</t>
    </r>
    <r>
      <rPr>
        <sz val="8"/>
        <color rgb="FF000000"/>
        <rFont val="Arial"/>
        <family val="2"/>
        <charset val="238"/>
      </rPr>
      <t xml:space="preserve"> / </t>
    </r>
    <r>
      <rPr>
        <sz val="8"/>
        <color rgb="FF000000"/>
        <rFont val="Arial"/>
        <family val="2"/>
        <charset val="238"/>
      </rPr>
      <t>46,48 €</t>
    </r>
  </si>
  <si>
    <t>CESTICE, JANÍK, ŠEMŠA, VEĽKÁ IDA</t>
  </si>
  <si>
    <t>05296/2020-PNZ -P40631/20.00</t>
  </si>
  <si>
    <t>AT AGROCES, spol. s r.o.</t>
  </si>
  <si>
    <r>
      <rPr>
        <sz val="8"/>
        <color rgb="FF000000"/>
        <rFont val="Arial"/>
        <family val="2"/>
        <charset val="238"/>
      </rPr>
      <t>50,00 €</t>
    </r>
    <r>
      <rPr>
        <sz val="8"/>
        <color rgb="FF000000"/>
        <rFont val="Arial"/>
        <family val="2"/>
        <charset val="238"/>
      </rPr>
      <t xml:space="preserve"> / </t>
    </r>
    <r>
      <rPr>
        <sz val="8"/>
        <color rgb="FF000000"/>
        <rFont val="Arial"/>
        <family val="2"/>
        <charset val="238"/>
      </rPr>
      <t>106,27 €</t>
    </r>
  </si>
  <si>
    <t>NOVÁ POLHORA</t>
  </si>
  <si>
    <t>05289/2020-PNZ -P40662/20.00</t>
  </si>
  <si>
    <t>Oľga Hrehorová</t>
  </si>
  <si>
    <r>
      <rPr>
        <sz val="8"/>
        <color rgb="FF000000"/>
        <rFont val="Arial"/>
        <family val="2"/>
        <charset val="238"/>
      </rPr>
      <t>16 293,72 €</t>
    </r>
    <r>
      <rPr>
        <sz val="8"/>
        <color rgb="FF000000"/>
        <rFont val="Arial"/>
        <family val="2"/>
        <charset val="238"/>
      </rPr>
      <t xml:space="preserve"> / </t>
    </r>
    <r>
      <rPr>
        <sz val="8"/>
        <color rgb="FF000000"/>
        <rFont val="Arial"/>
        <family val="2"/>
        <charset val="238"/>
      </rPr>
      <t>37,64 €</t>
    </r>
  </si>
  <si>
    <t>JANÍK, HOSŤOVCE, CHORVÁTY, TURNIANSKA NOVÁ VES, PEDER, TURŇA NAD BODVOU, ŽARNOV</t>
  </si>
  <si>
    <t>05148/2020-PNZ -P40514/20.00</t>
  </si>
  <si>
    <t>Nová Bodva, družstvo</t>
  </si>
  <si>
    <r>
      <rPr>
        <sz val="8"/>
        <color rgb="FF000000"/>
        <rFont val="Arial"/>
        <family val="2"/>
        <charset val="238"/>
      </rPr>
      <t>50,00 €</t>
    </r>
    <r>
      <rPr>
        <sz val="8"/>
        <color rgb="FF000000"/>
        <rFont val="Arial"/>
        <family val="2"/>
        <charset val="238"/>
      </rPr>
      <t xml:space="preserve"> / </t>
    </r>
    <r>
      <rPr>
        <sz val="8"/>
        <color rgb="FF000000"/>
        <rFont val="Arial"/>
        <family val="2"/>
        <charset val="238"/>
      </rPr>
      <t>1 760,56 €</t>
    </r>
  </si>
  <si>
    <t>MOKRANCE</t>
  </si>
  <si>
    <t>00131/2021-PNZ -P40073/21.00</t>
  </si>
  <si>
    <t>Attila Páll</t>
  </si>
  <si>
    <r>
      <rPr>
        <sz val="8"/>
        <color rgb="FF000000"/>
        <rFont val="Arial"/>
        <family val="2"/>
        <charset val="238"/>
      </rPr>
      <t>50,00 €</t>
    </r>
    <r>
      <rPr>
        <sz val="8"/>
        <color rgb="FF000000"/>
        <rFont val="Arial"/>
        <family val="2"/>
        <charset val="238"/>
      </rPr>
      <t xml:space="preserve"> / </t>
    </r>
    <r>
      <rPr>
        <sz val="8"/>
        <color rgb="FF000000"/>
        <rFont val="Arial"/>
        <family val="2"/>
        <charset val="238"/>
      </rPr>
      <t>1 018,33 €</t>
    </r>
  </si>
  <si>
    <t>BYSTER</t>
  </si>
  <si>
    <t>00114/2021-PNZ -P40069/21.00</t>
  </si>
  <si>
    <t>Miroslav Mohelník</t>
  </si>
  <si>
    <r>
      <rPr>
        <sz val="8"/>
        <color rgb="FF000000"/>
        <rFont val="Arial"/>
        <family val="2"/>
        <charset val="238"/>
      </rPr>
      <t>50,00 €</t>
    </r>
    <r>
      <rPr>
        <sz val="8"/>
        <color rgb="FF000000"/>
        <rFont val="Arial"/>
        <family val="2"/>
        <charset val="238"/>
      </rPr>
      <t xml:space="preserve"> / </t>
    </r>
    <r>
      <rPr>
        <sz val="8"/>
        <color rgb="FF000000"/>
        <rFont val="Arial"/>
        <family val="2"/>
        <charset val="238"/>
      </rPr>
      <t>47,98 €</t>
    </r>
  </si>
  <si>
    <t>SEŇA</t>
  </si>
  <si>
    <t>00086/2021-PNZ -P40048/21.00</t>
  </si>
  <si>
    <t>Slavomír Kántor</t>
  </si>
  <si>
    <r>
      <rPr>
        <sz val="8"/>
        <color rgb="FF000000"/>
        <rFont val="Arial"/>
        <family val="2"/>
        <charset val="238"/>
      </rPr>
      <t>1 411,66 €</t>
    </r>
    <r>
      <rPr>
        <sz val="8"/>
        <color rgb="FF000000"/>
        <rFont val="Arial"/>
        <family val="2"/>
        <charset val="238"/>
      </rPr>
      <t xml:space="preserve"> / </t>
    </r>
    <r>
      <rPr>
        <sz val="8"/>
        <color rgb="FF000000"/>
        <rFont val="Arial"/>
        <family val="2"/>
        <charset val="238"/>
      </rPr>
      <t>60,28 €</t>
    </r>
  </si>
  <si>
    <t>HRABOVEC NAD LABORCOM</t>
  </si>
  <si>
    <t>05311/2020-PNZ -P40665/20.00</t>
  </si>
  <si>
    <t>GFR, s. r. o.</t>
  </si>
  <si>
    <r>
      <rPr>
        <sz val="8"/>
        <color rgb="FF000000"/>
        <rFont val="Arial"/>
        <family val="2"/>
        <charset val="238"/>
      </rPr>
      <t>2 288,16 €</t>
    </r>
    <r>
      <rPr>
        <sz val="8"/>
        <color rgb="FF000000"/>
        <rFont val="Arial"/>
        <family val="2"/>
        <charset val="238"/>
      </rPr>
      <t xml:space="preserve"> / </t>
    </r>
    <r>
      <rPr>
        <sz val="8"/>
        <color rgb="FF000000"/>
        <rFont val="Arial"/>
        <family val="2"/>
        <charset val="238"/>
      </rPr>
      <t>48,70 €</t>
    </r>
  </si>
  <si>
    <t>HOSTOVICE, OSADNÉ</t>
  </si>
  <si>
    <t>04938/2020-PNZ -P40582/20.00</t>
  </si>
  <si>
    <t>Andrea Gajdulová</t>
  </si>
  <si>
    <r>
      <rPr>
        <sz val="8"/>
        <color rgb="FF000000"/>
        <rFont val="Arial"/>
        <family val="2"/>
        <charset val="238"/>
      </rPr>
      <t>50,00 €</t>
    </r>
    <r>
      <rPr>
        <sz val="8"/>
        <color rgb="FF000000"/>
        <rFont val="Arial"/>
        <family val="2"/>
        <charset val="238"/>
      </rPr>
      <t xml:space="preserve"> / </t>
    </r>
    <r>
      <rPr>
        <sz val="8"/>
        <color rgb="FF000000"/>
        <rFont val="Arial"/>
        <family val="2"/>
        <charset val="238"/>
      </rPr>
      <t>448,00 €</t>
    </r>
  </si>
  <si>
    <t>TOPOĽA</t>
  </si>
  <si>
    <t>04848/2020-PNZ -P40555/20.00</t>
  </si>
  <si>
    <t>Daniela Kuliková</t>
  </si>
  <si>
    <r>
      <rPr>
        <sz val="8"/>
        <color rgb="FF000000"/>
        <rFont val="Arial"/>
        <family val="2"/>
        <charset val="238"/>
      </rPr>
      <t>922,35 €</t>
    </r>
    <r>
      <rPr>
        <sz val="8"/>
        <color rgb="FF000000"/>
        <rFont val="Arial"/>
        <family val="2"/>
        <charset val="238"/>
      </rPr>
      <t xml:space="preserve"> / </t>
    </r>
    <r>
      <rPr>
        <sz val="8"/>
        <color rgb="FF000000"/>
        <rFont val="Arial"/>
        <family val="2"/>
        <charset val="238"/>
      </rPr>
      <t>20,93 €</t>
    </r>
  </si>
  <si>
    <t>VALENTOVCE</t>
  </si>
  <si>
    <t>04360/2020-PNZ -P40430/20.00</t>
  </si>
  <si>
    <t>PD Valentovce s.r.o.</t>
  </si>
  <si>
    <r>
      <rPr>
        <sz val="8"/>
        <color rgb="FF000000"/>
        <rFont val="Arial"/>
        <family val="2"/>
        <charset val="238"/>
      </rPr>
      <t>7 747,92 €</t>
    </r>
    <r>
      <rPr>
        <sz val="8"/>
        <color rgb="FF000000"/>
        <rFont val="Arial"/>
        <family val="2"/>
        <charset val="238"/>
      </rPr>
      <t xml:space="preserve"> / </t>
    </r>
    <r>
      <rPr>
        <sz val="8"/>
        <color rgb="FF000000"/>
        <rFont val="Arial"/>
        <family val="2"/>
        <charset val="238"/>
      </rPr>
      <t>60,28 €</t>
    </r>
  </si>
  <si>
    <t>03950/2020-PNZ -P40342/20.00</t>
  </si>
  <si>
    <t>Dávid Cichý</t>
  </si>
  <si>
    <r>
      <rPr>
        <sz val="8"/>
        <color rgb="FF000000"/>
        <rFont val="Arial"/>
        <family val="2"/>
        <charset val="238"/>
      </rPr>
      <t>3 088,74 €</t>
    </r>
    <r>
      <rPr>
        <sz val="8"/>
        <color rgb="FF000000"/>
        <rFont val="Arial"/>
        <family val="2"/>
        <charset val="238"/>
      </rPr>
      <t xml:space="preserve"> / </t>
    </r>
    <r>
      <rPr>
        <sz val="8"/>
        <color rgb="FF000000"/>
        <rFont val="Arial"/>
        <family val="2"/>
        <charset val="238"/>
      </rPr>
      <t>57,94 €</t>
    </r>
  </si>
  <si>
    <t>ZUBNÉ</t>
  </si>
  <si>
    <t>00225/2021-PNZ -P40023/21.00</t>
  </si>
  <si>
    <t>Vladimír Pažur</t>
  </si>
  <si>
    <r>
      <rPr>
        <sz val="8"/>
        <color rgb="FF000000"/>
        <rFont val="Arial"/>
        <family val="2"/>
        <charset val="238"/>
      </rPr>
      <t>4 140,50 €</t>
    </r>
    <r>
      <rPr>
        <sz val="8"/>
        <color rgb="FF000000"/>
        <rFont val="Arial"/>
        <family val="2"/>
        <charset val="238"/>
      </rPr>
      <t xml:space="preserve"> / </t>
    </r>
    <r>
      <rPr>
        <sz val="8"/>
        <color rgb="FF000000"/>
        <rFont val="Arial"/>
        <family val="2"/>
        <charset val="238"/>
      </rPr>
      <t>57,94 €</t>
    </r>
  </si>
  <si>
    <t>00219/2021-PNZ -P40024/21.00</t>
  </si>
  <si>
    <t>LMA s.r.o.</t>
  </si>
  <si>
    <r>
      <rPr>
        <sz val="8"/>
        <color rgb="FF000000"/>
        <rFont val="Arial"/>
        <family val="2"/>
        <charset val="238"/>
      </rPr>
      <t>2 652,68 €</t>
    </r>
    <r>
      <rPr>
        <sz val="8"/>
        <color rgb="FF000000"/>
        <rFont val="Arial"/>
        <family val="2"/>
        <charset val="238"/>
      </rPr>
      <t xml:space="preserve"> / </t>
    </r>
    <r>
      <rPr>
        <sz val="8"/>
        <color rgb="FF000000"/>
        <rFont val="Arial"/>
        <family val="2"/>
        <charset val="238"/>
      </rPr>
      <t>57,94 €</t>
    </r>
  </si>
  <si>
    <t>00210/2021-PNZ -P40025/21.00</t>
  </si>
  <si>
    <t>JRD Pichné s.r.o.</t>
  </si>
  <si>
    <r>
      <rPr>
        <sz val="8"/>
        <color rgb="FF000000"/>
        <rFont val="Arial"/>
        <family val="2"/>
        <charset val="238"/>
      </rPr>
      <t>30 238,94 €</t>
    </r>
    <r>
      <rPr>
        <sz val="8"/>
        <color rgb="FF000000"/>
        <rFont val="Arial"/>
        <family val="2"/>
        <charset val="238"/>
      </rPr>
      <t xml:space="preserve"> / </t>
    </r>
    <r>
      <rPr>
        <sz val="8"/>
        <color rgb="FF000000"/>
        <rFont val="Arial"/>
        <family val="2"/>
        <charset val="238"/>
      </rPr>
      <t>121,54 €</t>
    </r>
  </si>
  <si>
    <t>31.10.2026</t>
  </si>
  <si>
    <t>DUNAJSKÁ STREDA, MALÉ BLAHOVO, MALÉ DVORNÍKY</t>
  </si>
  <si>
    <t>00273/2021-PNZ -P40109/21.00</t>
  </si>
  <si>
    <t>Búšlak s.r.o.</t>
  </si>
  <si>
    <r>
      <rPr>
        <sz val="8"/>
        <color rgb="FF000000"/>
        <rFont val="Arial"/>
        <family val="2"/>
        <charset val="238"/>
      </rPr>
      <t>9,59 €</t>
    </r>
    <r>
      <rPr>
        <sz val="8"/>
        <color rgb="FF000000"/>
        <rFont val="Arial"/>
        <family val="2"/>
        <charset val="238"/>
      </rPr>
      <t xml:space="preserve"> / </t>
    </r>
    <r>
      <rPr>
        <sz val="8"/>
        <color rgb="FF000000"/>
        <rFont val="Arial"/>
        <family val="2"/>
        <charset val="238"/>
      </rPr>
      <t>17,15 €</t>
    </r>
  </si>
  <si>
    <t>BREZNO</t>
  </si>
  <si>
    <t>04665/2020-PNZ -P40518/20.00</t>
  </si>
  <si>
    <t>Poľnohospodársky spolok v Brezne s.r.o.</t>
  </si>
  <si>
    <r>
      <rPr>
        <sz val="8"/>
        <color rgb="FF000000"/>
        <rFont val="Arial"/>
        <family val="2"/>
        <charset val="238"/>
      </rPr>
      <t>70,00 €</t>
    </r>
    <r>
      <rPr>
        <sz val="8"/>
        <color rgb="FF000000"/>
        <rFont val="Arial"/>
        <family val="2"/>
        <charset val="238"/>
      </rPr>
      <t xml:space="preserve"> / </t>
    </r>
    <r>
      <rPr>
        <sz val="8"/>
        <color rgb="FF000000"/>
        <rFont val="Arial"/>
        <family val="2"/>
        <charset val="238"/>
      </rPr>
      <t>237,29 €</t>
    </r>
  </si>
  <si>
    <t>VIŠTUK</t>
  </si>
  <si>
    <t>04741/2020-PNZ -P40533/20.00</t>
  </si>
  <si>
    <t>Ing. Michal Faluši</t>
  </si>
  <si>
    <r>
      <rPr>
        <sz val="8"/>
        <color rgb="FF000000"/>
        <rFont val="Arial"/>
        <family val="2"/>
        <charset val="238"/>
      </rPr>
      <t>103,57 €</t>
    </r>
    <r>
      <rPr>
        <sz val="8"/>
        <color rgb="FF000000"/>
        <rFont val="Arial"/>
        <family val="2"/>
        <charset val="238"/>
      </rPr>
      <t xml:space="preserve"> / </t>
    </r>
    <r>
      <rPr>
        <sz val="8"/>
        <color rgb="FF000000"/>
        <rFont val="Arial"/>
        <family val="2"/>
        <charset val="238"/>
      </rPr>
      <t>65,34 €</t>
    </r>
  </si>
  <si>
    <t>MALÉ LEVÁRE</t>
  </si>
  <si>
    <t>00952/2020-PNZ -P40185/20.00</t>
  </si>
  <si>
    <t>Petr Hornof-U Felixa</t>
  </si>
  <si>
    <t>Ročný nájom (€) / nájom za 1 ha</t>
  </si>
  <si>
    <t>Výmera (ha)</t>
  </si>
  <si>
    <t>Doba nájmu</t>
  </si>
  <si>
    <t>Účel nájmu</t>
  </si>
  <si>
    <t>Ročný nájom (€) / nájom (€/m2)</t>
  </si>
  <si>
    <t>Erika Vargová</t>
  </si>
  <si>
    <t>00177/2021-PNZ -P40082/21.00</t>
  </si>
  <si>
    <t>Priľahlý pozemok k bytovému domu vo vlastníctve nájomcu – zabezpečuje prístup k nehnuteľnostiam vo vlastníctve nájomcu, slúži ako dvor a záhrada</t>
  </si>
  <si>
    <t>31.12.2028</t>
  </si>
  <si>
    <r>
      <rPr>
        <sz val="8"/>
        <color rgb="FF000000"/>
        <rFont val="Arial"/>
        <family val="2"/>
        <charset val="238"/>
      </rPr>
      <t>263,34 €</t>
    </r>
    <r>
      <rPr>
        <sz val="8"/>
        <color rgb="FF000000"/>
        <rFont val="Arial"/>
        <family val="2"/>
        <charset val="238"/>
      </rPr>
      <t xml:space="preserve"> / </t>
    </r>
    <r>
      <rPr>
        <sz val="8"/>
        <color rgb="FF000000"/>
        <rFont val="Arial"/>
        <family val="2"/>
        <charset val="238"/>
      </rPr>
      <t>0,33 €</t>
    </r>
  </si>
  <si>
    <t>Ing. Ján Karásek</t>
  </si>
  <si>
    <t>05336/2020-PNZ -P40669/20.00</t>
  </si>
  <si>
    <t>NOVÉ HONY</t>
  </si>
  <si>
    <t>umiestnenie rybárskej unimobunky a užívanie bezprostredného okolia</t>
  </si>
  <si>
    <t>31.12.2035</t>
  </si>
  <si>
    <r>
      <rPr>
        <sz val="8"/>
        <color rgb="FF000000"/>
        <rFont val="Arial"/>
        <family val="2"/>
        <charset val="238"/>
      </rPr>
      <t>40,00 €</t>
    </r>
    <r>
      <rPr>
        <sz val="8"/>
        <color rgb="FF000000"/>
        <rFont val="Arial"/>
        <family val="2"/>
        <charset val="238"/>
      </rPr>
      <t xml:space="preserve"> / </t>
    </r>
    <r>
      <rPr>
        <sz val="8"/>
        <color rgb="FF000000"/>
        <rFont val="Arial"/>
        <family val="2"/>
        <charset val="238"/>
      </rPr>
      <t>0,00 €</t>
    </r>
  </si>
  <si>
    <t>Dr. Max 122 s. r. o.</t>
  </si>
  <si>
    <t>04221/2020-PNZ -P40400/20.00</t>
  </si>
  <si>
    <t>VEĽKÉ KAPUŠANY</t>
  </si>
  <si>
    <t>je nepoľnohospodárske využitie pozemku – umiestnenie a prevádzkovanie reklamného zariadenia.</t>
  </si>
  <si>
    <t>31.12.2026</t>
  </si>
  <si>
    <r>
      <rPr>
        <sz val="8"/>
        <color rgb="FF000000"/>
        <rFont val="Arial"/>
        <family val="2"/>
        <charset val="238"/>
      </rPr>
      <t>200,00 €</t>
    </r>
    <r>
      <rPr>
        <sz val="8"/>
        <color rgb="FF000000"/>
        <rFont val="Arial"/>
        <family val="2"/>
        <charset val="238"/>
      </rPr>
      <t xml:space="preserve"> / </t>
    </r>
    <r>
      <rPr>
        <sz val="8"/>
        <color rgb="FF000000"/>
        <rFont val="Arial"/>
        <family val="2"/>
        <charset val="238"/>
      </rPr>
      <t>666,67 €</t>
    </r>
  </si>
  <si>
    <t>Mesto Topoľčany</t>
  </si>
  <si>
    <t>05044/2020-PNZ -P40181/20.00</t>
  </si>
  <si>
    <t>TOPOĽČANY</t>
  </si>
  <si>
    <t>činnosť spojená s prevádzkovaním kompostárne</t>
  </si>
  <si>
    <r>
      <rPr>
        <sz val="8"/>
        <color rgb="FF000000"/>
        <rFont val="Arial"/>
        <family val="2"/>
        <charset val="238"/>
      </rPr>
      <t>102,87 €</t>
    </r>
    <r>
      <rPr>
        <sz val="8"/>
        <color rgb="FF000000"/>
        <rFont val="Arial"/>
        <family val="2"/>
        <charset val="238"/>
      </rPr>
      <t xml:space="preserve"> / </t>
    </r>
    <r>
      <rPr>
        <sz val="8"/>
        <color rgb="FF000000"/>
        <rFont val="Arial"/>
        <family val="2"/>
        <charset val="238"/>
      </rPr>
      <t>0,27 €</t>
    </r>
  </si>
  <si>
    <t>Obec Pata</t>
  </si>
  <si>
    <t>00131/2020-PNZ -P40012/20.00</t>
  </si>
  <si>
    <t>PATA</t>
  </si>
  <si>
    <t>kompostovisko</t>
  </si>
  <si>
    <t>31.12.2029</t>
  </si>
  <si>
    <r>
      <rPr>
        <sz val="8"/>
        <color rgb="FF000000"/>
        <rFont val="Arial"/>
        <family val="2"/>
        <charset val="238"/>
      </rPr>
      <t>660,00 €</t>
    </r>
    <r>
      <rPr>
        <sz val="8"/>
        <color rgb="FF000000"/>
        <rFont val="Arial"/>
        <family val="2"/>
        <charset val="238"/>
      </rPr>
      <t xml:space="preserve"> / </t>
    </r>
    <r>
      <rPr>
        <sz val="8"/>
        <color rgb="FF000000"/>
        <rFont val="Arial"/>
        <family val="2"/>
        <charset val="238"/>
      </rPr>
      <t>0,33 €</t>
    </r>
  </si>
  <si>
    <t>1,1368 / 0,0000</t>
  </si>
  <si>
    <t>do účinnosti dohody</t>
  </si>
  <si>
    <t>prístupová komunikácia</t>
  </si>
  <si>
    <t>BELÁ PRI ŽILINE, STRÁŽA, TERCHOVÁ</t>
  </si>
  <si>
    <t>ukončenie nájomnej zmluvy na žiadosť nájomcu</t>
  </si>
  <si>
    <t>00233/2021-PNZ -P40131/10.02</t>
  </si>
  <si>
    <t>ROSSETA s.r.o.</t>
  </si>
  <si>
    <t>0,0122 / 0,0000</t>
  </si>
  <si>
    <t>Prenájom pozemkov pod garážou a okolo nej</t>
  </si>
  <si>
    <t>ZÁVODIE</t>
  </si>
  <si>
    <t>ukončenie nájomnej zmluvy - odkúpene pozemku</t>
  </si>
  <si>
    <t>00201/2021-PNZ -P44829/07.01</t>
  </si>
  <si>
    <t>Špani Jozef Ing.</t>
  </si>
  <si>
    <t>0,4884 / 0,0000</t>
  </si>
  <si>
    <t>nepoľnohospodárske využitie pozemkov - dvor okolo stavieb (hotel a chatky) vo vlastníctve nájomcu</t>
  </si>
  <si>
    <t>KLOKOČOV</t>
  </si>
  <si>
    <t>zmena vlastníka stavieb</t>
  </si>
  <si>
    <t>00042/2021-PNZ -P40154/19.01</t>
  </si>
  <si>
    <t>BradloInvest  SK  trade, s.r.o.</t>
  </si>
  <si>
    <t>0,3951 / 0,2464</t>
  </si>
  <si>
    <t>31.12.2021</t>
  </si>
  <si>
    <t>nepoľnohospodárske využitie pozemkov  - výroba a skladovanie betónových výrobkov</t>
  </si>
  <si>
    <t>BUČANY</t>
  </si>
  <si>
    <t xml:space="preserve">zníženie prenajímanej výmery z dôvodu zmeny vlastníckych vzťahov a súčasne úprava výšky nájomného </t>
  </si>
  <si>
    <t>04798/2020-PNZ -P41244/14.01</t>
  </si>
  <si>
    <t>Miroslav Chudý - LUNA</t>
  </si>
  <si>
    <t>0,8374 / 0,6126</t>
  </si>
  <si>
    <t>31.12.2030</t>
  </si>
  <si>
    <t>je nepoľnohospodárske využitie pozemku za účelom dobývania  ložiska kamennej soli</t>
  </si>
  <si>
    <t>ZBUDZA</t>
  </si>
  <si>
    <t xml:space="preserve">Zníženie výmery, zmena doby nájmu z neurčitej na určitú </t>
  </si>
  <si>
    <t>05287/2020-PNZ -P40364/14.01</t>
  </si>
  <si>
    <t>PROROGO s.r.o.</t>
  </si>
  <si>
    <t>0,0073 / 0,0000</t>
  </si>
  <si>
    <t>pod rybárskou chatkou</t>
  </si>
  <si>
    <t>ukončenie NZ na žiadosť nájomcu - predaj rybárskej búdy</t>
  </si>
  <si>
    <t>05334/2020-PNZ -P40302/18.01</t>
  </si>
  <si>
    <t>Kružliak Ján</t>
  </si>
  <si>
    <t>0,0057 / 0,0000</t>
  </si>
  <si>
    <t xml:space="preserve">do účinnosti dohody </t>
  </si>
  <si>
    <t>parkovanie a umiestnenie kontajnerov</t>
  </si>
  <si>
    <t>STARÉ MESTO</t>
  </si>
  <si>
    <t>ukončenie NZ na žiadosť nájomcov</t>
  </si>
  <si>
    <t>00108/2021-PNZ -P40157/16.01</t>
  </si>
  <si>
    <t>Mgr. Miroslava Babčanová, Ing.Ľubomír Ščasný</t>
  </si>
  <si>
    <t>Ročný nájom (€)</t>
  </si>
  <si>
    <t>Pôvodná výmera (ha) / Nová výmera (ha)</t>
  </si>
  <si>
    <t>Dôvod uzatvorenia</t>
  </si>
  <si>
    <t>Číslo dodatku</t>
  </si>
  <si>
    <r>
      <t xml:space="preserve">Pôvodná výmera </t>
    </r>
    <r>
      <rPr>
        <b/>
        <sz val="9"/>
        <color rgb="FF000000"/>
        <rFont val="Segoe UI"/>
        <family val="2"/>
        <charset val="238"/>
      </rPr>
      <t>(ha)</t>
    </r>
    <r>
      <rPr>
        <b/>
        <sz val="9"/>
        <color rgb="FF000000"/>
        <rFont val="Arial"/>
        <family val="2"/>
        <charset val="238"/>
      </rPr>
      <t xml:space="preserve"> / 
Nová výmera (ha)</t>
    </r>
  </si>
  <si>
    <t>Poľnohospodárske družstvo Podunajské Biskupice</t>
  </si>
  <si>
    <t>00360/2021-PNZ -P40504/14.03</t>
  </si>
  <si>
    <t>zníženie výmery, zmena údajov v KN po inventarizácii</t>
  </si>
  <si>
    <t>PODUNAJSKÉ BISKUPICE, ROVINKA, VRAKUŇA</t>
  </si>
  <si>
    <t>31.10.2025</t>
  </si>
  <si>
    <t>412,8700 / 389,6647</t>
  </si>
  <si>
    <t>Čavojský Ľubomír Ing.</t>
  </si>
  <si>
    <t>00991/2020-PNZ -P45715/08.01</t>
  </si>
  <si>
    <t>zníženie výmery</t>
  </si>
  <si>
    <t>MODRA</t>
  </si>
  <si>
    <t>neurčitá</t>
  </si>
  <si>
    <t>1,0307 / 0,9281</t>
  </si>
  <si>
    <t>Víno Hubinský, s. r. o.</t>
  </si>
  <si>
    <t>04903/2020-PNZ -P40146/17.03</t>
  </si>
  <si>
    <t>zvýšenie výmery</t>
  </si>
  <si>
    <t>MODRA, PEZINOK, VEĽKÉ TŔNIE, MALÉ TŔNIE</t>
  </si>
  <si>
    <t>31.10.2042</t>
  </si>
  <si>
    <t>9,3213 / 12,4281</t>
  </si>
  <si>
    <t>Poľnohospodárske družstvo Úsvit pri Dunaji</t>
  </si>
  <si>
    <t>05324/2020-PNZ -P40360/18.03</t>
  </si>
  <si>
    <t>vypracovanie dodatku o znížení výmery po vykonaní inventarizácie na žiadosť nájomcu</t>
  </si>
  <si>
    <t>HAMULIAKOVO, JÁNOŠÍKOVÁ, KALINKOVO, MILOSLAVOV, NOVÁ LIPNICA, NOVÉ KOŠARISKÁ, PODUNAJSKÉ BISKUPICE, ROVINKA</t>
  </si>
  <si>
    <t>596,9608 / 543,6253</t>
  </si>
  <si>
    <t>Zdeno Páterek, SHR</t>
  </si>
  <si>
    <t>05116/2020-PNZ -P40982/15.05</t>
  </si>
  <si>
    <t>Zníženie výmery po INV/2020 a vymazanie lesného pozemku z predmetu nájmu</t>
  </si>
  <si>
    <t>BEŇADOVO, ORAVSKÁ JASENICA</t>
  </si>
  <si>
    <t>17,8699 / 17,0205</t>
  </si>
  <si>
    <t>Poľnohospodárske družstvo Lúč na Ostrove, družstvo</t>
  </si>
  <si>
    <t>00263/2021-PNZ -P40266/16.02</t>
  </si>
  <si>
    <t>aktualizácia predmetu nájmu</t>
  </si>
  <si>
    <t>STARÁ GALA, JUROVÁ, ETREHO KRAČANY, KĽUČIAROVE KRAČANY, MALÁ LÚČ, VEĽKÁ LÚČ</t>
  </si>
  <si>
    <t>225,6524 / 225,2936</t>
  </si>
  <si>
    <t>Michal Firkaľ - SHR</t>
  </si>
  <si>
    <t>04354/2020-PNZ -P40588/16.02</t>
  </si>
  <si>
    <t>Dohoda o ukončení NZ na žiadosť nájomcu</t>
  </si>
  <si>
    <t>44,1936 / 0,0000</t>
  </si>
  <si>
    <t>Viera Rošková</t>
  </si>
  <si>
    <t>05380/2020-PNZ -P40744/14.03</t>
  </si>
  <si>
    <t>dodatok o zmene identifikačných údajov nájomcu - smrť SHR Roško</t>
  </si>
  <si>
    <t>HRABOVÁ ROZTOKA</t>
  </si>
  <si>
    <t>31.10.2024</t>
  </si>
  <si>
    <t>190,5138 / 190,5138</t>
  </si>
  <si>
    <t>AGROSPOL Košice, s.r.o.</t>
  </si>
  <si>
    <t>05224/2020-PNZ -P41035/14.03</t>
  </si>
  <si>
    <t>Zmena predmetu nájmu v rozsahu zvýšenia výmery</t>
  </si>
  <si>
    <t>ČAŇA, SKÁROŠ, TRSTENÉ PRI HORNÁDE, ŽDAŇA</t>
  </si>
  <si>
    <t>67,8054 / 130,9821</t>
  </si>
  <si>
    <t>Mário Ťurek</t>
  </si>
  <si>
    <t>02420/2020-PNZ -P40602/14.01</t>
  </si>
  <si>
    <t>ukončenie na žiadosť nájomcu, zmena trvalého bydliska</t>
  </si>
  <si>
    <t>1,0827 / 0,0000</t>
  </si>
  <si>
    <t>EUROAGRO Bušince s.r.o.</t>
  </si>
  <si>
    <t>05288/2020-PNZ -P40124/15.04</t>
  </si>
  <si>
    <t xml:space="preserve">zvýšenie výmery </t>
  </si>
  <si>
    <t>BUŠINCE, VEĽKÉ ZLIEVCE</t>
  </si>
  <si>
    <t>157,9292 / 165,7293</t>
  </si>
  <si>
    <t>Ďurčík Zoltán, SHR</t>
  </si>
  <si>
    <t>05330/2020-PNZ -P40511/19.02</t>
  </si>
  <si>
    <t>Zvýšenie výmery</t>
  </si>
  <si>
    <t>HALIČ, RAPOVCE, STARÁ HALIČ</t>
  </si>
  <si>
    <t>90,5433 / 93,1704</t>
  </si>
  <si>
    <t>Ihnát Tomáš SHR</t>
  </si>
  <si>
    <t>00278/2020-PNZ -P40062/18.02</t>
  </si>
  <si>
    <t xml:space="preserve">ukončenie NZ dohodou, po zmene vlastníckych práv zapísaných v KN došlo k takému úbytku výmery, že nie je možné túto poľ. pôdu využiť.  </t>
  </si>
  <si>
    <t>VYŠNÉ REMETY</t>
  </si>
  <si>
    <t>2,8334 / 0,0000</t>
  </si>
  <si>
    <t>Šanca n. o.</t>
  </si>
  <si>
    <t>04851/2020-PNZ -P44606/07.01</t>
  </si>
  <si>
    <t xml:space="preserve">Žiadosť nájomcu o ukončenie nájomnej zmluvy. </t>
  </si>
  <si>
    <t>REMETSKÉ HÁMRE</t>
  </si>
  <si>
    <t>Do účinnosti dohody.</t>
  </si>
  <si>
    <t>0,0215 / 0,0000</t>
  </si>
  <si>
    <t>INHOUSE MEDIA, s.r.o.</t>
  </si>
  <si>
    <t>04087/2020-PNZ -P40639/16.01</t>
  </si>
  <si>
    <t>ukončenie dohodou na žiadosť nájomcu</t>
  </si>
  <si>
    <t>31.12.2017</t>
  </si>
  <si>
    <t>1,5305 / 0,0000</t>
  </si>
  <si>
    <t>Ballon Juraj Ing.</t>
  </si>
  <si>
    <t>04966/2020-PNZ -P40428/19.02</t>
  </si>
  <si>
    <t>76,0165 / 0,0000</t>
  </si>
  <si>
    <t>Gabriel Süttő PRI MLYNE č. 181</t>
  </si>
  <si>
    <t>04982/2020-PNZ -P40807/15.02</t>
  </si>
  <si>
    <t>DOLNÉ ŠTITÁRE, NITRIANSKE HRNČIAROVCE, POHRANICE</t>
  </si>
  <si>
    <t>14,8744 / 16,2044</t>
  </si>
  <si>
    <t>Poľnohospodárske družstvo Zlatý klas Urmince</t>
  </si>
  <si>
    <t>05210/2020-PNZ -P40865/14.04</t>
  </si>
  <si>
    <t>BLESOVCE, HAJNÁ NOVÁ VES, HORNÉ OBDOKOVCE, HORNÉ ŠTITÁRE, CHRABRANY, NEMČICE, URMINCE</t>
  </si>
  <si>
    <t>440,0765 / 395,4395</t>
  </si>
  <si>
    <t>Anton Harvan SHR</t>
  </si>
  <si>
    <t>04352/2020-PNZ -P41283/15.02</t>
  </si>
  <si>
    <t>Ukončenie činnosti SHR na žiadosť nájomcu</t>
  </si>
  <si>
    <t>MIŇOVCE</t>
  </si>
  <si>
    <t>0,2317 / 0,0000</t>
  </si>
  <si>
    <t>KOŽLEJ ŠTEFAN ING.</t>
  </si>
  <si>
    <t>04431/2020-PNZ -P40055/15.02</t>
  </si>
  <si>
    <t>KRAČÚNOVCE, KUKOVÁ, ŽELMANOVCE</t>
  </si>
  <si>
    <t>128,5774 / 59,6401</t>
  </si>
  <si>
    <t>STROJPOL, s.r.o Kuková</t>
  </si>
  <si>
    <t>04454/2020-PNZ -P40064/15.03</t>
  </si>
  <si>
    <t>145,8196 / 67,8440</t>
  </si>
  <si>
    <t>Mgr. Ján Tindúr, SHR</t>
  </si>
  <si>
    <t>00304/2021-PNZ -P41276/15.02</t>
  </si>
  <si>
    <t>ukončenie na žiadosť nájomcu, zmena formy podnikania</t>
  </si>
  <si>
    <t>131,0507 / 0,0000</t>
  </si>
  <si>
    <t>03903/2020-PNZ -P40447/15.03</t>
  </si>
  <si>
    <t>aktualizácia predmetu po PPÚ</t>
  </si>
  <si>
    <t>KYJOV, PUSTÉ POLE, ŠARIŠSKÉ JASTRABIE</t>
  </si>
  <si>
    <t>285,3275 / 263,5833</t>
  </si>
  <si>
    <t>AGROČIRČ,a.s</t>
  </si>
  <si>
    <t>03904/2020-PNZ -P40215/15.03</t>
  </si>
  <si>
    <t>ČIRČ, OBRUČNÉ, RUSKÁ VOĽA NAD POPRADOM</t>
  </si>
  <si>
    <t>348,7775 / 222,9284</t>
  </si>
  <si>
    <t>Poľnohospodárske družstvo Nová Ľubovňa</t>
  </si>
  <si>
    <t>04701/2020-PNZ -P40496/15.04</t>
  </si>
  <si>
    <t>CHMEĽNICA, JAKUBANY, NOVÁ ĽUBOVŇA, STARÁ ĽUBOVŇA</t>
  </si>
  <si>
    <t>829,1895 / 704,7127</t>
  </si>
  <si>
    <t>Mojžiš Jozef Ing.</t>
  </si>
  <si>
    <t>04424/2020-PNZ -P40116/09.01</t>
  </si>
  <si>
    <t>MALÉ STANKOVCE</t>
  </si>
  <si>
    <t>0,3040 / 0,0000</t>
  </si>
  <si>
    <t>K.L.K. spol. s.r.o.</t>
  </si>
  <si>
    <t>05040/2020-PNZ -P40262/15.02</t>
  </si>
  <si>
    <t>zníženie výmery po vykonaní PPÚ</t>
  </si>
  <si>
    <t>BECKOV, BECKOVSKÁ VIESKA, KOČOVCE, RAKOĽUBY</t>
  </si>
  <si>
    <t>do 30.10.2025</t>
  </si>
  <si>
    <t>275,0254 / 130,2952</t>
  </si>
  <si>
    <t>AGROSEMA s.r.o.</t>
  </si>
  <si>
    <t>04423/2020-PNZ -P40703/14.05</t>
  </si>
  <si>
    <t>žiadosť nájomcu o zvýšenie výmery</t>
  </si>
  <si>
    <t>ZÚGOV, KOŠÚTY, PUSTÉ ÚĽANY, SLÁDKOVIČOVO, VEĽKÝ GROB</t>
  </si>
  <si>
    <t>387,9371 / 432,1379</t>
  </si>
  <si>
    <t>RaVOD Pata roľnícke a výrobnoobchodné družstvo</t>
  </si>
  <si>
    <t>04436/2020-PNZ -P40806/14.06</t>
  </si>
  <si>
    <t>žiadosť o zníženie výmery</t>
  </si>
  <si>
    <t>DVORNÍKY, PATA, PUSTÉ SADY, ŠAĽGOČKA, ŠINTAVA, ZEMIANSKE SADY</t>
  </si>
  <si>
    <t>459,1528 / 449,1787</t>
  </si>
  <si>
    <t>AGROFINANCE s.r.o.</t>
  </si>
  <si>
    <t>05381/2020-PNZ -P40628/15.04</t>
  </si>
  <si>
    <t>zmena identifikačných údajov nájomcu - predaj časti podniku</t>
  </si>
  <si>
    <t>ČIČAVA, HLINNÉ, JASTRABIE NAD TOPĽOU, KOMÁRANY, NIŽNÝ KRUČOV, VRANOV NAD TOPĽOU</t>
  </si>
  <si>
    <t>232,6057 / 232,6057</t>
  </si>
  <si>
    <t>Oprávnená osoba/zástupca (ak je)</t>
  </si>
  <si>
    <r>
      <rPr>
        <b/>
        <sz val="9"/>
        <color rgb="FF000000"/>
        <rFont val="Arial"/>
        <family val="2"/>
        <charset val="238"/>
      </rPr>
      <t xml:space="preserve">Postupník
</t>
    </r>
    <r>
      <rPr>
        <b/>
        <sz val="9"/>
        <color rgb="FF000000"/>
        <rFont val="Arial"/>
        <family val="2"/>
        <charset val="238"/>
      </rPr>
      <t>(ak je)</t>
    </r>
  </si>
  <si>
    <r>
      <t xml:space="preserve">Pôvodné
k. ú. </t>
    </r>
    <r>
      <rPr>
        <b/>
        <sz val="9"/>
        <color rgb="FF000000"/>
        <rFont val="Segoe UI"/>
        <family val="2"/>
        <charset val="238"/>
      </rPr>
      <t>(okres)</t>
    </r>
  </si>
  <si>
    <t>K. ú. náhradných pozemkov (okres)</t>
  </si>
  <si>
    <t>Výmera (m2)</t>
  </si>
  <si>
    <t>Druh pozemku</t>
  </si>
  <si>
    <t>Ing. Juraj Gelatič</t>
  </si>
  <si>
    <t>05088/2020-PRZ0131/20-00</t>
  </si>
  <si>
    <t>LÚČKY PRI ZEMPLÍN. ŠÍRAVE</t>
  </si>
  <si>
    <t>HOROVCE NAD ONDAVOU</t>
  </si>
  <si>
    <t>Orná pôda</t>
  </si>
  <si>
    <t>Steléria Michalicová</t>
  </si>
  <si>
    <t>03759/2020-PRZ0076/20-00</t>
  </si>
  <si>
    <t>TURČIANSKE TEPLICE</t>
  </si>
  <si>
    <t>DIVIAKY</t>
  </si>
  <si>
    <t>Erik Argenber, Janette Báreková</t>
  </si>
  <si>
    <t>05046/2020-PRZ0126/20-00</t>
  </si>
  <si>
    <t>NITRA</t>
  </si>
  <si>
    <t>Katarína Uličná, Judita Brathová</t>
  </si>
  <si>
    <t>05047/2020-PRZ0127/20-00</t>
  </si>
  <si>
    <t>HORNÝ VINODOL/Nitra okr</t>
  </si>
  <si>
    <t>Trvalý trávnatý porast</t>
  </si>
  <si>
    <t>Vladimír Martiška</t>
  </si>
  <si>
    <t>05076/2020-PRZ0130/20-00</t>
  </si>
  <si>
    <t>DRAŽOVCE, ZOBOR</t>
  </si>
  <si>
    <t>KYNEK/Nitra</t>
  </si>
  <si>
    <t>MVDr. Ing. Lipka Pavol, Lipková Mária</t>
  </si>
  <si>
    <t>05115/2020-PRZ0133/20-00</t>
  </si>
  <si>
    <t>NIŽNÁ ŠEBASTOVÁ</t>
  </si>
  <si>
    <t>KOJATICE/ okr Prešov</t>
  </si>
  <si>
    <t>Lipková Mária</t>
  </si>
  <si>
    <t>05122/2020-PRZ0134/20-00</t>
  </si>
  <si>
    <t>KOJATICE</t>
  </si>
  <si>
    <t>Kvetoslava Majtánová</t>
  </si>
  <si>
    <t>01979/2017-PRZ-R60166/17.00</t>
  </si>
  <si>
    <t>Radváň/BB</t>
  </si>
  <si>
    <t>Banská Bystrica</t>
  </si>
  <si>
    <t>TTP, záhrada</t>
  </si>
  <si>
    <t>Klein Stanislav a manž., Kleinová Gabriela</t>
  </si>
  <si>
    <t>01600/2019-PKZ -K40420/19.00</t>
  </si>
  <si>
    <t>SR Nar.238/2010§3 c)Nemožnosť samostatného účelného využitia</t>
  </si>
  <si>
    <t>VAJNORY</t>
  </si>
  <si>
    <t>Pavlakovič Miroslav, Pavlakovičová Valéria, Ing.</t>
  </si>
  <si>
    <t>04710/2020-PKZ -K40394/20.00</t>
  </si>
  <si>
    <t>KALINKOVO</t>
  </si>
  <si>
    <t>L.U.CH. spol. s r.o.</t>
  </si>
  <si>
    <t>04831/2020-PKZP-K40214/19.01</t>
  </si>
  <si>
    <t>NV § 19  ods. 3 písm. c) zákona č. 180/1995 Z.z.</t>
  </si>
  <si>
    <t>Grejták Peter, Ing.</t>
  </si>
  <si>
    <t>05092/2020-PKZ -K40447/20.00</t>
  </si>
  <si>
    <t>SR § 3 ods. 1 písm. c) Nariadenia vlády č. 238/2010</t>
  </si>
  <si>
    <t>IVANKA PRI DUNAJI</t>
  </si>
  <si>
    <t>SilverBlue Projects, a.s.</t>
  </si>
  <si>
    <t>01875/2019-PKZ -K40488/19.00</t>
  </si>
  <si>
    <t>BANSKÁ BYSTRICA</t>
  </si>
  <si>
    <t>Martin Kereň</t>
  </si>
  <si>
    <t>03411/2019-PKZ -K40850/19.00</t>
  </si>
  <si>
    <t>ČIERNY BALOG</t>
  </si>
  <si>
    <t>Karbánek Ivan a manž.</t>
  </si>
  <si>
    <t>02055/2019-PKZ -K40527/19.00</t>
  </si>
  <si>
    <t>VALASKÁ</t>
  </si>
  <si>
    <t>Badánik Ján a manž.</t>
  </si>
  <si>
    <t>01434/2019-PKZ -K40374/19.00</t>
  </si>
  <si>
    <t>Stredoslovenská vodárenská spoločonosť, a.s.</t>
  </si>
  <si>
    <t>01969/2019-PKZP-K40205/19.00</t>
  </si>
  <si>
    <t>§ 19 ods. 3 písm.a) zákona č. 180/1995 Z.z.</t>
  </si>
  <si>
    <t>KORDÍKY</t>
  </si>
  <si>
    <t>Ing. Miloš Golian</t>
  </si>
  <si>
    <t>04408/2020-PKZ -K40364/20.00</t>
  </si>
  <si>
    <t>KREMNIČKA</t>
  </si>
  <si>
    <t>Ing. Ladislav Ťavoda</t>
  </si>
  <si>
    <t>03781/2019-PKZ -K40953/19.00</t>
  </si>
  <si>
    <t>Menon, s.r.o</t>
  </si>
  <si>
    <t>03523/2019-PKZ -K40878/19.00</t>
  </si>
  <si>
    <t>ORAVSKÁ POLHORA</t>
  </si>
  <si>
    <t>Kožáková Katarína</t>
  </si>
  <si>
    <t>04404/2020-PKZP-K40225/20.00</t>
  </si>
  <si>
    <t>CHLEBNICE</t>
  </si>
  <si>
    <t>Mesto Námestovo</t>
  </si>
  <si>
    <t>03487/2020-PKZ -K40248/20.00</t>
  </si>
  <si>
    <t>NÁMESTOVO</t>
  </si>
  <si>
    <t>Katarína Halászová</t>
  </si>
  <si>
    <t>03766/2019-PKZ -K40947/19.00</t>
  </si>
  <si>
    <t>BUČUHÁZA</t>
  </si>
  <si>
    <t>Pavel Horváth a manželka Éva</t>
  </si>
  <si>
    <t>00845/2020-PKZP-K40087/20.00</t>
  </si>
  <si>
    <t>NV § 19 ods.6 zákona č. 180/1995 Z.z.</t>
  </si>
  <si>
    <t>ŠAMORÍN</t>
  </si>
  <si>
    <t>Németh Štefan</t>
  </si>
  <si>
    <t>00892/2020-PKZ -K40198/20.00</t>
  </si>
  <si>
    <t>00969/2020-PKZP-K40090/20.00</t>
  </si>
  <si>
    <t>PICKLES, s.r.o.</t>
  </si>
  <si>
    <t>03499/2019-PKZP-K40541/19.00</t>
  </si>
  <si>
    <t>NV §19 ods. 3 písm. c) zákona č. 180/1995 Z.z.</t>
  </si>
  <si>
    <t>OKOČ</t>
  </si>
  <si>
    <t>Ľudovít Árva a manželka Alžbeta</t>
  </si>
  <si>
    <t>03616/2019-PKZ -K40905/19.00</t>
  </si>
  <si>
    <t>§ 3 ods. 1 písm. f) Nariadenia vlády č. 238/2010 Z.z.</t>
  </si>
  <si>
    <t>ČENKOVCE</t>
  </si>
  <si>
    <t>EUROMILK, a.s.</t>
  </si>
  <si>
    <t>04534/2020-PKZP-K40232/20.00</t>
  </si>
  <si>
    <t>VEĽKÝ MEDER</t>
  </si>
  <si>
    <t>04539/2020-PKZ -K40378/20.00</t>
  </si>
  <si>
    <t>04550/2020-PKZP-K40233/20.00</t>
  </si>
  <si>
    <t>MÜLLER TEXTILES SLOVAKIA, s.r.o.</t>
  </si>
  <si>
    <t>04790/2020-PKZ -K40411/20.00</t>
  </si>
  <si>
    <t>MYSLINA</t>
  </si>
  <si>
    <t>Mgr. Marek Mochnáč</t>
  </si>
  <si>
    <t>03787/2020-PKZ -K40263/20.00</t>
  </si>
  <si>
    <t>HABURA</t>
  </si>
  <si>
    <t>Andrej Glod</t>
  </si>
  <si>
    <t>03633/2019-PKZP-K40565/19.00</t>
  </si>
  <si>
    <t>HANUŠOVCE NAD TOPĽOU</t>
  </si>
  <si>
    <t>Mgr. Igor Lengvarský</t>
  </si>
  <si>
    <t>02782/2019-PKZP-K40434/19.00</t>
  </si>
  <si>
    <t>ČEMERNÉ</t>
  </si>
  <si>
    <t>Dudič Juraj</t>
  </si>
  <si>
    <t>01013/2019-PKZ -K40249/19.00</t>
  </si>
  <si>
    <t>Ing.Peter Muľar, Ing. Viera Muľarová</t>
  </si>
  <si>
    <t>04390/2020-PKZ -K40363/20.00</t>
  </si>
  <si>
    <t>SVINICA</t>
  </si>
  <si>
    <t>Ing.Dávid Tauber, Ing. Martina Tauber</t>
  </si>
  <si>
    <t>04339/2020-PKZ -K40355/20.00</t>
  </si>
  <si>
    <t>SR § 3 ods.1 písm. f) Nariadenia vlády č. 238/2010 Z.z.</t>
  </si>
  <si>
    <t>ŠACA</t>
  </si>
  <si>
    <t>VALVECO SK s.r.o.</t>
  </si>
  <si>
    <t>00593/2020-PKZ -K40142/20.00</t>
  </si>
  <si>
    <t>VEĽKÝ KRTÍŠ</t>
  </si>
  <si>
    <t>Sivok Marian a Sivok Roland</t>
  </si>
  <si>
    <t>04477/2020-PKZP-K40230/20.00</t>
  </si>
  <si>
    <t>NV § 19 ods. 3 písm. f) zákona č. 180/1995 Z.z.</t>
  </si>
  <si>
    <t>BUDINÁ</t>
  </si>
  <si>
    <t>Obec Opatovská Nová Ves</t>
  </si>
  <si>
    <t>05023/2020-PKZP-K40285/20.00</t>
  </si>
  <si>
    <t>NV § 19  ods. 3 písm. g) a h) zákona č. 180/1995 Z.z.</t>
  </si>
  <si>
    <t>OPATOVSKÁ NOVÁ VES</t>
  </si>
  <si>
    <t>05007/2020-PKZP-K40284/20.00</t>
  </si>
  <si>
    <t>Mojžiš Pavol, Ing.</t>
  </si>
  <si>
    <t>00985/2020-PKZ -K40207/20.00</t>
  </si>
  <si>
    <t>LIPTOVSKÝ PETER</t>
  </si>
  <si>
    <t>Kotlárová Janetta</t>
  </si>
  <si>
    <t>03233/2020-PKZP-K40119/20.00</t>
  </si>
  <si>
    <t>NV  Z. 180/1995 § 19  ods. 6 zákona č. 180/1995 Z.z.</t>
  </si>
  <si>
    <t>Galan Ján, Ing.</t>
  </si>
  <si>
    <t>04616/2020-PKZP-K40239/20.00</t>
  </si>
  <si>
    <t>HUBOVÁ</t>
  </si>
  <si>
    <t>Kuchárik Peter</t>
  </si>
  <si>
    <t>04645/2020-PKZ -K40388/20.00</t>
  </si>
  <si>
    <t>PODTUREŇ</t>
  </si>
  <si>
    <t>Rúčka Martin, Papajová Barbora, Ing</t>
  </si>
  <si>
    <t>05118/2020-PKZP-K40293/20.00</t>
  </si>
  <si>
    <t>NV Z.180/1995 § 19  ods. 6 Dohoda o zrušení a vyporiadaní podielového spoluvlastníctva</t>
  </si>
  <si>
    <t>Mesto Ružomberok</t>
  </si>
  <si>
    <t>05059/2020-PKZP-K40288/20.00</t>
  </si>
  <si>
    <t>NV § 19  ods. 3 písm. a) zákona č. 180/1995 Z.z.</t>
  </si>
  <si>
    <t>Monika Liščíková</t>
  </si>
  <si>
    <t>03840/2019-PKZ -K40969/19.00</t>
  </si>
  <si>
    <t>MICHALOVCE</t>
  </si>
  <si>
    <t>JRD Rakovec s.r.o.</t>
  </si>
  <si>
    <t>00585/2020-PKZP-K40059/20.00</t>
  </si>
  <si>
    <t>RAKOVEC NAD ONDAVOU</t>
  </si>
  <si>
    <t>Jančárik Juraj</t>
  </si>
  <si>
    <t>05016/2020-PKZ -K40438/20.00</t>
  </si>
  <si>
    <t>TREBOSTOVO</t>
  </si>
  <si>
    <t>Fontáni Ivan</t>
  </si>
  <si>
    <t>03808/2019-PKZ -K40962/19.00</t>
  </si>
  <si>
    <t>DRAŽKOVCE</t>
  </si>
  <si>
    <t>Anton Jurík</t>
  </si>
  <si>
    <t>04173/2020-PKZ -K40330/20.00</t>
  </si>
  <si>
    <t>RNDr. Ivan Michna</t>
  </si>
  <si>
    <t>00595/2019-PKZ -K40160/19.00</t>
  </si>
  <si>
    <t>VAJKA NAD ŽITAVOU</t>
  </si>
  <si>
    <t>Šoltová Anna</t>
  </si>
  <si>
    <t>02323/2019-PKZP-K40368/19.00</t>
  </si>
  <si>
    <t>MALÝ BÁB</t>
  </si>
  <si>
    <t xml:space="preserve">Belenčíková Alena </t>
  </si>
  <si>
    <t>04785/2020-PKZ -K40409/20.00</t>
  </si>
  <si>
    <t>Obec Čifáre</t>
  </si>
  <si>
    <t>05150/2020-PKZ -K40455/20.00</t>
  </si>
  <si>
    <t>ČIFÁRE</t>
  </si>
  <si>
    <t>Mesto Nesvady</t>
  </si>
  <si>
    <t>04522/2020-PKZ -K40376/20.00</t>
  </si>
  <si>
    <t>Mesto Šaľa</t>
  </si>
  <si>
    <t>04808/2020-PKZP-K40254/20.00</t>
  </si>
  <si>
    <t>NV Z.180/1995 § 19 a) alebo e) Verejný záujem</t>
  </si>
  <si>
    <t>ŠAĽA</t>
  </si>
  <si>
    <t>NOVOGAL A.S.</t>
  </si>
  <si>
    <t>04735/2020-PKZ -K40400/20.00</t>
  </si>
  <si>
    <t>zrušenie predkupného práva ako vecného práva z kúpnej zmluvy č. PKZ -K40249/11.00</t>
  </si>
  <si>
    <t>DVORY NAD ŽITAVOU</t>
  </si>
  <si>
    <t>0.0000000000000000</t>
  </si>
  <si>
    <t>MOBIKO Slovakia, s.r.o.</t>
  </si>
  <si>
    <t>01831/2019-PKZP-K40288/19.00</t>
  </si>
  <si>
    <t>NIMNICA</t>
  </si>
  <si>
    <t>Peter Kučera</t>
  </si>
  <si>
    <t>01826/2019-PKZP-K40286/19.00</t>
  </si>
  <si>
    <t xml:space="preserve">Chovanec Igor, Ing. </t>
  </si>
  <si>
    <t>01819/2019-PKZP-K40283/19.00</t>
  </si>
  <si>
    <t>Rímskokatolícka cirkev - Farnosť Zubák</t>
  </si>
  <si>
    <t>02785/2019-PKZP-K40435/19.00</t>
  </si>
  <si>
    <t>02749/2019-PKZ -K40694/19.00</t>
  </si>
  <si>
    <t>§ 3 ods.1 písm. c) Nariadenia vlády  č.238/2010 Z.z.</t>
  </si>
  <si>
    <t>Apoleníková Oľga, SHR</t>
  </si>
  <si>
    <t>00089/2018-PKZ -K40024/18.00</t>
  </si>
  <si>
    <t>PRUŽINA</t>
  </si>
  <si>
    <t>Neuralová Ingrid</t>
  </si>
  <si>
    <t>02341/2019-PKZ -K40600/19.00</t>
  </si>
  <si>
    <t>Lupták Ľudovít</t>
  </si>
  <si>
    <t>03714/2019-PKZ -K40933/19.00</t>
  </si>
  <si>
    <t>00126/2018-PKZP-K40007/18.00</t>
  </si>
  <si>
    <t>Ing. Alojz Glinský</t>
  </si>
  <si>
    <t>03618/2019-PKZP-K40562/19.00</t>
  </si>
  <si>
    <t>STROPKOV</t>
  </si>
  <si>
    <t>Marek Maďar</t>
  </si>
  <si>
    <t>04321/2020-PKZ -K40351/20.00</t>
  </si>
  <si>
    <t>SR Nar.238/2010 §3 a) Spoluvlastnícke podiely</t>
  </si>
  <si>
    <t>Mária Petrušová</t>
  </si>
  <si>
    <t>04336/2020-PKZ -K40354/20.00</t>
  </si>
  <si>
    <t>Obec Pečovská Nová Ves</t>
  </si>
  <si>
    <t>05098/2020-PKZ -K40449/20.00</t>
  </si>
  <si>
    <t>PEČOVSKÁ NOVÁ VES</t>
  </si>
  <si>
    <t>Liukáš Ščuka</t>
  </si>
  <si>
    <t>02334/2019-PKZ -K40598/19.00</t>
  </si>
  <si>
    <t>§ 3 ods.1 písm. c) Nariadenia vlády  č.238/2010</t>
  </si>
  <si>
    <t>Martin Hanáček</t>
  </si>
  <si>
    <t>02523/2019-PKZ -K40649/19.00</t>
  </si>
  <si>
    <t>§ 3 ods.1 písm. f) Nariadenia vlády  č.238/2010 Z.z.</t>
  </si>
  <si>
    <t>ŠTRBA</t>
  </si>
  <si>
    <t>Ľubomír Nemešany</t>
  </si>
  <si>
    <t>03460/2019-PKZ -K40862/19.00</t>
  </si>
  <si>
    <t>ŽDIAR</t>
  </si>
  <si>
    <t xml:space="preserve">Ing, Eugen Veterník a manželka </t>
  </si>
  <si>
    <t>03914/2020-PKZ -K40289/20.00</t>
  </si>
  <si>
    <t>Rajmund Szánto</t>
  </si>
  <si>
    <t>04237/2020-PKZP-K40204/20.00</t>
  </si>
  <si>
    <t>Ján Majdák a brat Jiří</t>
  </si>
  <si>
    <t>04314/2020-PKZ -K40350/20.00</t>
  </si>
  <si>
    <t>ČIRČ</t>
  </si>
  <si>
    <t>Mgr. Lukáš Karabin a manželka</t>
  </si>
  <si>
    <t>04369/2020-PKZ -K40357/20.00</t>
  </si>
  <si>
    <t>MLYNICA</t>
  </si>
  <si>
    <t>Peter Novysedlák, Dominika Novysedláková</t>
  </si>
  <si>
    <t>04460/2020-PKZ -K40368/20.00</t>
  </si>
  <si>
    <t>HRABUŠICE</t>
  </si>
  <si>
    <t>Jozef Štefáňak, Slovenská Ves</t>
  </si>
  <si>
    <t>00192/2020-PKZ -K40059/20.00</t>
  </si>
  <si>
    <t xml:space="preserve">§ 3 Nariadenia vlády SR č. 238/2010 Z. z. </t>
  </si>
  <si>
    <t>PaedDr. Štefan Šimko  a manž. Eva</t>
  </si>
  <si>
    <t>00516/2020-PKZ -K40124/20.00</t>
  </si>
  <si>
    <t>Miroslav Kamenský a manželka Marta Kamenská</t>
  </si>
  <si>
    <t>04107/2020-PKZ -K40317/20.00</t>
  </si>
  <si>
    <t>Murárik Pavel</t>
  </si>
  <si>
    <t>04017/2020-PKZP-K40176/20.00</t>
  </si>
  <si>
    <t>VRBOVCE NAD RIMAVOU</t>
  </si>
  <si>
    <t>Sendrei Pavel</t>
  </si>
  <si>
    <t>04038/2020-PKZ -K40305/20.00</t>
  </si>
  <si>
    <t xml:space="preserve">Kušpál Michal Ing. </t>
  </si>
  <si>
    <t>03702/2019-PKZ -K40928/19.00</t>
  </si>
  <si>
    <t>Gemerprodukt Valice, ovocinársko-vinohradnícke družstvo</t>
  </si>
  <si>
    <t>01619/2018-PKZ -K40295/18.00</t>
  </si>
  <si>
    <t>NIŽNÉ VALICE</t>
  </si>
  <si>
    <t>IVIO s.r.o.</t>
  </si>
  <si>
    <t>00027/2021-PKZP-K40002/21.00</t>
  </si>
  <si>
    <t xml:space="preserve">NV  Z.180/1995 § 19/6 Dohoda o zrušení podiel. spoluvlastníctva </t>
  </si>
  <si>
    <t>MODRANKA</t>
  </si>
  <si>
    <t>Mesto Trnava</t>
  </si>
  <si>
    <t>00034/2021-PKZP-K40004/21.00</t>
  </si>
  <si>
    <t>NV Z.180/1995  § 19 a) alebo e) Verejný záujem</t>
  </si>
  <si>
    <t>TRNAVA</t>
  </si>
  <si>
    <t>00057/2021-PKZO-K40001/21.00</t>
  </si>
  <si>
    <t>SR Z.330/1991 § 34/9 a 13 Bezodplatný prevod na obec</t>
  </si>
  <si>
    <t>00077/2021-PKZP-K40010/21.00</t>
  </si>
  <si>
    <t>Obec Kátlovce</t>
  </si>
  <si>
    <t>05013/2020-PKZO-K40028/20.00</t>
  </si>
  <si>
    <t>SR Z.330/1991  § 34/9 a 13 Bezodplatný prevod na obec</t>
  </si>
  <si>
    <t>KÁTLOVCE</t>
  </si>
  <si>
    <t>Západoslovenská distribučná, a.s.</t>
  </si>
  <si>
    <t>02353/2019-PKZ -K40605/19.00</t>
  </si>
  <si>
    <t>SR Nar.238/2010 3 f) Pozemky pod stavbami a priľahlé pozemky</t>
  </si>
  <si>
    <t>Mesto Hlohovec</t>
  </si>
  <si>
    <t>03065/2019-PKZO-K40037/19.00</t>
  </si>
  <si>
    <t xml:space="preserve">SR Z.330/1991  § 34/9 a 13 Bezodplatný prevod na obec  </t>
  </si>
  <si>
    <t>ŠULEKOVO</t>
  </si>
  <si>
    <t>Mgr. Marianna Židová, B.S.B.A. a manž. Peter Žido, M.B.A.</t>
  </si>
  <si>
    <t>03407/2019-PKZ -K40831/19.00</t>
  </si>
  <si>
    <t xml:space="preserve">SR Nar.238/2010 §3 c) Nemožnosť samostatného účelného využitia </t>
  </si>
  <si>
    <t>RUŽINDOL</t>
  </si>
  <si>
    <t>Daniel Boris a spol.</t>
  </si>
  <si>
    <t>03743/2020-PKZ -K40258/20.00</t>
  </si>
  <si>
    <t>SR Nar. 238/2010 §3 f) Pozemky pod stavbami a priľahlé pozemky</t>
  </si>
  <si>
    <t>Wanda Poliaková</t>
  </si>
  <si>
    <t>04056/2020-PKZP-K40181/20.00</t>
  </si>
  <si>
    <t xml:space="preserve">NV Z.180/1995 §19/6 Dohoda o zrušení podiel. spoluvlastníctva </t>
  </si>
  <si>
    <t>SMOLINSKÉ</t>
  </si>
  <si>
    <t>Východoslovenská vodárenská spoločnosť, a.s.</t>
  </si>
  <si>
    <t>02363/2019-PKZ -K40599/19.00</t>
  </si>
  <si>
    <t>BOŽČICE</t>
  </si>
  <si>
    <t>AGROFINANCE, s.r.o.</t>
  </si>
  <si>
    <t>01580/2018-PKZP-K40128/18.00</t>
  </si>
  <si>
    <t>HRIADKY</t>
  </si>
  <si>
    <t>Towercom,a.s.</t>
  </si>
  <si>
    <t>03994/2020-PKZ -K40298/20.00</t>
  </si>
  <si>
    <t>ČIČMANY</t>
  </si>
  <si>
    <t>KC MULTIPLAST s.r.o.</t>
  </si>
  <si>
    <t>03466/2019-PKZ -K40865/19.00</t>
  </si>
  <si>
    <t>ŽILINA</t>
  </si>
  <si>
    <t>Milo Aurel a manželka Marta</t>
  </si>
  <si>
    <t>03307/2019-PKZ -K40820/19.00</t>
  </si>
  <si>
    <t>§ 3 ods. 1 písm. g) Nariadenia vlády č. 238/2010 Z.z.</t>
  </si>
  <si>
    <t>TRNOVÉ, MOJŠOVA LÚČKA</t>
  </si>
  <si>
    <t>Ing. Kováčik Róbert</t>
  </si>
  <si>
    <t>03305/2019-PKZ -K40819/19.00</t>
  </si>
  <si>
    <t>LÁTKY</t>
  </si>
  <si>
    <t>TEKOVSKÁ KÚRIA S.R.O.</t>
  </si>
  <si>
    <t>04033/2016-PKZ -K40801/16.00</t>
  </si>
  <si>
    <t>§ 3 ods.1 písm. e) Nariadenia vlády  č.238/2010 Z.z.</t>
  </si>
  <si>
    <t>VOZNICA</t>
  </si>
  <si>
    <t>Klouda Rudolf a manž.</t>
  </si>
  <si>
    <t>01194/2019-PKZ -K40301/19.00</t>
  </si>
  <si>
    <t>Ertl Peter a manž.</t>
  </si>
  <si>
    <t>01050/2019-PKZ -K40258/19.00</t>
  </si>
  <si>
    <t>KREMNICA</t>
  </si>
  <si>
    <t>Golian Jozef</t>
  </si>
  <si>
    <t>02369/2019-PKZ -K40608/19.00</t>
  </si>
  <si>
    <t>HRIŇOVÁ</t>
  </si>
  <si>
    <t>EKO-PRODUKT, s.r.o</t>
  </si>
  <si>
    <t>04569/2020-PKZ -K40576/19.01</t>
  </si>
  <si>
    <t>KREMNICKÉ BANE</t>
  </si>
  <si>
    <t>Gažica Ondrej</t>
  </si>
  <si>
    <t>04732/2020-PNZ -P40532/20.00</t>
  </si>
  <si>
    <r>
      <rPr>
        <sz val="8"/>
        <color rgb="FF000000"/>
        <rFont val="Arial"/>
        <family val="2"/>
        <charset val="238"/>
      </rPr>
      <t>40,00 €</t>
    </r>
    <r>
      <rPr>
        <sz val="8"/>
        <color rgb="FF000000"/>
        <rFont val="Arial"/>
        <family val="2"/>
        <charset val="238"/>
      </rPr>
      <t xml:space="preserve"> / </t>
    </r>
    <r>
      <rPr>
        <sz val="8"/>
        <color rgb="FF000000"/>
        <rFont val="Arial"/>
        <family val="2"/>
        <charset val="238"/>
      </rPr>
      <t>155,40 €</t>
    </r>
  </si>
  <si>
    <t>EMFARM s.r.o.</t>
  </si>
  <si>
    <t>04489/2020-PNZ -P40470/20.00</t>
  </si>
  <si>
    <t>UDAVSKÉ</t>
  </si>
  <si>
    <r>
      <rPr>
        <sz val="8"/>
        <color rgb="FF000000"/>
        <rFont val="Arial"/>
        <family val="2"/>
        <charset val="238"/>
      </rPr>
      <t>35,88 €</t>
    </r>
    <r>
      <rPr>
        <sz val="8"/>
        <color rgb="FF000000"/>
        <rFont val="Arial"/>
        <family val="2"/>
        <charset val="238"/>
      </rPr>
      <t xml:space="preserve"> / </t>
    </r>
    <r>
      <rPr>
        <sz val="8"/>
        <color rgb="FF000000"/>
        <rFont val="Arial"/>
        <family val="2"/>
        <charset val="238"/>
      </rPr>
      <t>26,13 €</t>
    </r>
  </si>
  <si>
    <t>HT Bucheronnade, s.r.o.</t>
  </si>
  <si>
    <t>04946/2020-PNZ -P40589/20.00</t>
  </si>
  <si>
    <r>
      <rPr>
        <sz val="8"/>
        <color rgb="FF000000"/>
        <rFont val="Arial"/>
        <family val="2"/>
        <charset val="238"/>
      </rPr>
      <t>719,12 €</t>
    </r>
    <r>
      <rPr>
        <sz val="8"/>
        <color rgb="FF000000"/>
        <rFont val="Arial"/>
        <family val="2"/>
        <charset val="238"/>
      </rPr>
      <t xml:space="preserve"> / </t>
    </r>
    <r>
      <rPr>
        <sz val="8"/>
        <color rgb="FF000000"/>
        <rFont val="Arial"/>
        <family val="2"/>
        <charset val="238"/>
      </rPr>
      <t>48,70 €</t>
    </r>
  </si>
  <si>
    <t>Miroslav Leník,  SHR</t>
  </si>
  <si>
    <t>05181/2020-PNZ -P40640/20.00</t>
  </si>
  <si>
    <r>
      <rPr>
        <sz val="8"/>
        <color rgb="FF000000"/>
        <rFont val="Arial"/>
        <family val="2"/>
        <charset val="238"/>
      </rPr>
      <t>15 046,97 €</t>
    </r>
    <r>
      <rPr>
        <sz val="8"/>
        <color rgb="FF000000"/>
        <rFont val="Arial"/>
        <family val="2"/>
        <charset val="238"/>
      </rPr>
      <t xml:space="preserve"> / </t>
    </r>
    <r>
      <rPr>
        <sz val="8"/>
        <color rgb="FF000000"/>
        <rFont val="Arial"/>
        <family val="2"/>
        <charset val="238"/>
      </rPr>
      <t>49,26 €</t>
    </r>
  </si>
  <si>
    <t>JUDr. Ondrej Kiš</t>
  </si>
  <si>
    <t>05176/2020-PNZ -P40648/20.00</t>
  </si>
  <si>
    <t>BARCA PRI KOŠICIACH</t>
  </si>
  <si>
    <r>
      <rPr>
        <sz val="8"/>
        <color rgb="FF000000"/>
        <rFont val="Arial"/>
        <family val="2"/>
        <charset val="238"/>
      </rPr>
      <t>50,00 €</t>
    </r>
    <r>
      <rPr>
        <sz val="8"/>
        <color rgb="FF000000"/>
        <rFont val="Arial"/>
        <family val="2"/>
        <charset val="238"/>
      </rPr>
      <t xml:space="preserve"> / </t>
    </r>
    <r>
      <rPr>
        <sz val="8"/>
        <color rgb="FF000000"/>
        <rFont val="Arial"/>
        <family val="2"/>
        <charset val="238"/>
      </rPr>
      <t>789,89 €</t>
    </r>
  </si>
  <si>
    <t>AGROFARMA Horné Strháre, spol. s r.o.</t>
  </si>
  <si>
    <t>04674/2020-PNZ -P40491/20.00</t>
  </si>
  <si>
    <t>DOLNÁ STREHOVÁ, HORNÉ STRHÁRE, MUĽA</t>
  </si>
  <si>
    <r>
      <rPr>
        <sz val="8"/>
        <color rgb="FF000000"/>
        <rFont val="Arial"/>
        <family val="2"/>
        <charset val="238"/>
      </rPr>
      <t>3 227,73 €</t>
    </r>
    <r>
      <rPr>
        <sz val="8"/>
        <color rgb="FF000000"/>
        <rFont val="Arial"/>
        <family val="2"/>
        <charset val="238"/>
      </rPr>
      <t xml:space="preserve"> / </t>
    </r>
    <r>
      <rPr>
        <sz val="8"/>
        <color rgb="FF000000"/>
        <rFont val="Arial"/>
        <family val="2"/>
        <charset val="238"/>
      </rPr>
      <t>35,55 €</t>
    </r>
  </si>
  <si>
    <t>Ing. Matúš Vrlík, SHR</t>
  </si>
  <si>
    <t>00912/2020-PNZ -P40152/20.00</t>
  </si>
  <si>
    <t>ŠVOŠOV</t>
  </si>
  <si>
    <r>
      <rPr>
        <sz val="8"/>
        <color rgb="FF000000"/>
        <rFont val="Arial"/>
        <family val="2"/>
        <charset val="238"/>
      </rPr>
      <t>348,55 €</t>
    </r>
    <r>
      <rPr>
        <sz val="8"/>
        <color rgb="FF000000"/>
        <rFont val="Arial"/>
        <family val="2"/>
        <charset val="238"/>
      </rPr>
      <t xml:space="preserve"> / </t>
    </r>
    <r>
      <rPr>
        <sz val="8"/>
        <color rgb="FF000000"/>
        <rFont val="Arial"/>
        <family val="2"/>
        <charset val="238"/>
      </rPr>
      <t>43,48 €</t>
    </r>
  </si>
  <si>
    <t>AFG s.r.o.</t>
  </si>
  <si>
    <t>04879/2020-PNZ -P40475/20.00</t>
  </si>
  <si>
    <t>DIVIAKY, DOLNÁ ŠTUBŇA, HORNÁ ŠTUBŇA, TURANY, TURČIANSKE TEPLICE</t>
  </si>
  <si>
    <r>
      <rPr>
        <sz val="8"/>
        <color rgb="FF000000"/>
        <rFont val="Arial"/>
        <family val="2"/>
        <charset val="238"/>
      </rPr>
      <t>25 924,81 €</t>
    </r>
    <r>
      <rPr>
        <sz val="8"/>
        <color rgb="FF000000"/>
        <rFont val="Arial"/>
        <family val="2"/>
        <charset val="238"/>
      </rPr>
      <t xml:space="preserve"> / </t>
    </r>
    <r>
      <rPr>
        <sz val="8"/>
        <color rgb="FF000000"/>
        <rFont val="Arial"/>
        <family val="2"/>
        <charset val="238"/>
      </rPr>
      <t>36,33 €</t>
    </r>
  </si>
  <si>
    <t>Szabó Alexander - SHR</t>
  </si>
  <si>
    <t>00679/2020-PNZ -P40090/20.00</t>
  </si>
  <si>
    <t>MEDVECKÉ, HULVINKY</t>
  </si>
  <si>
    <r>
      <rPr>
        <sz val="8"/>
        <color rgb="FF000000"/>
        <rFont val="Arial"/>
        <family val="2"/>
        <charset val="238"/>
      </rPr>
      <t>4 846,47 €</t>
    </r>
    <r>
      <rPr>
        <sz val="8"/>
        <color rgb="FF000000"/>
        <rFont val="Arial"/>
        <family val="2"/>
        <charset val="238"/>
      </rPr>
      <t xml:space="preserve"> / </t>
    </r>
    <r>
      <rPr>
        <sz val="8"/>
        <color rgb="FF000000"/>
        <rFont val="Arial"/>
        <family val="2"/>
        <charset val="238"/>
      </rPr>
      <t>130,96 €</t>
    </r>
  </si>
  <si>
    <t>Poľnohospodárske družstvo Šalgovce</t>
  </si>
  <si>
    <t>00691/2020-PNZ -P40620/19.00</t>
  </si>
  <si>
    <t>ARDANOVCE, BZINCE, OREŠANY, RADOŠINA, SVRBICE, ŠALGOVCE</t>
  </si>
  <si>
    <r>
      <rPr>
        <sz val="8"/>
        <color rgb="FF000000"/>
        <rFont val="Arial"/>
        <family val="2"/>
        <charset val="238"/>
      </rPr>
      <t>20 683,82 €</t>
    </r>
    <r>
      <rPr>
        <sz val="8"/>
        <color rgb="FF000000"/>
        <rFont val="Arial"/>
        <family val="2"/>
        <charset val="238"/>
      </rPr>
      <t xml:space="preserve"> / </t>
    </r>
    <r>
      <rPr>
        <sz val="8"/>
        <color rgb="FF000000"/>
        <rFont val="Arial"/>
        <family val="2"/>
        <charset val="238"/>
      </rPr>
      <t>56,24 €</t>
    </r>
  </si>
  <si>
    <t>Valko Štefan, SHR</t>
  </si>
  <si>
    <t>01003/2020-PNZ -P40184/20.00</t>
  </si>
  <si>
    <r>
      <rPr>
        <sz val="8"/>
        <color rgb="FF000000"/>
        <rFont val="Arial"/>
        <family val="2"/>
        <charset val="238"/>
      </rPr>
      <t>1 715,71 €</t>
    </r>
    <r>
      <rPr>
        <sz val="8"/>
        <color rgb="FF000000"/>
        <rFont val="Arial"/>
        <family val="2"/>
        <charset val="238"/>
      </rPr>
      <t xml:space="preserve"> / </t>
    </r>
    <r>
      <rPr>
        <sz val="8"/>
        <color rgb="FF000000"/>
        <rFont val="Arial"/>
        <family val="2"/>
        <charset val="238"/>
      </rPr>
      <t>95,01 €</t>
    </r>
  </si>
  <si>
    <t xml:space="preserve">TATÁR s.r.o. </t>
  </si>
  <si>
    <t>04380/2020-PNZ -P40428/20.00</t>
  </si>
  <si>
    <t>ONDREJOVCE, TEKOVSKÉ LUŽANY, TEKOVSKÉ LUŽIANKY</t>
  </si>
  <si>
    <r>
      <rPr>
        <sz val="8"/>
        <color rgb="FF000000"/>
        <rFont val="Arial"/>
        <family val="2"/>
        <charset val="238"/>
      </rPr>
      <t>2 807,13 €</t>
    </r>
    <r>
      <rPr>
        <sz val="8"/>
        <color rgb="FF000000"/>
        <rFont val="Arial"/>
        <family val="2"/>
        <charset val="238"/>
      </rPr>
      <t xml:space="preserve"> / </t>
    </r>
    <r>
      <rPr>
        <sz val="8"/>
        <color rgb="FF000000"/>
        <rFont val="Arial"/>
        <family val="2"/>
        <charset val="238"/>
      </rPr>
      <t>109,05 €</t>
    </r>
  </si>
  <si>
    <t>Seneši Marek, SHR</t>
  </si>
  <si>
    <t>04594/2020-PNZ -P40498/20.00</t>
  </si>
  <si>
    <t>HRONSKÉ KOSIHY</t>
  </si>
  <si>
    <r>
      <rPr>
        <sz val="8"/>
        <color rgb="FF000000"/>
        <rFont val="Arial"/>
        <family val="2"/>
        <charset val="238"/>
      </rPr>
      <t>2 700,86 €</t>
    </r>
    <r>
      <rPr>
        <sz val="8"/>
        <color rgb="FF000000"/>
        <rFont val="Arial"/>
        <family val="2"/>
        <charset val="238"/>
      </rPr>
      <t xml:space="preserve"> / </t>
    </r>
    <r>
      <rPr>
        <sz val="8"/>
        <color rgb="FF000000"/>
        <rFont val="Arial"/>
        <family val="2"/>
        <charset val="238"/>
      </rPr>
      <t>114,90 €</t>
    </r>
  </si>
  <si>
    <t>Jaroslav Švec, SHR</t>
  </si>
  <si>
    <t>04811/2020-PNZ -P40387/20.00</t>
  </si>
  <si>
    <t>BELADICE I.</t>
  </si>
  <si>
    <r>
      <rPr>
        <sz val="8"/>
        <color rgb="FF000000"/>
        <rFont val="Arial"/>
        <family val="2"/>
        <charset val="238"/>
      </rPr>
      <t>214,32 €</t>
    </r>
    <r>
      <rPr>
        <sz val="8"/>
        <color rgb="FF000000"/>
        <rFont val="Arial"/>
        <family val="2"/>
        <charset val="238"/>
      </rPr>
      <t xml:space="preserve"> / </t>
    </r>
    <r>
      <rPr>
        <sz val="8"/>
        <color rgb="FF000000"/>
        <rFont val="Arial"/>
        <family val="2"/>
        <charset val="238"/>
      </rPr>
      <t>60,87 €</t>
    </r>
  </si>
  <si>
    <t>Poľnohospodárske družstvo "Pokrok" Tekovské Lužany</t>
  </si>
  <si>
    <t>05081/2020-PNZ -P40635/20.00</t>
  </si>
  <si>
    <t>MÁLAŠ, HULVINKY, TEKOVSKÉ LUŽANY, TEKOVSKÉ LUŽIANKY</t>
  </si>
  <si>
    <r>
      <rPr>
        <sz val="8"/>
        <color rgb="FF000000"/>
        <rFont val="Arial"/>
        <family val="2"/>
        <charset val="238"/>
      </rPr>
      <t>27 876,95 €</t>
    </r>
    <r>
      <rPr>
        <sz val="8"/>
        <color rgb="FF000000"/>
        <rFont val="Arial"/>
        <family val="2"/>
        <charset val="238"/>
      </rPr>
      <t xml:space="preserve"> / </t>
    </r>
    <r>
      <rPr>
        <sz val="8"/>
        <color rgb="FF000000"/>
        <rFont val="Arial"/>
        <family val="2"/>
        <charset val="238"/>
      </rPr>
      <t>131,06 €</t>
    </r>
  </si>
  <si>
    <t>EKOFARM s.r.o.</t>
  </si>
  <si>
    <t>00665/2020-PNZ -P40081/20.00</t>
  </si>
  <si>
    <t>PODSKALIE</t>
  </si>
  <si>
    <r>
      <rPr>
        <sz val="8"/>
        <color rgb="FF000000"/>
        <rFont val="Arial"/>
        <family val="2"/>
        <charset val="238"/>
      </rPr>
      <t>443,12 €</t>
    </r>
    <r>
      <rPr>
        <sz val="8"/>
        <color rgb="FF000000"/>
        <rFont val="Arial"/>
        <family val="2"/>
        <charset val="238"/>
      </rPr>
      <t xml:space="preserve"> / </t>
    </r>
    <r>
      <rPr>
        <sz val="8"/>
        <color rgb="FF000000"/>
        <rFont val="Arial"/>
        <family val="2"/>
        <charset val="238"/>
      </rPr>
      <t>66,72 €</t>
    </r>
  </si>
  <si>
    <t>Jitka Štýbnarová</t>
  </si>
  <si>
    <t>00431/2020-PNZ -P40068/20.00</t>
  </si>
  <si>
    <t>ČERVENÁ VODA</t>
  </si>
  <si>
    <r>
      <rPr>
        <sz val="8"/>
        <color rgb="FF000000"/>
        <rFont val="Arial"/>
        <family val="2"/>
        <charset val="238"/>
      </rPr>
      <t>94,43 €</t>
    </r>
    <r>
      <rPr>
        <sz val="8"/>
        <color rgb="FF000000"/>
        <rFont val="Arial"/>
        <family val="2"/>
        <charset val="238"/>
      </rPr>
      <t xml:space="preserve"> / </t>
    </r>
    <r>
      <rPr>
        <sz val="8"/>
        <color rgb="FF000000"/>
        <rFont val="Arial"/>
        <family val="2"/>
        <charset val="238"/>
      </rPr>
      <t>22,77 €</t>
    </r>
  </si>
  <si>
    <t>Patrik Hudák</t>
  </si>
  <si>
    <t>03874/2020-PNZ -P40328/20.00</t>
  </si>
  <si>
    <t>ČERVENICA</t>
  </si>
  <si>
    <r>
      <rPr>
        <sz val="8"/>
        <color rgb="FF000000"/>
        <rFont val="Arial"/>
        <family val="2"/>
        <charset val="238"/>
      </rPr>
      <t>214,84 €</t>
    </r>
    <r>
      <rPr>
        <sz val="8"/>
        <color rgb="FF000000"/>
        <rFont val="Arial"/>
        <family val="2"/>
        <charset val="238"/>
      </rPr>
      <t xml:space="preserve"> / </t>
    </r>
    <r>
      <rPr>
        <sz val="8"/>
        <color rgb="FF000000"/>
        <rFont val="Arial"/>
        <family val="2"/>
        <charset val="238"/>
      </rPr>
      <t>25,28 €</t>
    </r>
  </si>
  <si>
    <t>CORNU spol sro</t>
  </si>
  <si>
    <t>04672/2020-PNZ -P40515/20.00</t>
  </si>
  <si>
    <t>JANOVÍK</t>
  </si>
  <si>
    <r>
      <rPr>
        <sz val="8"/>
        <color rgb="FF000000"/>
        <rFont val="Arial"/>
        <family val="2"/>
        <charset val="238"/>
      </rPr>
      <t>368,94 €</t>
    </r>
    <r>
      <rPr>
        <sz val="8"/>
        <color rgb="FF000000"/>
        <rFont val="Arial"/>
        <family val="2"/>
        <charset val="238"/>
      </rPr>
      <t xml:space="preserve"> / </t>
    </r>
    <r>
      <rPr>
        <sz val="8"/>
        <color rgb="FF000000"/>
        <rFont val="Arial"/>
        <family val="2"/>
        <charset val="238"/>
      </rPr>
      <t>35,11 €</t>
    </r>
  </si>
  <si>
    <t>BULLY, spol. s r.o.</t>
  </si>
  <si>
    <t>04438/2020-PNZ -P40443/20.00</t>
  </si>
  <si>
    <t>ŽAKOVCE</t>
  </si>
  <si>
    <r>
      <rPr>
        <sz val="8"/>
        <color rgb="FF000000"/>
        <rFont val="Arial"/>
        <family val="2"/>
        <charset val="238"/>
      </rPr>
      <t>4 257,15 €</t>
    </r>
    <r>
      <rPr>
        <sz val="8"/>
        <color rgb="FF000000"/>
        <rFont val="Arial"/>
        <family val="2"/>
        <charset val="238"/>
      </rPr>
      <t xml:space="preserve"> / </t>
    </r>
    <r>
      <rPr>
        <sz val="8"/>
        <color rgb="FF000000"/>
        <rFont val="Arial"/>
        <family val="2"/>
        <charset val="238"/>
      </rPr>
      <t>36,32 €</t>
    </r>
  </si>
  <si>
    <t>ONPEBA, s.r.o.</t>
  </si>
  <si>
    <t>04447/2020-PNZ -P40451/20.00</t>
  </si>
  <si>
    <r>
      <rPr>
        <sz val="8"/>
        <color rgb="FF000000"/>
        <rFont val="Arial"/>
        <family val="2"/>
        <charset val="238"/>
      </rPr>
      <t>13 488,56 €</t>
    </r>
    <r>
      <rPr>
        <sz val="8"/>
        <color rgb="FF000000"/>
        <rFont val="Arial"/>
        <family val="2"/>
        <charset val="238"/>
      </rPr>
      <t xml:space="preserve"> / </t>
    </r>
    <r>
      <rPr>
        <sz val="8"/>
        <color rgb="FF000000"/>
        <rFont val="Arial"/>
        <family val="2"/>
        <charset val="238"/>
      </rPr>
      <t>36,32 €</t>
    </r>
  </si>
  <si>
    <t>AGROOSIVO-ÚSVIT, s.r.o.</t>
  </si>
  <si>
    <t>04512/2020-PNZ -P40459/20.00</t>
  </si>
  <si>
    <r>
      <rPr>
        <sz val="8"/>
        <color rgb="FF000000"/>
        <rFont val="Arial"/>
        <family val="2"/>
        <charset val="238"/>
      </rPr>
      <t>7 346,25 €</t>
    </r>
    <r>
      <rPr>
        <sz val="8"/>
        <color rgb="FF000000"/>
        <rFont val="Arial"/>
        <family val="2"/>
        <charset val="238"/>
      </rPr>
      <t xml:space="preserve"> / </t>
    </r>
    <r>
      <rPr>
        <sz val="8"/>
        <color rgb="FF000000"/>
        <rFont val="Arial"/>
        <family val="2"/>
        <charset val="238"/>
      </rPr>
      <t>36,32 €</t>
    </r>
  </si>
  <si>
    <t>ZEMEDAR, s.r.o.</t>
  </si>
  <si>
    <t>04608/2020-PNZ -P40504/20.00</t>
  </si>
  <si>
    <r>
      <rPr>
        <sz val="8"/>
        <color rgb="FF000000"/>
        <rFont val="Arial"/>
        <family val="2"/>
        <charset val="238"/>
      </rPr>
      <t>49,67 €</t>
    </r>
    <r>
      <rPr>
        <sz val="8"/>
        <color rgb="FF000000"/>
        <rFont val="Arial"/>
        <family val="2"/>
        <charset val="238"/>
      </rPr>
      <t xml:space="preserve"> / </t>
    </r>
    <r>
      <rPr>
        <sz val="8"/>
        <color rgb="FF000000"/>
        <rFont val="Arial"/>
        <family val="2"/>
        <charset val="238"/>
      </rPr>
      <t>36,32 €</t>
    </r>
  </si>
  <si>
    <t>Milan Šimandl</t>
  </si>
  <si>
    <t>04064/2020-PNZ -P40359/20.00</t>
  </si>
  <si>
    <t>ROHOV</t>
  </si>
  <si>
    <r>
      <rPr>
        <sz val="8"/>
        <color rgb="FF000000"/>
        <rFont val="Arial"/>
        <family val="2"/>
        <charset val="238"/>
      </rPr>
      <t>115,17 €</t>
    </r>
    <r>
      <rPr>
        <sz val="8"/>
        <color rgb="FF000000"/>
        <rFont val="Arial"/>
        <family val="2"/>
        <charset val="238"/>
      </rPr>
      <t xml:space="preserve"> / </t>
    </r>
    <r>
      <rPr>
        <sz val="8"/>
        <color rgb="FF000000"/>
        <rFont val="Arial"/>
        <family val="2"/>
        <charset val="238"/>
      </rPr>
      <t>33,07 €</t>
    </r>
  </si>
  <si>
    <t>Poľnohospodárske družstvo Siladice</t>
  </si>
  <si>
    <t>02865/2020-PNZ -P40244/20.00</t>
  </si>
  <si>
    <t>MALÉ BRESTOVANY, BUČANY, DOLNÉ ZELENICE, DVORNÍKY, HLOHOVEC, HORNÉ ZELENICE, HORNÉ LOVČICE, POSÁDKA, SILADICE, ŠULEKOVO</t>
  </si>
  <si>
    <r>
      <rPr>
        <sz val="8"/>
        <color rgb="FF000000"/>
        <rFont val="Arial"/>
        <family val="2"/>
        <charset val="238"/>
      </rPr>
      <t>26 439,43 €</t>
    </r>
    <r>
      <rPr>
        <sz val="8"/>
        <color rgb="FF000000"/>
        <rFont val="Arial"/>
        <family val="2"/>
        <charset val="238"/>
      </rPr>
      <t xml:space="preserve"> / </t>
    </r>
    <r>
      <rPr>
        <sz val="8"/>
        <color rgb="FF000000"/>
        <rFont val="Arial"/>
        <family val="2"/>
        <charset val="238"/>
      </rPr>
      <t>54,92 €</t>
    </r>
  </si>
  <si>
    <t>SELEKT VÝSKUMNÝ A  ŠĽACHTITEĽSKÝ ÚSTAV, a.s.</t>
  </si>
  <si>
    <t>03509/2020-PNZ -P40276/20.00</t>
  </si>
  <si>
    <r>
      <rPr>
        <sz val="8"/>
        <color rgb="FF000000"/>
        <rFont val="Arial"/>
        <family val="2"/>
        <charset val="238"/>
      </rPr>
      <t>30 252,72 €</t>
    </r>
    <r>
      <rPr>
        <sz val="8"/>
        <color rgb="FF000000"/>
        <rFont val="Arial"/>
        <family val="2"/>
        <charset val="238"/>
      </rPr>
      <t xml:space="preserve"> / </t>
    </r>
    <r>
      <rPr>
        <sz val="8"/>
        <color rgb="FF000000"/>
        <rFont val="Arial"/>
        <family val="2"/>
        <charset val="238"/>
      </rPr>
      <t>72,79 €</t>
    </r>
  </si>
  <si>
    <t>Poľnohospodárske družstvo Červeník</t>
  </si>
  <si>
    <t>03719/2020-PNZ -P40301/20.00</t>
  </si>
  <si>
    <t>ČERVENÍK, LEOPOLDOV, MADUNICE, TRAKOVICE, ŽLKOVCE</t>
  </si>
  <si>
    <r>
      <rPr>
        <sz val="8"/>
        <color rgb="FF000000"/>
        <rFont val="Arial"/>
        <family val="2"/>
        <charset val="238"/>
      </rPr>
      <t>9 453,05 €</t>
    </r>
    <r>
      <rPr>
        <sz val="8"/>
        <color rgb="FF000000"/>
        <rFont val="Arial"/>
        <family val="2"/>
        <charset val="238"/>
      </rPr>
      <t xml:space="preserve"> / </t>
    </r>
    <r>
      <rPr>
        <sz val="8"/>
        <color rgb="FF000000"/>
        <rFont val="Arial"/>
        <family val="2"/>
        <charset val="238"/>
      </rPr>
      <t>63,09 €</t>
    </r>
  </si>
  <si>
    <t>PD Jaslovské Bohunice</t>
  </si>
  <si>
    <t>03742/2020-PNZ -P40304/20.00</t>
  </si>
  <si>
    <t>BOHUNICE PRI TRNAVE, JASLOVCE, MALŽENICE, ŠPAČINCE</t>
  </si>
  <si>
    <r>
      <rPr>
        <sz val="8"/>
        <color rgb="FF000000"/>
        <rFont val="Arial"/>
        <family val="2"/>
        <charset val="238"/>
      </rPr>
      <t>10 854,09 €</t>
    </r>
    <r>
      <rPr>
        <sz val="8"/>
        <color rgb="FF000000"/>
        <rFont val="Arial"/>
        <family val="2"/>
        <charset val="238"/>
      </rPr>
      <t xml:space="preserve"> / </t>
    </r>
    <r>
      <rPr>
        <sz val="8"/>
        <color rgb="FF000000"/>
        <rFont val="Arial"/>
        <family val="2"/>
        <charset val="238"/>
      </rPr>
      <t>59,77 €</t>
    </r>
  </si>
  <si>
    <t>Poľnohospodárske družštvo Žlkovce-Ratkovce</t>
  </si>
  <si>
    <t>03887/2020-PNZ -P40248/20.00</t>
  </si>
  <si>
    <t>JASLOVCE, MALŽENICE, RATKOVCE, TRAKOVICE, ŽLKOVCE</t>
  </si>
  <si>
    <r>
      <rPr>
        <sz val="8"/>
        <color rgb="FF000000"/>
        <rFont val="Arial"/>
        <family val="2"/>
        <charset val="238"/>
      </rPr>
      <t>14 843,03 €</t>
    </r>
    <r>
      <rPr>
        <sz val="8"/>
        <color rgb="FF000000"/>
        <rFont val="Arial"/>
        <family val="2"/>
        <charset val="238"/>
      </rPr>
      <t xml:space="preserve"> / </t>
    </r>
    <r>
      <rPr>
        <sz val="8"/>
        <color rgb="FF000000"/>
        <rFont val="Arial"/>
        <family val="2"/>
        <charset val="238"/>
      </rPr>
      <t>81,21 €</t>
    </r>
  </si>
  <si>
    <t>Michal Mikušík, AGRO - DVOR</t>
  </si>
  <si>
    <t>00986/2020-PNZ -P40204/20.00</t>
  </si>
  <si>
    <t>ROSINA</t>
  </si>
  <si>
    <r>
      <rPr>
        <sz val="8"/>
        <color rgb="FF000000"/>
        <rFont val="Arial"/>
        <family val="2"/>
        <charset val="238"/>
      </rPr>
      <t>119,02 €</t>
    </r>
    <r>
      <rPr>
        <sz val="8"/>
        <color rgb="FF000000"/>
        <rFont val="Arial"/>
        <family val="2"/>
        <charset val="238"/>
      </rPr>
      <t xml:space="preserve"> / </t>
    </r>
    <r>
      <rPr>
        <sz val="8"/>
        <color rgb="FF000000"/>
        <rFont val="Arial"/>
        <family val="2"/>
        <charset val="238"/>
      </rPr>
      <t>26,54 €</t>
    </r>
  </si>
  <si>
    <t>Ing. Ján Lisko</t>
  </si>
  <si>
    <t>01002/2020-PNZ -P40212/20.00</t>
  </si>
  <si>
    <t>VYSOKÁ NAD KYSUCOU</t>
  </si>
  <si>
    <r>
      <rPr>
        <sz val="8"/>
        <color rgb="FF000000"/>
        <rFont val="Arial"/>
        <family val="2"/>
        <charset val="238"/>
      </rPr>
      <t>14,84 €</t>
    </r>
    <r>
      <rPr>
        <sz val="8"/>
        <color rgb="FF000000"/>
        <rFont val="Arial"/>
        <family val="2"/>
        <charset val="238"/>
      </rPr>
      <t xml:space="preserve"> / </t>
    </r>
    <r>
      <rPr>
        <sz val="8"/>
        <color rgb="FF000000"/>
        <rFont val="Arial"/>
        <family val="2"/>
        <charset val="238"/>
      </rPr>
      <t>13,36 €</t>
    </r>
  </si>
  <si>
    <t>Jantoš Jozef Ing.</t>
  </si>
  <si>
    <t>03670/2020-PNZ -P40293/20.00</t>
  </si>
  <si>
    <t>MAKOV</t>
  </si>
  <si>
    <r>
      <rPr>
        <sz val="8"/>
        <color rgb="FF000000"/>
        <rFont val="Arial"/>
        <family val="2"/>
        <charset val="238"/>
      </rPr>
      <t>60,00 €</t>
    </r>
    <r>
      <rPr>
        <sz val="8"/>
        <color rgb="FF000000"/>
        <rFont val="Arial"/>
        <family val="2"/>
        <charset val="238"/>
      </rPr>
      <t xml:space="preserve"> / </t>
    </r>
    <r>
      <rPr>
        <sz val="8"/>
        <color rgb="FF000000"/>
        <rFont val="Arial"/>
        <family val="2"/>
        <charset val="238"/>
      </rPr>
      <t>15,46 €</t>
    </r>
  </si>
  <si>
    <t>Dušan Knapec</t>
  </si>
  <si>
    <t>04202/2020-PNZ -P40395/20.00</t>
  </si>
  <si>
    <t>POLUVSIE NAD RAJČANKOU</t>
  </si>
  <si>
    <r>
      <rPr>
        <sz val="8"/>
        <color rgb="FF000000"/>
        <rFont val="Arial"/>
        <family val="2"/>
        <charset val="238"/>
      </rPr>
      <t>94,35 €</t>
    </r>
    <r>
      <rPr>
        <sz val="8"/>
        <color rgb="FF000000"/>
        <rFont val="Arial"/>
        <family val="2"/>
        <charset val="238"/>
      </rPr>
      <t xml:space="preserve"> / </t>
    </r>
    <r>
      <rPr>
        <sz val="8"/>
        <color rgb="FF000000"/>
        <rFont val="Arial"/>
        <family val="2"/>
        <charset val="238"/>
      </rPr>
      <t>59,23 €</t>
    </r>
  </si>
  <si>
    <t>Juraj Lukáč</t>
  </si>
  <si>
    <t>04494/2020-PNZ -P40471/20.00</t>
  </si>
  <si>
    <r>
      <rPr>
        <sz val="8"/>
        <color rgb="FF000000"/>
        <rFont val="Arial"/>
        <family val="2"/>
        <charset val="238"/>
      </rPr>
      <t>446,45 €</t>
    </r>
    <r>
      <rPr>
        <sz val="8"/>
        <color rgb="FF000000"/>
        <rFont val="Arial"/>
        <family val="2"/>
        <charset val="238"/>
      </rPr>
      <t xml:space="preserve"> / </t>
    </r>
    <r>
      <rPr>
        <sz val="8"/>
        <color rgb="FF000000"/>
        <rFont val="Arial"/>
        <family val="2"/>
        <charset val="238"/>
      </rPr>
      <t>58,88 €</t>
    </r>
  </si>
  <si>
    <t>Akantis Jakub, Ing.</t>
  </si>
  <si>
    <t>04891/2020-PNZ -P40564/20.00</t>
  </si>
  <si>
    <t>VARÍN</t>
  </si>
  <si>
    <r>
      <rPr>
        <sz val="8"/>
        <color rgb="FF000000"/>
        <rFont val="Arial"/>
        <family val="2"/>
        <charset val="238"/>
      </rPr>
      <t>50,00 €</t>
    </r>
    <r>
      <rPr>
        <sz val="8"/>
        <color rgb="FF000000"/>
        <rFont val="Arial"/>
        <family val="2"/>
        <charset val="238"/>
      </rPr>
      <t xml:space="preserve"> / </t>
    </r>
    <r>
      <rPr>
        <sz val="8"/>
        <color rgb="FF000000"/>
        <rFont val="Arial"/>
        <family val="2"/>
        <charset val="238"/>
      </rPr>
      <t>56,11 €</t>
    </r>
  </si>
  <si>
    <t>Ing. Jaroslava Karbanová</t>
  </si>
  <si>
    <t>04895/2020-PNZ -P40565/20.00</t>
  </si>
  <si>
    <r>
      <rPr>
        <sz val="8"/>
        <color rgb="FF000000"/>
        <rFont val="Arial"/>
        <family val="2"/>
        <charset val="238"/>
      </rPr>
      <t>331,07 €</t>
    </r>
    <r>
      <rPr>
        <sz val="8"/>
        <color rgb="FF000000"/>
        <rFont val="Arial"/>
        <family val="2"/>
        <charset val="238"/>
      </rPr>
      <t xml:space="preserve"> / </t>
    </r>
    <r>
      <rPr>
        <sz val="8"/>
        <color rgb="FF000000"/>
        <rFont val="Arial"/>
        <family val="2"/>
        <charset val="238"/>
      </rPr>
      <t>47,06 €</t>
    </r>
  </si>
  <si>
    <t>AGRA-VÁH, s.r.o.</t>
  </si>
  <si>
    <t>04896/2020-PNZ -P40566/20.00</t>
  </si>
  <si>
    <t>GBEĽANY, KOTRČINÁ LÚČKA, MOJŠ, NEDEDZA, ROSINA, TEPLIČKA NAD VÁHOM, NEZBUDSKÁ LÚČKA, VARÍN</t>
  </si>
  <si>
    <r>
      <rPr>
        <sz val="8"/>
        <color rgb="FF000000"/>
        <rFont val="Arial"/>
        <family val="2"/>
        <charset val="238"/>
      </rPr>
      <t>6 677,02 €</t>
    </r>
    <r>
      <rPr>
        <sz val="8"/>
        <color rgb="FF000000"/>
        <rFont val="Arial"/>
        <family val="2"/>
        <charset val="238"/>
      </rPr>
      <t xml:space="preserve"> / </t>
    </r>
    <r>
      <rPr>
        <sz val="8"/>
        <color rgb="FF000000"/>
        <rFont val="Arial"/>
        <family val="2"/>
        <charset val="238"/>
      </rPr>
      <t>51,32 €</t>
    </r>
  </si>
  <si>
    <t>Peter Korenčík</t>
  </si>
  <si>
    <t>04135/2020-PNZ -P40527/19.01</t>
  </si>
  <si>
    <t>oprava čísla E-KN prenajatej parcely, v NZ išlo o chybu v písaní</t>
  </si>
  <si>
    <t>LIMBACH</t>
  </si>
  <si>
    <t>0,0523 / 0,0523</t>
  </si>
  <si>
    <t>GGH, s.r.o.</t>
  </si>
  <si>
    <t>04684/2020-PNZ -P40886/14.03</t>
  </si>
  <si>
    <t>KUCHYŇA</t>
  </si>
  <si>
    <t>532,1384 / 513,6704</t>
  </si>
  <si>
    <t>Poľnohospodárske družstvo Jablonec</t>
  </si>
  <si>
    <t>04864/2020-PNZ -P40432/17.03</t>
  </si>
  <si>
    <t>JABLONEC</t>
  </si>
  <si>
    <t>53,1355 / 53,4705</t>
  </si>
  <si>
    <t>04866/2020-PNZ -P40237/19.02</t>
  </si>
  <si>
    <t>ČATAJ</t>
  </si>
  <si>
    <t>146,7147 / 146,7186</t>
  </si>
  <si>
    <t>Ing. Viliama Suchá</t>
  </si>
  <si>
    <t>05099/2020-PNZ -P40419/11.02</t>
  </si>
  <si>
    <t>dohoda o ukončení, pozemky boli vydané v reštitúcii</t>
  </si>
  <si>
    <t>STUPAVA</t>
  </si>
  <si>
    <t>0,5306 / 0,0000</t>
  </si>
  <si>
    <t>Poľnohospodárske výrobno obchodné družstvo Zubrohlava, družstvo</t>
  </si>
  <si>
    <t>04631/2020-PNZ -P41017/14.02</t>
  </si>
  <si>
    <t>SLANICA, ZUBROHLAVA</t>
  </si>
  <si>
    <t>60,4391 / 66,4147</t>
  </si>
  <si>
    <t>László Méry</t>
  </si>
  <si>
    <t>05174/2020-PNZ -P40006/17.02</t>
  </si>
  <si>
    <t>BEKETFA, NEKYJE NA OSTROVE, Vieska</t>
  </si>
  <si>
    <t>13,7204 / 11,8873</t>
  </si>
  <si>
    <t>HOKO, s.r.o.</t>
  </si>
  <si>
    <t>04199/2020-PNZ -P48362/04.02</t>
  </si>
  <si>
    <t>zmena doby nájmu z neurčitej na určitú</t>
  </si>
  <si>
    <t>KRNÁ</t>
  </si>
  <si>
    <t>0,3280 / 0,3280</t>
  </si>
  <si>
    <t xml:space="preserve">AGROPEX s.r.o. </t>
  </si>
  <si>
    <t>05079/2020-PNZ -P43872/06.07</t>
  </si>
  <si>
    <t>311,9048 / 311,9048</t>
  </si>
  <si>
    <t>KENTOŠOVÁ HELENA</t>
  </si>
  <si>
    <t>04786/2020-PNZ -P40967/14.03</t>
  </si>
  <si>
    <t>prenájom časti pozemkov po AGRO Porúbka</t>
  </si>
  <si>
    <t>JENKOVCE, TIBAVA, VOJNATINA</t>
  </si>
  <si>
    <t>89,0935 / 108,3473</t>
  </si>
  <si>
    <t>Tatár Július, Ing., SHR</t>
  </si>
  <si>
    <t>04378/2020-PNZ -P40251/18.01</t>
  </si>
  <si>
    <t xml:space="preserve">ukončenie NZ dohodou z dôvodu ukončenie činnosti SHR </t>
  </si>
  <si>
    <t>25,7495 / 0,0000</t>
  </si>
  <si>
    <t xml:space="preserve">Farma BATIS, Ing. Stanislav POLLÁK </t>
  </si>
  <si>
    <t>04574/2020-PNZ -P40540/05.05</t>
  </si>
  <si>
    <t>ŽITAVCE</t>
  </si>
  <si>
    <t>20,6789 / 20,6789</t>
  </si>
  <si>
    <t>Ing. Oto Trenčanský</t>
  </si>
  <si>
    <t>04641/2020-PNZ -P40721/05.04</t>
  </si>
  <si>
    <t>aktualizácia predmetu nájmu a zmena doby nájmu z neurčitej na určitú</t>
  </si>
  <si>
    <t>20,5559 / 18,6835</t>
  </si>
  <si>
    <t>04807/2020-PNZ -P43757/06.03</t>
  </si>
  <si>
    <t>ukončenie dohodou k 31.10.2020</t>
  </si>
  <si>
    <t>31.10.2020</t>
  </si>
  <si>
    <t>3,7291 / 0,0000</t>
  </si>
  <si>
    <t>AGROPEST, spol. s r.o.</t>
  </si>
  <si>
    <t>04874/2020-PNZ -P40550/05.04</t>
  </si>
  <si>
    <t xml:space="preserve">aktualizácia predmetu nájmu </t>
  </si>
  <si>
    <t>VEĽKÝ CETÍN</t>
  </si>
  <si>
    <t>4,9874 / 5,0354</t>
  </si>
  <si>
    <t>Lehocký Peter Mgr.</t>
  </si>
  <si>
    <t>04353/2020-PNZ -P40042/13.02</t>
  </si>
  <si>
    <t>TISINEC</t>
  </si>
  <si>
    <t xml:space="preserve"> neurčitá</t>
  </si>
  <si>
    <t>0,5132 / 0,3723</t>
  </si>
  <si>
    <t>Ján Paranič</t>
  </si>
  <si>
    <t>04528/2020-PNZ -P40142/17.02</t>
  </si>
  <si>
    <t>31.10.2021</t>
  </si>
  <si>
    <t>0,9425 / 0,6104</t>
  </si>
  <si>
    <t>Bohumila Cmár Majeríková</t>
  </si>
  <si>
    <t>04793/2020-PNZ -P40480/18.01</t>
  </si>
  <si>
    <t>LIPNÍKY</t>
  </si>
  <si>
    <t>0,1904 / 0,0489</t>
  </si>
  <si>
    <t>04562/2020-PNZ -P40529/15.02</t>
  </si>
  <si>
    <t xml:space="preserve">zníženie výmery z dôvodu zápisu PPÚ </t>
  </si>
  <si>
    <t>HÔRKA PRI POPRADE, HOZELEC, VLKOVÁ</t>
  </si>
  <si>
    <t>289,8803 / 38,4264</t>
  </si>
  <si>
    <t>04570/2020-PNZ -P40551/15.02</t>
  </si>
  <si>
    <t xml:space="preserve">zníženie výmery z dôvodu zápisu po PPÚ </t>
  </si>
  <si>
    <t>ABRAHÁMOVCE PRI VLKOVEJ, HÔRKA PRI POPRADE, SPIŠSKÁ SOBOTA, VLKOVÁ</t>
  </si>
  <si>
    <t>516,1546 / 210,9512</t>
  </si>
  <si>
    <t>Bánová Darina</t>
  </si>
  <si>
    <t>04212/2020-PNZ -P43739/99.04</t>
  </si>
  <si>
    <t>Úprava doby nájmu - dobu neurčitú na dobu určitú na základe vyjadrenia PO zo dňa 12.08.2020</t>
  </si>
  <si>
    <t>BÁTKA</t>
  </si>
  <si>
    <t>0,7516 / 0,7516</t>
  </si>
  <si>
    <t>Plavucha Jozef</t>
  </si>
  <si>
    <t>04214/2020-PNZ -P48193/03.06</t>
  </si>
  <si>
    <t>Úprava doby nájmu - dobu neurčitú na dobu určitú na základe vyjadrenia PO zo dňa 19.08.2020</t>
  </si>
  <si>
    <t>HUSINÁ, OŽĎANY</t>
  </si>
  <si>
    <t>36,9511 / 36,9511</t>
  </si>
  <si>
    <t>Miroslav Chudý</t>
  </si>
  <si>
    <t>03968/2020-PNZ -P40785/14.01</t>
  </si>
  <si>
    <t>zníženie výmery v k.ú. Bučany a súčasne úprava výšky ročného nájomného</t>
  </si>
  <si>
    <t>0,4919 / 0,1750</t>
  </si>
  <si>
    <t>FYZOKOL, spol. s r.o.</t>
  </si>
  <si>
    <t>04407/2020-PNZ -P40278/11.11</t>
  </si>
  <si>
    <t>inventarizácia (dodatok o znížení výmery)</t>
  </si>
  <si>
    <t>ČIERNY BROD I., OSTROV, NOVÉ OSADY</t>
  </si>
  <si>
    <t>409,4874 / 395,4814</t>
  </si>
  <si>
    <t>HANNIBAL, s. r. o.</t>
  </si>
  <si>
    <t>04089/2020-PNZ -P40241/12.06</t>
  </si>
  <si>
    <t>úprava predmetu po PPÚ k.ú. Makov, ostatné k.ú. aktualizácia</t>
  </si>
  <si>
    <t>DLHÁ NAD KYSUCOU, MAKOV, PODVYSOKÁ, TURKOV, TURZOVKA, VYSOKÁ NAD KYSUCOU</t>
  </si>
  <si>
    <t>282,5650 / 299,3109</t>
  </si>
  <si>
    <t>Vincent Viliam</t>
  </si>
  <si>
    <t>04208/2020-PNZ -P45753/08.01</t>
  </si>
  <si>
    <t>ukončenie NZ dohodou na základe žiadosti nájomcu</t>
  </si>
  <si>
    <t>JANOVA LEHOTA</t>
  </si>
  <si>
    <t>Do účinnosti dohody</t>
  </si>
  <si>
    <t>0,1669 / 0,0000</t>
  </si>
  <si>
    <t>Búciová Ivana, Mgr.</t>
  </si>
  <si>
    <t>04232/2020-PNZ -P40839/16.01</t>
  </si>
  <si>
    <t>ukončenie NZ dohodou, nájomca nemá záujem pokračovať v nájme</t>
  </si>
  <si>
    <t>VYHNE</t>
  </si>
  <si>
    <r>
      <rPr>
        <sz val="8"/>
        <color rgb="FF000000"/>
        <rFont val="Arial"/>
        <family val="2"/>
        <charset val="238"/>
      </rPr>
      <t>0,032800</t>
    </r>
    <r>
      <rPr>
        <sz val="8"/>
        <color rgb="FF000000"/>
        <rFont val="Arial"/>
        <family val="2"/>
        <charset val="238"/>
      </rPr>
      <t xml:space="preserve"> / </t>
    </r>
    <r>
      <rPr>
        <sz val="8"/>
        <color rgb="FF000000"/>
        <rFont val="Arial"/>
        <family val="2"/>
        <charset val="238"/>
      </rPr>
      <t>0,000000</t>
    </r>
  </si>
  <si>
    <t>Bratislavský samosprávny kraj</t>
  </si>
  <si>
    <t>04736/2020-PNZ -P40531/20.00</t>
  </si>
  <si>
    <t>CHORVÁTSKY GROB</t>
  </si>
  <si>
    <t>dočasný záber pre stavbu „Prepojenie diaľ. križovatkyTriblavina s cestouIII.1059 CH.Grob – Č.Voda</t>
  </si>
  <si>
    <t>do kolaud.rozhodnutia</t>
  </si>
  <si>
    <r>
      <rPr>
        <sz val="8"/>
        <color rgb="FF000000"/>
        <rFont val="Arial"/>
        <family val="2"/>
        <charset val="238"/>
      </rPr>
      <t>166,65 €</t>
    </r>
    <r>
      <rPr>
        <sz val="8"/>
        <color rgb="FF000000"/>
        <rFont val="Arial"/>
        <family val="2"/>
        <charset val="238"/>
      </rPr>
      <t xml:space="preserve"> / </t>
    </r>
    <r>
      <rPr>
        <sz val="8"/>
        <color rgb="FF000000"/>
        <rFont val="Arial"/>
        <family val="2"/>
        <charset val="238"/>
      </rPr>
      <t>3,03 €</t>
    </r>
  </si>
  <si>
    <t>04835/2020-PNZ -P40527/20.00</t>
  </si>
  <si>
    <r>
      <rPr>
        <sz val="8"/>
        <color rgb="FF000000"/>
        <rFont val="Arial"/>
        <family val="2"/>
        <charset val="238"/>
      </rPr>
      <t>2 296,74 €</t>
    </r>
    <r>
      <rPr>
        <sz val="8"/>
        <color rgb="FF000000"/>
        <rFont val="Arial"/>
        <family val="2"/>
        <charset val="238"/>
      </rPr>
      <t xml:space="preserve"> / </t>
    </r>
    <r>
      <rPr>
        <sz val="8"/>
        <color rgb="FF000000"/>
        <rFont val="Arial"/>
        <family val="2"/>
        <charset val="238"/>
      </rPr>
      <t>3,03 €</t>
    </r>
  </si>
  <si>
    <t>Norbert Kokay</t>
  </si>
  <si>
    <t>03075/2019-PNZ -P40577/19.00</t>
  </si>
  <si>
    <t>VEĽKÁ NAD IPĽOM</t>
  </si>
  <si>
    <t>umiestnenie prenosnej rybárskej unimobunky</t>
  </si>
  <si>
    <t>31.12.2034</t>
  </si>
  <si>
    <r>
      <rPr>
        <sz val="8"/>
        <color rgb="FF000000"/>
        <rFont val="Arial"/>
        <family val="2"/>
        <charset val="238"/>
      </rPr>
      <t>52,47 €</t>
    </r>
    <r>
      <rPr>
        <sz val="8"/>
        <color rgb="FF000000"/>
        <rFont val="Arial"/>
        <family val="2"/>
        <charset val="238"/>
      </rPr>
      <t xml:space="preserve"> / </t>
    </r>
    <r>
      <rPr>
        <sz val="8"/>
        <color rgb="FF000000"/>
        <rFont val="Arial"/>
        <family val="2"/>
        <charset val="238"/>
      </rPr>
      <t>0,33 €</t>
    </r>
  </si>
  <si>
    <t>Pagáč Libor</t>
  </si>
  <si>
    <t>00656/2020-PNZ -P40085/20.00</t>
  </si>
  <si>
    <t>prevádzka letnej terasy, čajovňa</t>
  </si>
  <si>
    <t>31.12.2027</t>
  </si>
  <si>
    <r>
      <rPr>
        <sz val="8"/>
        <color rgb="FF000000"/>
        <rFont val="Arial"/>
        <family val="2"/>
        <charset val="238"/>
      </rPr>
      <t>134,82 €</t>
    </r>
    <r>
      <rPr>
        <sz val="8"/>
        <color rgb="FF000000"/>
        <rFont val="Arial"/>
        <family val="2"/>
        <charset val="238"/>
      </rPr>
      <t xml:space="preserve"> / </t>
    </r>
    <r>
      <rPr>
        <sz val="8"/>
        <color rgb="FF000000"/>
        <rFont val="Arial"/>
        <family val="2"/>
        <charset val="238"/>
      </rPr>
      <t>6,30 €</t>
    </r>
  </si>
  <si>
    <t>DOBRÝ PASTIER - KLÁŠTOR POD ZNIEVOM, o.z.</t>
  </si>
  <si>
    <t>03638/2020-PNZ -P40289/20.00</t>
  </si>
  <si>
    <t>KLÁŠTOR POD ZNIEVOM</t>
  </si>
  <si>
    <t>Záhrada a drobná pestovateľská činnosť z dôvodu zabezpečenia pracovnej terapie pre klientov zariadenia</t>
  </si>
  <si>
    <r>
      <rPr>
        <sz val="8"/>
        <color rgb="FF000000"/>
        <rFont val="Arial"/>
        <family val="2"/>
        <charset val="238"/>
      </rPr>
      <t>103,11 €</t>
    </r>
    <r>
      <rPr>
        <sz val="8"/>
        <color rgb="FF000000"/>
        <rFont val="Arial"/>
        <family val="2"/>
        <charset val="238"/>
      </rPr>
      <t xml:space="preserve"> / </t>
    </r>
    <r>
      <rPr>
        <sz val="8"/>
        <color rgb="FF000000"/>
        <rFont val="Arial"/>
        <family val="2"/>
        <charset val="238"/>
      </rPr>
      <t>0,07 €</t>
    </r>
  </si>
  <si>
    <t xml:space="preserve">SFA 2006, s. r. o. </t>
  </si>
  <si>
    <t>00199/2020-PNZ -P40228/16.01</t>
  </si>
  <si>
    <t xml:space="preserve">zmena identifikačných údajov nájomcu </t>
  </si>
  <si>
    <t>RAČA</t>
  </si>
  <si>
    <t>umiestnenie reklamnej tabule - totemu</t>
  </si>
  <si>
    <r>
      <rPr>
        <sz val="8"/>
        <color rgb="FF000000"/>
        <rFont val="Arial"/>
        <family val="2"/>
        <charset val="238"/>
      </rPr>
      <t>0,000220</t>
    </r>
    <r>
      <rPr>
        <sz val="8"/>
        <color rgb="FF000000"/>
        <rFont val="Arial"/>
        <family val="2"/>
        <charset val="238"/>
      </rPr>
      <t xml:space="preserve"> / </t>
    </r>
    <r>
      <rPr>
        <sz val="8"/>
        <color rgb="FF000000"/>
        <rFont val="Arial"/>
        <family val="2"/>
        <charset val="238"/>
      </rPr>
      <t>0,000220</t>
    </r>
  </si>
  <si>
    <t>Property Investment, a.s.</t>
  </si>
  <si>
    <t>05029/2020-PNZ -P46319/08.01</t>
  </si>
  <si>
    <t>ukončenie dohodou a dohodou o urovnaní</t>
  </si>
  <si>
    <t>ZÁHORSKÁ BYSTRICA</t>
  </si>
  <si>
    <t>nepoľno účel</t>
  </si>
  <si>
    <t>0,1122 / 0,0000</t>
  </si>
  <si>
    <t>Foldi Štefan</t>
  </si>
  <si>
    <t>02417/2020-PNZ -P47018/08.01</t>
  </si>
  <si>
    <t>pozemok pod rybárskou búdou</t>
  </si>
  <si>
    <t>0,0075 / 0,0000</t>
  </si>
  <si>
    <t>Foldi Arpád</t>
  </si>
  <si>
    <t>02452/2020-PNZ -P47019/08.01</t>
  </si>
  <si>
    <t>umiestnenie rybárskej búdy</t>
  </si>
  <si>
    <t>0,0084 / 0,0000</t>
  </si>
  <si>
    <t>Klasta Juraj</t>
  </si>
  <si>
    <t>00953/2020-PNZ -P40310/11.01</t>
  </si>
  <si>
    <t>ukončenie dohodou na žiadosť nájomcu, nájomca predal pozemok viažuci sa k nájmu</t>
  </si>
  <si>
    <t>KOŠÚTY</t>
  </si>
  <si>
    <t>prístup</t>
  </si>
  <si>
    <t>do účinnosti dodatku</t>
  </si>
  <si>
    <t>0,0104 / 0,0000</t>
  </si>
  <si>
    <t>Mária Macíková</t>
  </si>
  <si>
    <t>04536/2020-PNZ -P40986/14.01</t>
  </si>
  <si>
    <t>ukončenie NZ na žiadosť nájomcu - ukončenie živnosti</t>
  </si>
  <si>
    <t>VRANOV NAD TOPĽOU</t>
  </si>
  <si>
    <t>predajný stánok</t>
  </si>
  <si>
    <t>do úč. dohody</t>
  </si>
  <si>
    <t>0,0019 / 0,0000</t>
  </si>
  <si>
    <t>Ingrid Moleková</t>
  </si>
  <si>
    <t>05037/2020-PRZ0125/20-00</t>
  </si>
  <si>
    <t>Rímskokatolícka cirkev, farnosť Rišňovce</t>
  </si>
  <si>
    <t>04498/2020-PRC0002/20-00</t>
  </si>
  <si>
    <t>KĽAČANY NAD VÁHOM</t>
  </si>
  <si>
    <t xml:space="preserve">Mgr.Špirko Róbert a manž. Zuzana </t>
  </si>
  <si>
    <t>03799/2019-PKZ -K40959/19.00</t>
  </si>
  <si>
    <t>SR Nar. 238/2010 §3 c) nemožnosť samozného účelneho využitia</t>
  </si>
  <si>
    <t>Štefan Benčič</t>
  </si>
  <si>
    <t>00494/2021-PRZ0010/21-00</t>
  </si>
  <si>
    <t>TRNÁVKA/ BRATISLAVA</t>
  </si>
  <si>
    <t>MOST PRI BRATISLAVE</t>
  </si>
  <si>
    <t>Irena Zuzová, Erika Hrešová, Tibor Malejčík, Zděnek Malejčík</t>
  </si>
  <si>
    <t>04977/2020-PRZ0123/20-00</t>
  </si>
  <si>
    <t>OSTROV PRI SOBRANCIACH</t>
  </si>
  <si>
    <t>Bačinský Martin Ing.</t>
  </si>
  <si>
    <t>00028/2021-PRZ0000/21-00</t>
  </si>
  <si>
    <t>Zapotoková Anna Ing.</t>
  </si>
  <si>
    <t>00083/2021-PRZ0001/21-00</t>
  </si>
  <si>
    <t>ĽUBOTICE</t>
  </si>
  <si>
    <t>KEČKA Marián, ŠKIRTOVÁ Gabriela, MAJKRAKOVÁ Zdenka, Mgr.</t>
  </si>
  <si>
    <t>00553/2021-PRZ0012/21-00</t>
  </si>
  <si>
    <t>SPIŠSKÁ SOBOTA</t>
  </si>
  <si>
    <t>STRÁŽE POD TATRAMI</t>
  </si>
  <si>
    <t>Ing. Peter Sačurovský</t>
  </si>
  <si>
    <t>00257/2021-PRZ0004/21-00</t>
  </si>
  <si>
    <t>Anna Slezáková vz..JUDr. Samuel Baránik</t>
  </si>
  <si>
    <t>00279/2021-PRZ0006/21-00</t>
  </si>
  <si>
    <t>CÍFER</t>
  </si>
  <si>
    <t>Galaba Jozef, Galabová Mária</t>
  </si>
  <si>
    <t>02342/2019-PKZ -K40595/19.00</t>
  </si>
  <si>
    <t>BUDMERICE</t>
  </si>
  <si>
    <t>Knapec Martin</t>
  </si>
  <si>
    <t>03860/2020-PKZ -K40277/20.00</t>
  </si>
  <si>
    <t>Verner Richard, Ing., Vernerová Monika, Ing.</t>
  </si>
  <si>
    <t>04671/2020-PKZP-K40246/20.00</t>
  </si>
  <si>
    <t>DEDINKA PRI DUNAJI</t>
  </si>
  <si>
    <t>Ondriš Juraj, Ing., Ondrišová Miriam, Ing.</t>
  </si>
  <si>
    <t>04705/2020-PKZ -K40392/20.00</t>
  </si>
  <si>
    <t>Kvašňák Štefan, Kvašňáková Mária</t>
  </si>
  <si>
    <t>05090/2020-PKZ -K40446/20.00</t>
  </si>
  <si>
    <t>Brauner Bernd</t>
  </si>
  <si>
    <t>05225/2020-PKZ -K40461/20.00</t>
  </si>
  <si>
    <t>Rábeková Estera, PharmDr.</t>
  </si>
  <si>
    <t>00149/2021-PKZ -K40016/21.00</t>
  </si>
  <si>
    <t>RECA</t>
  </si>
  <si>
    <t>Pavelka Milan Ing., Pavelková Alena</t>
  </si>
  <si>
    <t>00314/2021-PKZ -K40032/21.00</t>
  </si>
  <si>
    <t>Ing. Ján Golian</t>
  </si>
  <si>
    <t>04383/2020-PKZ -K40361/20.00</t>
  </si>
  <si>
    <t xml:space="preserve">Ing. Jaroslav Ľupták a manž. </t>
  </si>
  <si>
    <t>03000/2018-PKZ -K40569/18.00</t>
  </si>
  <si>
    <t>BRAVÄCOVO</t>
  </si>
  <si>
    <t>Styk Peter, Tatiana Styková</t>
  </si>
  <si>
    <t>00071/2020-PKZ -K40027/20.00</t>
  </si>
  <si>
    <t>Ľubomír Brnušák a manž.</t>
  </si>
  <si>
    <t>02042/2019-PKZ -K40525/19.00</t>
  </si>
  <si>
    <t>HLADOVKA</t>
  </si>
  <si>
    <t>Martin Madleňák</t>
  </si>
  <si>
    <t>03843/2020-PKZ -K40271/20.00</t>
  </si>
  <si>
    <t>ORAVSKÁ JASENICA</t>
  </si>
  <si>
    <t>Obec Rabča</t>
  </si>
  <si>
    <t>00945/2020-PKZO-K40014/20.00</t>
  </si>
  <si>
    <t>RABČA</t>
  </si>
  <si>
    <t>Arpád Jakubík a manželka Erika</t>
  </si>
  <si>
    <t>00804/2020-PKZ -K40184/20.00</t>
  </si>
  <si>
    <t>Karol Ugróczky a manž. Lívia</t>
  </si>
  <si>
    <t>00830/2020-PKZ -K40188/20.00</t>
  </si>
  <si>
    <t>Východoslovenská distribučná,a.s.</t>
  </si>
  <si>
    <t>00592/2020-PKZ -K40141/20.00</t>
  </si>
  <si>
    <t xml:space="preserve"> § 3 ods.1 písm. f) Nariadenia vlády  SR č.238/2010 Z.z.</t>
  </si>
  <si>
    <t>ČAŇA</t>
  </si>
  <si>
    <t>Ing. František Adamčík</t>
  </si>
  <si>
    <t>03644/2020-PKZP-K40136/20.00</t>
  </si>
  <si>
    <t>KOŠICKÉ HÁMRE</t>
  </si>
  <si>
    <t>Tarhanič Vincent</t>
  </si>
  <si>
    <t>03831/2020-PKZP-K40154/20.00</t>
  </si>
  <si>
    <t>BUKOVEC PRI KOŠICIACH</t>
  </si>
  <si>
    <t>Bukovičová Iveta Ing., Grejtáková Monika Ing</t>
  </si>
  <si>
    <t>05310/2020-PKZ -K40469/20.00</t>
  </si>
  <si>
    <t>Medzev</t>
  </si>
  <si>
    <t>Čulák Peter</t>
  </si>
  <si>
    <t>02930/2019-PKZP-K40456/19.00</t>
  </si>
  <si>
    <t xml:space="preserve">§ 19 ods. 6  zákona č. 180/1995 Z.z. </t>
  </si>
  <si>
    <t>Pavčová Ľubica, Mgr.</t>
  </si>
  <si>
    <t>00054/2020-PKZ -K40021/20.00</t>
  </si>
  <si>
    <t>Lunter Ján</t>
  </si>
  <si>
    <t>03732/2019-PKZ -K40941/19.00</t>
  </si>
  <si>
    <t>Filková Veronika</t>
  </si>
  <si>
    <t>03759/2019-PKZ -K40945/19.00</t>
  </si>
  <si>
    <t>MUČÍN</t>
  </si>
  <si>
    <t>Végesi Michal</t>
  </si>
  <si>
    <t>02073/2019-PKZ -K40536/19.00</t>
  </si>
  <si>
    <t xml:space="preserve">SR Nar.238/2010 §3 a) Spoluvlastnícke podiely </t>
  </si>
  <si>
    <t>Ivaničová Eva</t>
  </si>
  <si>
    <t>00475/2021-PKZ -K40060/21.00</t>
  </si>
  <si>
    <t>Kedroň Pavol, Ing.</t>
  </si>
  <si>
    <t>03961/2020-PKZ -K40295/20.00</t>
  </si>
  <si>
    <t>LIPTOVSKÝ JÁN</t>
  </si>
  <si>
    <t>Marton Marian, Martonová Beata</t>
  </si>
  <si>
    <t>04738/2020-PKZP-K40257/20.00</t>
  </si>
  <si>
    <t>MALÉ BOROVÉ</t>
  </si>
  <si>
    <t>Droppa Robert, Mgr. a Droppová Miriam, Mgr.</t>
  </si>
  <si>
    <t>04935/2020-PKZ -K40434/20.00</t>
  </si>
  <si>
    <t>VETERNÁ PORUBA</t>
  </si>
  <si>
    <t>Renáta Smišeková a Andrej Smišek</t>
  </si>
  <si>
    <t>05237/2020-PKZP-K40298/20.00</t>
  </si>
  <si>
    <t>LIPTOVSKÁ LÚŽNA</t>
  </si>
  <si>
    <t>Niňajová Katarína, Ing., Ing. Iveta Niňajová, PhD.</t>
  </si>
  <si>
    <t>00272/2021-PKZP-K40030/21.00</t>
  </si>
  <si>
    <t xml:space="preserve">Fuzia Daniel, Ing. </t>
  </si>
  <si>
    <t>00299/2021-PKZP-K40035/21.00</t>
  </si>
  <si>
    <t>LIPTOVSKÉ MATIAŠOVCE</t>
  </si>
  <si>
    <t>Bryndza Miroslav a Kováčiková Daniela</t>
  </si>
  <si>
    <t>00310/2021-PKZ -K40031/21.00</t>
  </si>
  <si>
    <t>Repček Martin, Žiaranová Zuzana</t>
  </si>
  <si>
    <t>00174/2021-PKZ -K40018/21.00</t>
  </si>
  <si>
    <t>JAKUBOVANY</t>
  </si>
  <si>
    <t>Kováčová Martina, MUDr.</t>
  </si>
  <si>
    <t>00416/2021-PKZP-K40050/21.00</t>
  </si>
  <si>
    <t>Obec Vavrišovo</t>
  </si>
  <si>
    <t>00582/2021-PKZP-K40071/21.00</t>
  </si>
  <si>
    <t>NV § 19  ods. 3 písm. e) zákona č. 180/1995 Z.z.</t>
  </si>
  <si>
    <t>VAVRIŠOVO</t>
  </si>
  <si>
    <t>Benjamín Šimko</t>
  </si>
  <si>
    <t>04747/2020-PKZP-K40258/20.00</t>
  </si>
  <si>
    <t>04718/2020-PKZ -K40398/20.00</t>
  </si>
  <si>
    <t>Zelina  Jozef</t>
  </si>
  <si>
    <t>03967/2020-PKZP-K40171/20.00</t>
  </si>
  <si>
    <t>MARTIN</t>
  </si>
  <si>
    <t>03606/2019-PKZP-K40560/19.00</t>
  </si>
  <si>
    <t>VEĽKÉ BEDZANY</t>
  </si>
  <si>
    <t>Šalát Arnold</t>
  </si>
  <si>
    <t>00747/2019-PKZ -K40200/19.00</t>
  </si>
  <si>
    <t>KOLÍŇANY</t>
  </si>
  <si>
    <t>Mesto Vráble</t>
  </si>
  <si>
    <t>00312/2021-PKZP-K40037/21.00</t>
  </si>
  <si>
    <t>HORNÝ OHAJ, VRÁBLE</t>
  </si>
  <si>
    <t>Družstvo agropodnikateľov Mužla</t>
  </si>
  <si>
    <t>00296/2021-PKZP-K40033/21.00</t>
  </si>
  <si>
    <t>MUŽLA</t>
  </si>
  <si>
    <t>Marek Zvara</t>
  </si>
  <si>
    <t>00775/2020-PKZ -K40180/20.00</t>
  </si>
  <si>
    <t>Koyš Milan</t>
  </si>
  <si>
    <t>04794/2020-PKZP-K40263/20.00</t>
  </si>
  <si>
    <t>PRUSKÉ</t>
  </si>
  <si>
    <t xml:space="preserve">Mikula Dušan, Ing. </t>
  </si>
  <si>
    <t>04242/2020-PKZP-K40205/20.00</t>
  </si>
  <si>
    <t>LEDNICKÉ ROVNE</t>
  </si>
  <si>
    <t>Levčík Ivan</t>
  </si>
  <si>
    <t>04518/2020-PKZ -K40374/20.00</t>
  </si>
  <si>
    <t>BELUŠA</t>
  </si>
  <si>
    <t>Dorinec Peter</t>
  </si>
  <si>
    <t>04523/2020-PKZ -K40375/20.00</t>
  </si>
  <si>
    <t>POVAŽSKÁ TEPLÁ</t>
  </si>
  <si>
    <t xml:space="preserve">Novosadová Simona, Ing. </t>
  </si>
  <si>
    <t>00103/2020-PKZP-K40017/20.00</t>
  </si>
  <si>
    <t>HOŠTINÁ</t>
  </si>
  <si>
    <t>Žilovec Zdenko, Žilovcová Božena</t>
  </si>
  <si>
    <t>03739/2020-PKZP-K40143/20.00</t>
  </si>
  <si>
    <t>DOLNÁ MARIKOVÁ</t>
  </si>
  <si>
    <t>Prekop Ján</t>
  </si>
  <si>
    <t>03920/2020-PKZP-K40164/20.00</t>
  </si>
  <si>
    <t>Bočíková Dana</t>
  </si>
  <si>
    <t>00689/2020-PKZ -K40165/20.00</t>
  </si>
  <si>
    <t>JASENICA</t>
  </si>
  <si>
    <t>Trenčan Emil</t>
  </si>
  <si>
    <t>00884/2020-PKZ -K40195/20.00</t>
  </si>
  <si>
    <t>SEDMEROVEC</t>
  </si>
  <si>
    <t>Marcel Borgoň</t>
  </si>
  <si>
    <t>04975/2020-PKZP-K40281/20.00</t>
  </si>
  <si>
    <t>CIGEĽKA</t>
  </si>
  <si>
    <t>Jozef Mizerák</t>
  </si>
  <si>
    <t>00403/2021-PKZ -K40046/21.00</t>
  </si>
  <si>
    <t>MILPOŠ</t>
  </si>
  <si>
    <t>Obec Ostrovany</t>
  </si>
  <si>
    <t>00316/2021-PKZO-K40005/21.00</t>
  </si>
  <si>
    <t>OSTROVANY</t>
  </si>
  <si>
    <t>Mesto Sabinov</t>
  </si>
  <si>
    <t>00654/2021-PKZP-K40085/21.00</t>
  </si>
  <si>
    <t>SABINOV</t>
  </si>
  <si>
    <t>Mgr. Bohdan Kopčák</t>
  </si>
  <si>
    <t>03725/2019-PKZ -K40937/19.00</t>
  </si>
  <si>
    <t>KOKOŠOVCE</t>
  </si>
  <si>
    <t>Miroslav  Kasprišin</t>
  </si>
  <si>
    <t>03728/2019-PKZ -K40938/19.00</t>
  </si>
  <si>
    <t>Sylvia Fabianová</t>
  </si>
  <si>
    <t>03729/2019-PKZ -K40939/19.00</t>
  </si>
  <si>
    <t>Helena Lazurová</t>
  </si>
  <si>
    <t>00490/2019-PKZ -K40128/19.00</t>
  </si>
  <si>
    <t>DLHÁ LÚKA NAD TOPĽOU</t>
  </si>
  <si>
    <t xml:space="preserve">Štec Zdenko </t>
  </si>
  <si>
    <t>02372/2019-PKZ -K40611/19.00</t>
  </si>
  <si>
    <t>HUNCOVCE</t>
  </si>
  <si>
    <t>HEBA, spol. s r.o.</t>
  </si>
  <si>
    <t>00257/2020-PKZ -K40072/20.00</t>
  </si>
  <si>
    <t xml:space="preserve">§ 3 písm e) Nariadenia vlády SR č. 238/2010 Z. z. </t>
  </si>
  <si>
    <t>ĽUBICA</t>
  </si>
  <si>
    <t>Mgr. Miloslav Repaský, Mgr. Kamila Repaská</t>
  </si>
  <si>
    <t>04535/2020-PKZ -K40377/20.00</t>
  </si>
  <si>
    <t>SPIŠSKÉ PODHRADIE</t>
  </si>
  <si>
    <t>Frank Pichnarčík</t>
  </si>
  <si>
    <t>00409/2021-PKZ -K40619/19.01</t>
  </si>
  <si>
    <t>ČERVENÝ KLÁŠTOR</t>
  </si>
  <si>
    <t>Prešovský samosprávny kraj</t>
  </si>
  <si>
    <t>00064/2021-PKZO-K40002/21.00</t>
  </si>
  <si>
    <t>LOMNIČKA</t>
  </si>
  <si>
    <t>Obec Bystrany</t>
  </si>
  <si>
    <t>00171/2021-PKZO-K40004/21.00</t>
  </si>
  <si>
    <t>BYSTRANY</t>
  </si>
  <si>
    <t>Vlasta Kmeťová, Dušan Svinčiak</t>
  </si>
  <si>
    <t>00032/2021-PKZ -K40005/21.00</t>
  </si>
  <si>
    <t>ROVNÉ</t>
  </si>
  <si>
    <t>Slovenský vodohospodársky podnik, š.p.</t>
  </si>
  <si>
    <t>03033/2019-PKZP-K40468/19.00</t>
  </si>
  <si>
    <t>RIMAVSKÉ BREZOVO</t>
  </si>
  <si>
    <t>03038/2019-PKZ -K40759/19.00</t>
  </si>
  <si>
    <t>Slovenské magnezitové závody, a. s. Jelšava</t>
  </si>
  <si>
    <t>05265/2020-PKZ -K40465/20.00</t>
  </si>
  <si>
    <t>OCHTINÁ</t>
  </si>
  <si>
    <t>Ján Polačik</t>
  </si>
  <si>
    <t>00550/2020-PKZ -K40131/20.00</t>
  </si>
  <si>
    <t>§3 ods. 1 písm. f) Nariadenia vlády SR č. 238/2010 Z.z.</t>
  </si>
  <si>
    <t>NITRIANSKE PRAVNO</t>
  </si>
  <si>
    <t>Rozita Marková</t>
  </si>
  <si>
    <t>03760/2020-PKZ -K40260/20.00</t>
  </si>
  <si>
    <t>MALINOVÁ</t>
  </si>
  <si>
    <t>Miroslav Rendek, Miriam Rendeková</t>
  </si>
  <si>
    <t>04075/2020-PKZ -K40312/20.00</t>
  </si>
  <si>
    <t>TUŽINA</t>
  </si>
  <si>
    <t>Mgr. Karol Balogh, Mgr. Iveta Baloghová</t>
  </si>
  <si>
    <t>03093/2019-PKZ -K40774/19.00</t>
  </si>
  <si>
    <t>Eva Jedličková</t>
  </si>
  <si>
    <t>03423/2019-PKZ -K40854/19.00</t>
  </si>
  <si>
    <t>HÔRKA NAD VÁHOM</t>
  </si>
  <si>
    <t>Henrich Fillo</t>
  </si>
  <si>
    <t>02347/2019-PKZ -K40603/19.00</t>
  </si>
  <si>
    <t>KĽAČNO</t>
  </si>
  <si>
    <t>Štubňa Ján, Ing. a manž.</t>
  </si>
  <si>
    <t>02251/2019-PKZ -K40570/19.00</t>
  </si>
  <si>
    <t>LIPNÍK</t>
  </si>
  <si>
    <t xml:space="preserve">Viktória Kobellová </t>
  </si>
  <si>
    <t>00808/2019-PKZP-K40127/19.00</t>
  </si>
  <si>
    <t xml:space="preserve">§ 19 ods. 3  písm. f) zákona č. 180/1995 Z.z. </t>
  </si>
  <si>
    <t>HORNÁ SÚČA</t>
  </si>
  <si>
    <t>Viliam Petrík, Alena Petríková</t>
  </si>
  <si>
    <t>00250/2020-PKZ -K40071/20.00</t>
  </si>
  <si>
    <t>Ing. Vlastimila Klaričič</t>
  </si>
  <si>
    <t>00076/2021-PKZ -K40007/21.00</t>
  </si>
  <si>
    <t>LUBINA</t>
  </si>
  <si>
    <t>Mgr. Alena Pražienková, Miroslav Pražienka</t>
  </si>
  <si>
    <t>00098/2021-PKZP-K40013/21.00</t>
  </si>
  <si>
    <t>PORIADIE</t>
  </si>
  <si>
    <t>Mgr. Lenka Šimko, Matej Šimko</t>
  </si>
  <si>
    <t>00113/2021-PKZP-K40015/21.00</t>
  </si>
  <si>
    <t>BREZOVÁ POD BRADLOM</t>
  </si>
  <si>
    <t>Štefan Mikula, Edita Mikulová</t>
  </si>
  <si>
    <t>05335/2020-PKZ -K40471/20.00</t>
  </si>
  <si>
    <t>Ing. Milena Rizmanová</t>
  </si>
  <si>
    <t>05341/2020-PKZ -K40472/20.00</t>
  </si>
  <si>
    <t>TRENČÍN</t>
  </si>
  <si>
    <t>Daša Majerová</t>
  </si>
  <si>
    <t>00029/2021-PKZ -K40004/21.00</t>
  </si>
  <si>
    <t>Ján Adámik, Ing. Lucia Adámiková</t>
  </si>
  <si>
    <t>00385/2021-PKZ -K40041/21.00</t>
  </si>
  <si>
    <t>KOCURANY</t>
  </si>
  <si>
    <t>Miroslav Hájik</t>
  </si>
  <si>
    <t>00395/2021-PKZP-K40046/21.00</t>
  </si>
  <si>
    <t>PORUBA</t>
  </si>
  <si>
    <t>Jozef Šnirc</t>
  </si>
  <si>
    <t>00401/2021-PKZP-K40048/21.00</t>
  </si>
  <si>
    <t>PODHRADIE PRI NOVÁKOCH</t>
  </si>
  <si>
    <t xml:space="preserve">Ivan Majtán, Pavol Majtán </t>
  </si>
  <si>
    <t>00230/2021-PKZP-K40026/21.00</t>
  </si>
  <si>
    <t>TURÁ LÚKA</t>
  </si>
  <si>
    <t>00255/2021-PKZ -K40028/21.00</t>
  </si>
  <si>
    <t>Michaela Lehoczká a Martin Lehoczký</t>
  </si>
  <si>
    <t>00438/2021-PKZP-K40053/21.00</t>
  </si>
  <si>
    <t>TOPOĽNICA</t>
  </si>
  <si>
    <t>Ján Benek, Michal Benek</t>
  </si>
  <si>
    <t>05077/2020-PKZP-K40291/20.00</t>
  </si>
  <si>
    <t>BORSKÝ PETER</t>
  </si>
  <si>
    <t>Mgr. Mária Micháleková</t>
  </si>
  <si>
    <t>00532/2021-PKZ -K40073/21.00</t>
  </si>
  <si>
    <t>DRAHOVCE</t>
  </si>
  <si>
    <t>Igor Nemec a m. Jana</t>
  </si>
  <si>
    <t>04713/2020-PKZP-K40249/20.00</t>
  </si>
  <si>
    <t>NV Z.180/1995 §19 ods. 3 písm. f)</t>
  </si>
  <si>
    <t>GBELY</t>
  </si>
  <si>
    <t>Vladimír Gábriš</t>
  </si>
  <si>
    <t>04066/2020-PKZP-K40184/20.00</t>
  </si>
  <si>
    <t>LAKŠÁRSKA NOVÁ VES</t>
  </si>
  <si>
    <t>Jozef Polák</t>
  </si>
  <si>
    <t>04080/2020-PKZ -K40314/20.00</t>
  </si>
  <si>
    <t>Jozef Polák a m. Helena</t>
  </si>
  <si>
    <t>04203/2020-PKZ -K40337/20.00</t>
  </si>
  <si>
    <t>DOJČ</t>
  </si>
  <si>
    <t>Miroslav Mešťaník</t>
  </si>
  <si>
    <t>00353/2020-PKZ -K40094/20.00</t>
  </si>
  <si>
    <t>CHTELNICA</t>
  </si>
  <si>
    <t>Ing. Júlia Otáhalová</t>
  </si>
  <si>
    <t>01744/2019-PKZ -K40456/19.00</t>
  </si>
  <si>
    <t>Anna Slížová a Iveta Slížová</t>
  </si>
  <si>
    <t>04219/2020-PKZP-K40203/20.00</t>
  </si>
  <si>
    <t>OCHODNICA</t>
  </si>
  <si>
    <t>Miroslav Piták a manželka Darina</t>
  </si>
  <si>
    <t>03001/2019-PKZ -K40745/19.00</t>
  </si>
  <si>
    <t>Prokešová Božena</t>
  </si>
  <si>
    <t>03170/2019-PKZ -K40793/19.00</t>
  </si>
  <si>
    <t>Korona Svrčinovec, s.r.o.</t>
  </si>
  <si>
    <t>03321/2019-PKZP-K40510/19.00</t>
  </si>
  <si>
    <t>SVRČINOVEC</t>
  </si>
  <si>
    <t>Ľubomír Rondík</t>
  </si>
  <si>
    <t>02272/2019-PKZ -K40573/19.00</t>
  </si>
  <si>
    <t>KRUPINA</t>
  </si>
  <si>
    <t>Laco Miloslav, Bc.</t>
  </si>
  <si>
    <t>01963/2019-PKZ -K40508/19.00</t>
  </si>
  <si>
    <t>Sciránka Martin a manž.Denisa Sciránková</t>
  </si>
  <si>
    <t>03275/2019-PKZ -K40815/19.00</t>
  </si>
  <si>
    <t>SLATINKA</t>
  </si>
  <si>
    <t>Matej Benko</t>
  </si>
  <si>
    <t>04282/2020-PKZ -K40344/20.00</t>
  </si>
  <si>
    <t>TUROVÁ</t>
  </si>
  <si>
    <t>Poľnohospodárske družstvo Holice - družstvo</t>
  </si>
  <si>
    <t>00406/2021-PNZ -P40333/16.03</t>
  </si>
  <si>
    <t xml:space="preserve">zníženie výmery  - aktualizácia predmetu nájmu podľa údajov v KN </t>
  </si>
  <si>
    <t>BLATNÁ NA OSTROVE, BEKETFA, ČÉFA, KOSTOLNÁ GALA, MALÁ BUDAFA, PÓŠFA, STARÁ GALA, VEĽKÁ BUDAFA, ČENTÖFA, MALÁ LÚČ, Vieska</t>
  </si>
  <si>
    <t>145,3667 / 142,6024</t>
  </si>
  <si>
    <t>Anna Giertlová</t>
  </si>
  <si>
    <t>00419/2021-PNZ -P40289/16.01</t>
  </si>
  <si>
    <t>ukončenie dohodou na žiadosť nájomcu, zo zdravotných dôvodov</t>
  </si>
  <si>
    <t>0,0251 / 0,0000</t>
  </si>
  <si>
    <t>Ing. Marek Škorňa</t>
  </si>
  <si>
    <t>00457/2021-PNZ -P40469/19.02</t>
  </si>
  <si>
    <t>Na žiadosť nájomcu - nemožnosť obhospodarovať prenajaté pozemky zapríčinenej zo strany domnelých vlastníkov</t>
  </si>
  <si>
    <t>KOKAVA NAD RIMAVICOU</t>
  </si>
  <si>
    <t>11,2194 / 0,0000</t>
  </si>
  <si>
    <t>Brendza Ondrej JUDr.</t>
  </si>
  <si>
    <t>00924/2020-PNZ -P49271/03.01</t>
  </si>
  <si>
    <t>žiadosť nájomcu o ukončenie nájomnej zmluvy dohodou</t>
  </si>
  <si>
    <t>0,1467 / 0,0000</t>
  </si>
  <si>
    <t>Andrášeková Alica</t>
  </si>
  <si>
    <t>00886/2020-PNZ -P40669/17.01</t>
  </si>
  <si>
    <t xml:space="preserve">Ukončenie NZ dohodou na základe žiadosti nájomcu, už nemá prístup na pozemok </t>
  </si>
  <si>
    <t>ŠTIAVNICKÉ BANE</t>
  </si>
  <si>
    <t>0,0696 / 0,0000</t>
  </si>
  <si>
    <t>Meliš Radoslav</t>
  </si>
  <si>
    <t>00935/2020-PNZ -P40376/10.01</t>
  </si>
  <si>
    <t>ukončenie NZ Dohodou, nájomca nemá záujem pokračovať v nájme</t>
  </si>
  <si>
    <t>0,3970 / 0,0000</t>
  </si>
  <si>
    <t>Kúkol Milan</t>
  </si>
  <si>
    <t>00420/2021-PNZ -P40366/05.01</t>
  </si>
  <si>
    <t>Dohoda o ukončení, pozemok je spoločnou nehnuteľnosťou</t>
  </si>
  <si>
    <t>DEMÄNOVSKÁ DOLINA</t>
  </si>
  <si>
    <t>prevádzkovanie stavby "Polyfunkčný objekt - Domky Jasná"</t>
  </si>
  <si>
    <t>0,0004 / 0,0000</t>
  </si>
  <si>
    <t>Mesto Trenčín</t>
  </si>
  <si>
    <t>03952/2020-PNZ -P40289/17.01</t>
  </si>
  <si>
    <t>zníženie výmery, aktualizácia predmetu nájmu po odpredaji pozemkov</t>
  </si>
  <si>
    <t>udržiavanie pozemku</t>
  </si>
  <si>
    <t>4,0937 / 0,3567</t>
  </si>
  <si>
    <t>Obec Čerhov</t>
  </si>
  <si>
    <t>00317/2020-PNZ -P44042/06.01</t>
  </si>
  <si>
    <t>dohoda o ukončení, na žiadosť nájomcu, pozemok nevyužíva</t>
  </si>
  <si>
    <t>ČERHOV</t>
  </si>
  <si>
    <t>výstavba bioskládky</t>
  </si>
  <si>
    <t>0,0625 / 0,0000</t>
  </si>
  <si>
    <t>00765/2020-PNZ -P40453/09.01</t>
  </si>
  <si>
    <t>dohoda o ukončení, na žiadosť nájomcu, na základe zmien v projektu sa stavba nedá zrealizovať</t>
  </si>
  <si>
    <t>rozšírenie cesty III. tiredy, stavba Úprava cesty III/55334</t>
  </si>
  <si>
    <t>0,1016 / 0,0000</t>
  </si>
  <si>
    <t>Obec Bitarová</t>
  </si>
  <si>
    <t>05358/2020-PNZ -P45074/07.02</t>
  </si>
  <si>
    <t xml:space="preserve">ukončenie nájomnej zmluvy, došlo k zmenám v KN </t>
  </si>
  <si>
    <t>BITAROVÁ</t>
  </si>
  <si>
    <t>nepoľnohospodársky - prístup, prechod k pozemkom pre IBV</t>
  </si>
  <si>
    <t>0,1370 / 0,0000</t>
  </si>
  <si>
    <t>ODPORUČENÉ NA PODPIS</t>
  </si>
  <si>
    <t>STIAHNUTÉ (NÁMIETKA)</t>
  </si>
  <si>
    <t>Mensatorisová Marta, Ing. (ZO Hamuliakovo 6-64)</t>
  </si>
  <si>
    <t>02366/2019-PKZ -K40607/19.00</t>
  </si>
  <si>
    <t>Hamuliakovo</t>
  </si>
  <si>
    <t>Knapec Zdenko</t>
  </si>
  <si>
    <t>03859/2020-PKZ -K40276/20.00</t>
  </si>
  <si>
    <t>Rača</t>
  </si>
  <si>
    <t>Tolmáči Ladislav, Mgr., Truchla Petra, Ing.</t>
  </si>
  <si>
    <t>00739/2021-PKZ -K40103/21.00</t>
  </si>
  <si>
    <t>Karlova Ves</t>
  </si>
  <si>
    <t>Ing. Branislav Košík, Mgr. Katarína Košíková</t>
  </si>
  <si>
    <t>00392/2021-PKZ -K40042/21.00</t>
  </si>
  <si>
    <t>Radvaň</t>
  </si>
  <si>
    <t>Róbert Hrnčiar</t>
  </si>
  <si>
    <t>05112/2020-PKZ -K40452/20.00</t>
  </si>
  <si>
    <t>Kremnička</t>
  </si>
  <si>
    <t>JUDr. Evarist Zuzan</t>
  </si>
  <si>
    <t>05152/2020-PKZ -K40456/20.00</t>
  </si>
  <si>
    <t>Badín</t>
  </si>
  <si>
    <t>Ing. Rastislav Rejdovian</t>
  </si>
  <si>
    <t>04365/2020-PKZP-K40219/20.00</t>
  </si>
  <si>
    <t>Jasenie</t>
  </si>
  <si>
    <t>Obec Veličná</t>
  </si>
  <si>
    <t>03787/2019-PKZ -K40956/19.00</t>
  </si>
  <si>
    <t>Veličná</t>
  </si>
  <si>
    <t xml:space="preserve">Tomáš Sirotiar </t>
  </si>
  <si>
    <t>04567/2020-PKZP-K40234/20.00</t>
  </si>
  <si>
    <t>Oravské Veselé</t>
  </si>
  <si>
    <t>Obec Zubrohlava</t>
  </si>
  <si>
    <t>04746/2020-PKZ -K40401/20.00</t>
  </si>
  <si>
    <t>Zubrohlava</t>
  </si>
  <si>
    <t>Ing. Matúš Revaj</t>
  </si>
  <si>
    <t>04748/2020-PKZ -K40402/20.00</t>
  </si>
  <si>
    <t>Námestovo</t>
  </si>
  <si>
    <t>Szilárd Varga</t>
  </si>
  <si>
    <t>00017/2021-PKZ -K40001/21.00</t>
  </si>
  <si>
    <t>Michal na Ostrove</t>
  </si>
  <si>
    <t>Fridrich Gálfy a manželka Mgr. Barbara Gálfyová</t>
  </si>
  <si>
    <t>00018/2021-PKZ -K40002/21.00</t>
  </si>
  <si>
    <t>Henrieta Csiffáriová a Szilárd Varga</t>
  </si>
  <si>
    <t>00021/2021-PKZ -K40003/21.00</t>
  </si>
  <si>
    <t>Andrea Cserová</t>
  </si>
  <si>
    <t>00035/2021-PKZP-K40005/21.00</t>
  </si>
  <si>
    <t>Gabčíkovo</t>
  </si>
  <si>
    <t>Tibor Liszkay a manželka Angela</t>
  </si>
  <si>
    <t>00088/2021-PKZ -K40009/21.00</t>
  </si>
  <si>
    <t>Marian Herberger a manželka Eva Mgr.</t>
  </si>
  <si>
    <t>00092/2021-PKZ -K40010/21.00</t>
  </si>
  <si>
    <t>Obec Kráľovičové Kračany</t>
  </si>
  <si>
    <t>00600/2021-PKZ -K40079/21.00</t>
  </si>
  <si>
    <t>Kráľovičove Kračany</t>
  </si>
  <si>
    <t>Vasiľ Demeter</t>
  </si>
  <si>
    <t>00819/2020-PKZ -K40186/20.00</t>
  </si>
  <si>
    <t>Nar.238/2010 §3 f) Pozemky pod stavbami a priľahlé pozemky</t>
  </si>
  <si>
    <t>Klenová</t>
  </si>
  <si>
    <t>Obec Kalinov</t>
  </si>
  <si>
    <t>05300/2020-PKZP-K40302/20.00</t>
  </si>
  <si>
    <t>Kalinov</t>
  </si>
  <si>
    <t>Ján Macik, Anna Maciková</t>
  </si>
  <si>
    <t>03775/2019-PKZ -K40949/19.00</t>
  </si>
  <si>
    <t>Svinica</t>
  </si>
  <si>
    <t>CRH (Slovensko) a.s.</t>
  </si>
  <si>
    <t>00885/2021-PKZ -K40117/21.00</t>
  </si>
  <si>
    <t>Nižná Myšľa</t>
  </si>
  <si>
    <t>00886/2021-PKZ -K40118/21.00</t>
  </si>
  <si>
    <t>Geča</t>
  </si>
  <si>
    <t>00887/2021-PKZP-K40102/21.00</t>
  </si>
  <si>
    <t>00888/2021-PKZP-K40103/21.00</t>
  </si>
  <si>
    <t>PRP, s.r.o.</t>
  </si>
  <si>
    <t>04825/2020-PKZ -K40416/20.00</t>
  </si>
  <si>
    <t>Tomášovce</t>
  </si>
  <si>
    <t>Gábor Martin</t>
  </si>
  <si>
    <t>00095/2021-PKZP-K40012/21.00</t>
  </si>
  <si>
    <t>Budiná</t>
  </si>
  <si>
    <t>Zauška Jaroslav Bc.</t>
  </si>
  <si>
    <t>00462/2020-PKZ -K40114/20.00</t>
  </si>
  <si>
    <t>Bušince</t>
  </si>
  <si>
    <t>Badánik Jozef</t>
  </si>
  <si>
    <t>04817/2020-PKZP-K40270/20.00</t>
  </si>
  <si>
    <t>Ružomberok</t>
  </si>
  <si>
    <t>Mgr. Michal Šenšel a Ing. Katarína Šenšelová</t>
  </si>
  <si>
    <t>05218/2020-PKZ -K40460/20.00</t>
  </si>
  <si>
    <t>Podtureň</t>
  </si>
  <si>
    <t>02001/2019-PKZP-K40307/19.00</t>
  </si>
  <si>
    <t>§ 19 ods. 3 písm. f) zákona č. 180/1995 Z.z.</t>
  </si>
  <si>
    <t>Ivan Pavol, Ing.</t>
  </si>
  <si>
    <t>03782/2019-PKZP-K40584/19.00</t>
  </si>
  <si>
    <t>§ 19 ods.3 písm. f) zákona č. 180/1995 Z.z.</t>
  </si>
  <si>
    <t>Oškera Mojmír</t>
  </si>
  <si>
    <t>00545/2021-PKZP-K40066/21.00</t>
  </si>
  <si>
    <t>Ján Feherpataky</t>
  </si>
  <si>
    <t>00478/2021-PKZ -K40061/21.00</t>
  </si>
  <si>
    <t>Malatíny</t>
  </si>
  <si>
    <t>Marcel Kapsdorfer, ing. Katarína Kapsdorferová</t>
  </si>
  <si>
    <t>00495/2021-PKZ -K40064/21.00</t>
  </si>
  <si>
    <t>Pribylina</t>
  </si>
  <si>
    <t>Zuzana Kronerová</t>
  </si>
  <si>
    <t>00105/2021-PKZP-K40014/21.00</t>
  </si>
  <si>
    <t>Liptovská Porúbka</t>
  </si>
  <si>
    <t xml:space="preserve">Hulík Michal, Ing. </t>
  </si>
  <si>
    <t>00226/2021-PKZ -K40026/21.00</t>
  </si>
  <si>
    <t>Vrútky</t>
  </si>
  <si>
    <t>Poľnohospodárske družstvo Dražkovce so sídlom v Dražkovciach, okres Martin</t>
  </si>
  <si>
    <t>04281/2020-PKZ -K40345/20.00</t>
  </si>
  <si>
    <t>Dražkovce</t>
  </si>
  <si>
    <t>Domkov s.r.o.</t>
  </si>
  <si>
    <t>05331/2020-PKZ -K40470/20.00</t>
  </si>
  <si>
    <t>Jacovce</t>
  </si>
  <si>
    <t>00586/2020-PKZO-K40011/20.00</t>
  </si>
  <si>
    <t>Topoľčany</t>
  </si>
  <si>
    <t xml:space="preserve">Zoltán Kőrös a Irena Kőrösová </t>
  </si>
  <si>
    <t>00400/2021-PKZ -K40045/21.00</t>
  </si>
  <si>
    <t>Vlčany</t>
  </si>
  <si>
    <t>Zoltán Kőrös</t>
  </si>
  <si>
    <t>00402/2021-PKZ -K40047/21.00</t>
  </si>
  <si>
    <t>Alžbeta Magátová</t>
  </si>
  <si>
    <t>00550/2021-PKZP-K40067/21.00</t>
  </si>
  <si>
    <t>Kamenný Most</t>
  </si>
  <si>
    <t>Mičela Miroslav, Manco Michael Bc.</t>
  </si>
  <si>
    <t>00068/2020-PKZ -K40017/20.00</t>
  </si>
  <si>
    <t>Kostolec</t>
  </si>
  <si>
    <t>Adamec Mário</t>
  </si>
  <si>
    <t>02214/2019-PKZ -K40566/19.00</t>
  </si>
  <si>
    <t>Košeca</t>
  </si>
  <si>
    <t xml:space="preserve">Pecho Miloš, Ing. </t>
  </si>
  <si>
    <t>04813/2020-PKZP-K40267/20.00</t>
  </si>
  <si>
    <t>Nimnica</t>
  </si>
  <si>
    <t>Illo Miroslav</t>
  </si>
  <si>
    <t>04795/2020-PKZ -K40412/20.00</t>
  </si>
  <si>
    <t>Sverepec</t>
  </si>
  <si>
    <t>Koyš Ján</t>
  </si>
  <si>
    <t>00184/2021-PKZP-K40022/21.00</t>
  </si>
  <si>
    <t>Malé Košecké Podhradie</t>
  </si>
  <si>
    <t>Juris Pavol</t>
  </si>
  <si>
    <t>05362/2020-PKZ -K40475/20.00</t>
  </si>
  <si>
    <t>Ilava</t>
  </si>
  <si>
    <t>Východoslovenská distribučná, a.s.</t>
  </si>
  <si>
    <t>03427/2019-PKZ -K40824/19.00</t>
  </si>
  <si>
    <t>Svidník</t>
  </si>
  <si>
    <t>Jozef Novák, Daniela Nováková, Martin Nazarej, Alena Nazarejová</t>
  </si>
  <si>
    <t>04152/2020-PKZP-K40195/20.00</t>
  </si>
  <si>
    <t>Kobyly</t>
  </si>
  <si>
    <t>Obec Chminianske Jakubovany</t>
  </si>
  <si>
    <t>00688/2021-PKZP-K40090/21.00</t>
  </si>
  <si>
    <t>Chminianske Jakubovany</t>
  </si>
  <si>
    <t xml:space="preserve">Mgr. Pompa Peter a manželka </t>
  </si>
  <si>
    <t>04373/2020-PKZ -K40358/20.00</t>
  </si>
  <si>
    <t>Toporec</t>
  </si>
  <si>
    <t>Renáta Horanská</t>
  </si>
  <si>
    <t>04475/2020-PKZ -K40371/20.00</t>
  </si>
  <si>
    <t>Hrabušice</t>
  </si>
  <si>
    <t>Obec Uloža</t>
  </si>
  <si>
    <t>00410/2021-PKZ -K40048/21.00</t>
  </si>
  <si>
    <t>Uloža</t>
  </si>
  <si>
    <t>Ing. Stanislav Derfényi</t>
  </si>
  <si>
    <t>00431/2021-PKZ -K40050/21.00</t>
  </si>
  <si>
    <t>Spišská Nová Ves</t>
  </si>
  <si>
    <t>Norbert Kosztúr, Abovce 45, 98044 Abovce</t>
  </si>
  <si>
    <t>01976/2018-PKZP-K40189/18.00</t>
  </si>
  <si>
    <t>Abovce</t>
  </si>
  <si>
    <t>Obec Lenka</t>
  </si>
  <si>
    <t>00276/2021-PKZP-K40031/21.00</t>
  </si>
  <si>
    <t>Lenka</t>
  </si>
  <si>
    <t>Obec Rimavská Baňa</t>
  </si>
  <si>
    <t>00623/2021-PKZP-K40078/21.00</t>
  </si>
  <si>
    <t>Rimavská Baňa</t>
  </si>
  <si>
    <t>Jana Hanusová</t>
  </si>
  <si>
    <t>00644/2021-PKZP-K40162/20.01</t>
  </si>
  <si>
    <t>Cigeľ</t>
  </si>
  <si>
    <t>Ing. Ján Helbich, Mária Helbichová</t>
  </si>
  <si>
    <t>00659/2021-PKZ -K40090/21.00</t>
  </si>
  <si>
    <t>METROPOLITEJ, s.r.o.</t>
  </si>
  <si>
    <t>00672/2021-PKZ -K40093/21.00</t>
  </si>
  <si>
    <t>Oslany</t>
  </si>
  <si>
    <t>Ing. Pavol Vanek</t>
  </si>
  <si>
    <t>00264/2021-PKZP-K40029/21.00</t>
  </si>
  <si>
    <t>Chocholná-Velčice</t>
  </si>
  <si>
    <t>Monika Besedová</t>
  </si>
  <si>
    <t>05364/2020-PKZP-K40306/20.00</t>
  </si>
  <si>
    <t>Nováky</t>
  </si>
  <si>
    <t>Peter Dinžík</t>
  </si>
  <si>
    <t>00128/2021-PKZ -K40012/21.00</t>
  </si>
  <si>
    <t>Rudník</t>
  </si>
  <si>
    <t>Matúš Kavický</t>
  </si>
  <si>
    <t>04780/2020-PKZP-K40261/20.00</t>
  </si>
  <si>
    <t>Krajné</t>
  </si>
  <si>
    <t>TOPAGRO s.r.o.</t>
  </si>
  <si>
    <t>04801/2020-PKZP-K40264/20.00</t>
  </si>
  <si>
    <t>Ruskovce</t>
  </si>
  <si>
    <t>Slovenský vodohospodársky podnik, štátny podnik</t>
  </si>
  <si>
    <t>04177/2020-PKZP-K40067/18.01</t>
  </si>
  <si>
    <t xml:space="preserve">NV Z.180/1995 § 19 a) alebo e) Verejný záujem
</t>
  </si>
  <si>
    <t>Jalovec</t>
  </si>
  <si>
    <t>Mária Gyimesiová</t>
  </si>
  <si>
    <t>00741/2021-PKZP-K40093/21.00</t>
  </si>
  <si>
    <t>Moravský Svätý Ján</t>
  </si>
  <si>
    <t>Ing. Ladisla Kyšeľa</t>
  </si>
  <si>
    <t>00648/2021-PKZP-K40084/21.00</t>
  </si>
  <si>
    <t>Piešťany</t>
  </si>
  <si>
    <t>Andrej Mészáros, Silvia Mészárosová rod. Szabadosová</t>
  </si>
  <si>
    <t>00298/2020-PKZ -K40080/20.00</t>
  </si>
  <si>
    <t>Topoľnica</t>
  </si>
  <si>
    <t>AQUAMONT spol. s.r.o.</t>
  </si>
  <si>
    <t>02685/2019-PKZP-K40419/19.00</t>
  </si>
  <si>
    <t>MATÚŠKOVO</t>
  </si>
  <si>
    <t>Ľubomír Malík</t>
  </si>
  <si>
    <t>04290/2020-PKZP-K40214/20.00</t>
  </si>
  <si>
    <t>Jablonica</t>
  </si>
  <si>
    <t>Peter Baďura a Edita Peltznerová</t>
  </si>
  <si>
    <t>04510/2020-PKZP-K40231/20.00</t>
  </si>
  <si>
    <t>NV Z.180/1995 § 19 ods. 6</t>
  </si>
  <si>
    <t>Borský Mikuláš</t>
  </si>
  <si>
    <t>Roman Magula a manželka Miriam rod. Bohunická</t>
  </si>
  <si>
    <t>05103/2020-PKZ -K40451/20.00</t>
  </si>
  <si>
    <t>Bučany</t>
  </si>
  <si>
    <t>Katarína Miklovičová, Bohuš Miklovič</t>
  </si>
  <si>
    <t>05207/2020-PKZ -K40458/20.00</t>
  </si>
  <si>
    <t>Dolné Zelenice</t>
  </si>
  <si>
    <t>Oskár Takács</t>
  </si>
  <si>
    <t>03524/2019-PKZP-K40550/19.00</t>
  </si>
  <si>
    <t>Poľany</t>
  </si>
  <si>
    <t>Samec Daniel</t>
  </si>
  <si>
    <t>05297/2020-PKZ -K40468/20.00</t>
  </si>
  <si>
    <t>Trnové</t>
  </si>
  <si>
    <t>Šnauková Veronika</t>
  </si>
  <si>
    <t>04773/2020-PKZ -K40406/20.00</t>
  </si>
  <si>
    <t>Trnové, Mojšova Lúčka</t>
  </si>
  <si>
    <t>Suchomelová Marcela</t>
  </si>
  <si>
    <t>04595/2020-PKZ -K40381/20.00</t>
  </si>
  <si>
    <t>Kiššová Viera</t>
  </si>
  <si>
    <t>04499/2020-PKZ -K40372/20.00</t>
  </si>
  <si>
    <t xml:space="preserve">Kyselová Michaela </t>
  </si>
  <si>
    <t>03534/2019-PKZ -K40882/19.00</t>
  </si>
  <si>
    <t xml:space="preserve">Abafi Adam </t>
  </si>
  <si>
    <t>03578/2019-PKZP-K40557/19.00</t>
  </si>
  <si>
    <t>Zádubnie</t>
  </si>
  <si>
    <t>Jurčo Ivan s manželkou Janou a Alžbeta Fabová</t>
  </si>
  <si>
    <t>03590/2019-PKZ -K40897/19.00</t>
  </si>
  <si>
    <t>nar. 238/2010 §3/g) SZZ Slovenský zväz záhradkárov</t>
  </si>
  <si>
    <t>Šadláková Monika, Ing.</t>
  </si>
  <si>
    <t>03047/2019-PKZ -K40760/19.00</t>
  </si>
  <si>
    <t>Pagáčová Iveta</t>
  </si>
  <si>
    <t>03269/2019-PKZ -K40813/19.00</t>
  </si>
  <si>
    <t>Maceášik Dušan</t>
  </si>
  <si>
    <t>02209/2019-PKZ -K40564/19.00</t>
  </si>
  <si>
    <t>Pomsár Gejza a manželka Janka</t>
  </si>
  <si>
    <t>00141/2020-PKZ -K40045/20.00</t>
  </si>
  <si>
    <t>Emília Adamčíková a Štefan Kubička</t>
  </si>
  <si>
    <t>03839/2019-PKZ -K40967/19.00</t>
  </si>
  <si>
    <t>Pavol Štefanec a manželka Zuzana</t>
  </si>
  <si>
    <t>00300/2020-PKZ -K40079/20.00</t>
  </si>
  <si>
    <t>Bánová</t>
  </si>
  <si>
    <t>Kuba Peter</t>
  </si>
  <si>
    <t>00486/2020-PKZ -K40117/20.00</t>
  </si>
  <si>
    <t xml:space="preserve">SR Nar.238/2010 §3 g) SZZ Slovenský zväz záhradkárov </t>
  </si>
  <si>
    <t>Ďurajková Michaela, PhDr.</t>
  </si>
  <si>
    <t>00539/2021-PKZ -K40076/21.00</t>
  </si>
  <si>
    <t>Divinka</t>
  </si>
  <si>
    <t>Slezák Vladimír, Bc., Slezák Vladimír, Slezáková Darina, Rellová Mária, Slezáková Denisa</t>
  </si>
  <si>
    <t>00533/2021-PKZ -K40074/21.00</t>
  </si>
  <si>
    <t>Banská Štiavnica</t>
  </si>
  <si>
    <t>Ing. Peter Badiar</t>
  </si>
  <si>
    <t>03017/2019-PKZ -K40753/19.00</t>
  </si>
  <si>
    <t>Budča</t>
  </si>
  <si>
    <t>CHOVAGRO s.r.o.</t>
  </si>
  <si>
    <t>03748/2020-PKZP-K40145/20.00</t>
  </si>
  <si>
    <t>Hájniky</t>
  </si>
  <si>
    <t>Roman Chvalina</t>
  </si>
  <si>
    <t>04230/2020-PKZ -K40339/20.00</t>
  </si>
  <si>
    <t>Detva</t>
  </si>
  <si>
    <t>Ing. Milan Dezorzo, CSc.</t>
  </si>
  <si>
    <t>00184/2020-PKZ -K40058/20.00</t>
  </si>
  <si>
    <t>Dudince</t>
  </si>
  <si>
    <t>Obec Vígľaš</t>
  </si>
  <si>
    <t>00503/2020-PKZO-K40009/20.00</t>
  </si>
  <si>
    <t>Vígľaš</t>
  </si>
  <si>
    <t>Ing. Jaroslav Mokoš, Ondrej Mokoš</t>
  </si>
  <si>
    <t>00337/2020-PKZ -K40089/20.00</t>
  </si>
  <si>
    <t>Krupina</t>
  </si>
  <si>
    <t>Pantheon Holdings</t>
  </si>
  <si>
    <t>04322/2020-PKZ -K40352/20.00</t>
  </si>
  <si>
    <t>Kľačany</t>
  </si>
  <si>
    <t>Alojz Kukumberg</t>
  </si>
  <si>
    <t>00154/2021-PNZ -P40074/21.00</t>
  </si>
  <si>
    <t>Vištuk</t>
  </si>
  <si>
    <r>
      <rPr>
        <sz val="8"/>
        <color rgb="FF000000"/>
        <rFont val="Arial"/>
      </rPr>
      <t>52,00 €</t>
    </r>
    <r>
      <rPr>
        <sz val="8"/>
        <color rgb="FF000000"/>
        <rFont val="Arial"/>
      </rPr>
      <t xml:space="preserve"> / </t>
    </r>
    <r>
      <rPr>
        <sz val="8"/>
        <color rgb="FF000000"/>
        <rFont val="Arial"/>
      </rPr>
      <t>239,52 €</t>
    </r>
  </si>
  <si>
    <t>Peter Hrehuš</t>
  </si>
  <si>
    <t>00449/2021-PNZ -P40145/21.00</t>
  </si>
  <si>
    <t>Malé Leváre</t>
  </si>
  <si>
    <r>
      <rPr>
        <sz val="8"/>
        <color rgb="FF000000"/>
        <rFont val="Arial"/>
      </rPr>
      <t>50,00 €</t>
    </r>
    <r>
      <rPr>
        <sz val="8"/>
        <color rgb="FF000000"/>
        <rFont val="Arial"/>
      </rPr>
      <t xml:space="preserve"> / </t>
    </r>
    <r>
      <rPr>
        <sz val="8"/>
        <color rgb="FF000000"/>
        <rFont val="Arial"/>
      </rPr>
      <t>484,03 €</t>
    </r>
  </si>
  <si>
    <t>Attila Gálffy</t>
  </si>
  <si>
    <t>00007/2021-PNZ -P40004/21.00</t>
  </si>
  <si>
    <t>Milhosť</t>
  </si>
  <si>
    <r>
      <rPr>
        <sz val="8"/>
        <color rgb="FF000000"/>
        <rFont val="Arial"/>
      </rPr>
      <t>82,00 €</t>
    </r>
    <r>
      <rPr>
        <sz val="8"/>
        <color rgb="FF000000"/>
        <rFont val="Arial"/>
      </rPr>
      <t xml:space="preserve"> / </t>
    </r>
    <r>
      <rPr>
        <sz val="8"/>
        <color rgb="FF000000"/>
        <rFont val="Arial"/>
      </rPr>
      <t>60,11 €</t>
    </r>
  </si>
  <si>
    <t>Maroš Kántor</t>
  </si>
  <si>
    <t>00309/2021-PNZ -P40116/21.00</t>
  </si>
  <si>
    <t>Seňa</t>
  </si>
  <si>
    <r>
      <rPr>
        <sz val="8"/>
        <color rgb="FF000000"/>
        <rFont val="Arial"/>
      </rPr>
      <t>50,00 €</t>
    </r>
    <r>
      <rPr>
        <sz val="8"/>
        <color rgb="FF000000"/>
        <rFont val="Arial"/>
      </rPr>
      <t xml:space="preserve"> / </t>
    </r>
    <r>
      <rPr>
        <sz val="8"/>
        <color rgb="FF000000"/>
        <rFont val="Arial"/>
      </rPr>
      <t>48,10 €</t>
    </r>
  </si>
  <si>
    <t>MVDr. Ľudovít Kaiser</t>
  </si>
  <si>
    <t>00377/2021-PNZ -P40129/21.00</t>
  </si>
  <si>
    <r>
      <rPr>
        <sz val="8"/>
        <color rgb="FF000000"/>
        <rFont val="Arial"/>
      </rPr>
      <t>50,00 €</t>
    </r>
    <r>
      <rPr>
        <sz val="8"/>
        <color rgb="FF000000"/>
        <rFont val="Arial"/>
      </rPr>
      <t xml:space="preserve"> / </t>
    </r>
    <r>
      <rPr>
        <sz val="8"/>
        <color rgb="FF000000"/>
        <rFont val="Arial"/>
      </rPr>
      <t>144,26 €</t>
    </r>
  </si>
  <si>
    <t>Stanislav Hužvár</t>
  </si>
  <si>
    <t>00394/2021-PNZ -P40089/21.00</t>
  </si>
  <si>
    <t>Hýľov</t>
  </si>
  <si>
    <r>
      <rPr>
        <sz val="8"/>
        <color rgb="FF000000"/>
        <rFont val="Arial"/>
      </rPr>
      <t>50,00 €</t>
    </r>
    <r>
      <rPr>
        <sz val="8"/>
        <color rgb="FF000000"/>
        <rFont val="Arial"/>
      </rPr>
      <t xml:space="preserve"> / </t>
    </r>
    <r>
      <rPr>
        <sz val="8"/>
        <color rgb="FF000000"/>
        <rFont val="Arial"/>
      </rPr>
      <t>677,51 €</t>
    </r>
  </si>
  <si>
    <t>Mgr. Jaroslav Adamčík</t>
  </si>
  <si>
    <t>00071/2021-PNZ -P40032/21.00</t>
  </si>
  <si>
    <t>Liptovský Ján</t>
  </si>
  <si>
    <r>
      <rPr>
        <sz val="8"/>
        <color rgb="FF000000"/>
        <rFont val="Arial"/>
      </rPr>
      <t>50,00 €</t>
    </r>
    <r>
      <rPr>
        <sz val="8"/>
        <color rgb="FF000000"/>
        <rFont val="Arial"/>
      </rPr>
      <t xml:space="preserve"> / </t>
    </r>
    <r>
      <rPr>
        <sz val="8"/>
        <color rgb="FF000000"/>
        <rFont val="Arial"/>
      </rPr>
      <t>1 680,00 €</t>
    </r>
  </si>
  <si>
    <t xml:space="preserve">Ing. Róbert Gállik PhD. </t>
  </si>
  <si>
    <t>02822/2020-PNZ -P40249/20.00</t>
  </si>
  <si>
    <t>Oreské</t>
  </si>
  <si>
    <r>
      <rPr>
        <sz val="8"/>
        <color rgb="FF000000"/>
        <rFont val="Arial"/>
      </rPr>
      <t>50,00 €</t>
    </r>
    <r>
      <rPr>
        <sz val="8"/>
        <color rgb="FF000000"/>
        <rFont val="Arial"/>
      </rPr>
      <t xml:space="preserve"> / </t>
    </r>
    <r>
      <rPr>
        <sz val="8"/>
        <color rgb="FF000000"/>
        <rFont val="Arial"/>
      </rPr>
      <t>381,39 €</t>
    </r>
  </si>
  <si>
    <t>Roľnícke družstvo Voľa</t>
  </si>
  <si>
    <t>03946/2020-PNZ -P40191/20.00</t>
  </si>
  <si>
    <t>Pusté Čemerné, Strážske, Voľa</t>
  </si>
  <si>
    <r>
      <rPr>
        <sz val="8"/>
        <color rgb="FF000000"/>
        <rFont val="Arial"/>
      </rPr>
      <t>6 304,51 €</t>
    </r>
    <r>
      <rPr>
        <sz val="8"/>
        <color rgb="FF000000"/>
        <rFont val="Arial"/>
      </rPr>
      <t xml:space="preserve"> / </t>
    </r>
    <r>
      <rPr>
        <sz val="8"/>
        <color rgb="FF000000"/>
        <rFont val="Arial"/>
      </rPr>
      <t>34,99 €</t>
    </r>
  </si>
  <si>
    <t>Feldmen, s.r.o.</t>
  </si>
  <si>
    <t>03951/2020-PNZ -P40136/20.00</t>
  </si>
  <si>
    <t>Remetské Hámre</t>
  </si>
  <si>
    <r>
      <rPr>
        <sz val="8"/>
        <color rgb="FF000000"/>
        <rFont val="Arial"/>
      </rPr>
      <t>371,41 €</t>
    </r>
    <r>
      <rPr>
        <sz val="8"/>
        <color rgb="FF000000"/>
        <rFont val="Arial"/>
      </rPr>
      <t xml:space="preserve"> / </t>
    </r>
    <r>
      <rPr>
        <sz val="8"/>
        <color rgb="FF000000"/>
        <rFont val="Arial"/>
      </rPr>
      <t>59,48 €</t>
    </r>
  </si>
  <si>
    <t xml:space="preserve">EURO BENZ PLUS, s.r.o., Veľké Slemence </t>
  </si>
  <si>
    <t>04284/2020-PNZ -P40415/20.00</t>
  </si>
  <si>
    <t>Ruská, Veľké Slemence</t>
  </si>
  <si>
    <r>
      <rPr>
        <sz val="8"/>
        <color rgb="FF000000"/>
        <rFont val="Arial"/>
      </rPr>
      <t>2 529,54 €</t>
    </r>
    <r>
      <rPr>
        <sz val="8"/>
        <color rgb="FF000000"/>
        <rFont val="Arial"/>
      </rPr>
      <t xml:space="preserve"> / </t>
    </r>
    <r>
      <rPr>
        <sz val="8"/>
        <color rgb="FF000000"/>
        <rFont val="Arial"/>
      </rPr>
      <t>44,14 €</t>
    </r>
  </si>
  <si>
    <t>Ing. Anton Vaľko</t>
  </si>
  <si>
    <t>05209/2020-PNZ -P40654/20.00</t>
  </si>
  <si>
    <t>Strážske</t>
  </si>
  <si>
    <r>
      <rPr>
        <sz val="8"/>
        <color rgb="FF000000"/>
        <rFont val="Arial"/>
      </rPr>
      <t>50,00 €</t>
    </r>
    <r>
      <rPr>
        <sz val="8"/>
        <color rgb="FF000000"/>
        <rFont val="Arial"/>
      </rPr>
      <t xml:space="preserve"> / </t>
    </r>
    <r>
      <rPr>
        <sz val="8"/>
        <color rgb="FF000000"/>
        <rFont val="Arial"/>
      </rPr>
      <t>4 504,50 €</t>
    </r>
  </si>
  <si>
    <t>Matúš Mandela</t>
  </si>
  <si>
    <t>05230/2020-PNZ -P40656/20.00</t>
  </si>
  <si>
    <t>Jenkovce, Nižné Nemecké</t>
  </si>
  <si>
    <r>
      <rPr>
        <sz val="8"/>
        <color rgb="FF000000"/>
        <rFont val="Arial"/>
      </rPr>
      <t>1 170,79 €</t>
    </r>
    <r>
      <rPr>
        <sz val="8"/>
        <color rgb="FF000000"/>
        <rFont val="Arial"/>
      </rPr>
      <t xml:space="preserve"> / </t>
    </r>
    <r>
      <rPr>
        <sz val="8"/>
        <color rgb="FF000000"/>
        <rFont val="Arial"/>
      </rPr>
      <t>34,27 €</t>
    </r>
  </si>
  <si>
    <t>Matejička Michal</t>
  </si>
  <si>
    <t>00709/2021-PNZ -P40203/21.00</t>
  </si>
  <si>
    <t>Priekopa</t>
  </si>
  <si>
    <r>
      <rPr>
        <sz val="8"/>
        <color rgb="FF000000"/>
        <rFont val="Arial"/>
      </rPr>
      <t>50,00 €</t>
    </r>
    <r>
      <rPr>
        <sz val="8"/>
        <color rgb="FF000000"/>
        <rFont val="Arial"/>
      </rPr>
      <t xml:space="preserve"> / </t>
    </r>
    <r>
      <rPr>
        <sz val="8"/>
        <color rgb="FF000000"/>
        <rFont val="Arial"/>
      </rPr>
      <t>3 676,47 €</t>
    </r>
  </si>
  <si>
    <t>Purdiak Ján</t>
  </si>
  <si>
    <t>00711/2021-PNZ -P40205/21.00</t>
  </si>
  <si>
    <r>
      <rPr>
        <sz val="8"/>
        <color rgb="FF000000"/>
        <rFont val="Arial"/>
      </rPr>
      <t>50,00 €</t>
    </r>
    <r>
      <rPr>
        <sz val="8"/>
        <color rgb="FF000000"/>
        <rFont val="Arial"/>
      </rPr>
      <t xml:space="preserve"> / </t>
    </r>
    <r>
      <rPr>
        <sz val="8"/>
        <color rgb="FF000000"/>
        <rFont val="Arial"/>
      </rPr>
      <t>3 521,13 €</t>
    </r>
  </si>
  <si>
    <t>Vajzer Bohuslav</t>
  </si>
  <si>
    <t>00712/2021-PNZ -P40206/21.00</t>
  </si>
  <si>
    <r>
      <rPr>
        <sz val="8"/>
        <color rgb="FF000000"/>
        <rFont val="Arial"/>
      </rPr>
      <t>50,00 €</t>
    </r>
    <r>
      <rPr>
        <sz val="8"/>
        <color rgb="FF000000"/>
        <rFont val="Arial"/>
      </rPr>
      <t xml:space="preserve"> / </t>
    </r>
    <r>
      <rPr>
        <sz val="8"/>
        <color rgb="FF000000"/>
        <rFont val="Arial"/>
      </rPr>
      <t>3 225,81 €</t>
    </r>
  </si>
  <si>
    <t>Krupcová Katarína</t>
  </si>
  <si>
    <t>00714/2021-PNZ -P40208/21.00</t>
  </si>
  <si>
    <r>
      <rPr>
        <sz val="8"/>
        <color rgb="FF000000"/>
        <rFont val="Arial"/>
      </rPr>
      <t>50,00 €</t>
    </r>
    <r>
      <rPr>
        <sz val="8"/>
        <color rgb="FF000000"/>
        <rFont val="Arial"/>
      </rPr>
      <t xml:space="preserve"> / </t>
    </r>
    <r>
      <rPr>
        <sz val="8"/>
        <color rgb="FF000000"/>
        <rFont val="Arial"/>
      </rPr>
      <t>2 762,43 €</t>
    </r>
  </si>
  <si>
    <t>Jaroslav Turčan</t>
  </si>
  <si>
    <t>04149/2020-PNZ -P40391/20.00</t>
  </si>
  <si>
    <t>Vrícko</t>
  </si>
  <si>
    <r>
      <rPr>
        <sz val="8"/>
        <color rgb="FF000000"/>
        <rFont val="Arial"/>
      </rPr>
      <t>55,00 €</t>
    </r>
    <r>
      <rPr>
        <sz val="8"/>
        <color rgb="FF000000"/>
        <rFont val="Arial"/>
      </rPr>
      <t xml:space="preserve"> / </t>
    </r>
    <r>
      <rPr>
        <sz val="8"/>
        <color rgb="FF000000"/>
        <rFont val="Arial"/>
      </rPr>
      <t>680,69 €</t>
    </r>
  </si>
  <si>
    <t>Mrocek Ján</t>
  </si>
  <si>
    <t>05074/2020-PNZ -P40633/20.00</t>
  </si>
  <si>
    <t>Veľký Kolačín</t>
  </si>
  <si>
    <r>
      <rPr>
        <sz val="8"/>
        <color rgb="FF000000"/>
        <rFont val="Arial"/>
      </rPr>
      <t>65,00 €</t>
    </r>
    <r>
      <rPr>
        <sz val="8"/>
        <color rgb="FF000000"/>
        <rFont val="Arial"/>
      </rPr>
      <t xml:space="preserve"> / </t>
    </r>
    <r>
      <rPr>
        <sz val="8"/>
        <color rgb="FF000000"/>
        <rFont val="Arial"/>
      </rPr>
      <t>944,77 €</t>
    </r>
  </si>
  <si>
    <t>Capák František</t>
  </si>
  <si>
    <t>05096/2020-PNZ -P40637/20.00</t>
  </si>
  <si>
    <r>
      <rPr>
        <sz val="8"/>
        <color rgb="FF000000"/>
        <rFont val="Arial"/>
      </rPr>
      <t>70,00 €</t>
    </r>
    <r>
      <rPr>
        <sz val="8"/>
        <color rgb="FF000000"/>
        <rFont val="Arial"/>
      </rPr>
      <t xml:space="preserve"> / </t>
    </r>
    <r>
      <rPr>
        <sz val="8"/>
        <color rgb="FF000000"/>
        <rFont val="Arial"/>
      </rPr>
      <t>942,13 €</t>
    </r>
  </si>
  <si>
    <t>Kravčenko Gleb</t>
  </si>
  <si>
    <t>05202/2020-PNZ -P40652/20.00</t>
  </si>
  <si>
    <t>Dolná Breznica</t>
  </si>
  <si>
    <t>31.10. 2032</t>
  </si>
  <si>
    <r>
      <rPr>
        <sz val="8"/>
        <color rgb="FF000000"/>
        <rFont val="Arial"/>
      </rPr>
      <t>60,00 €</t>
    </r>
    <r>
      <rPr>
        <sz val="8"/>
        <color rgb="FF000000"/>
        <rFont val="Arial"/>
      </rPr>
      <t xml:space="preserve"> / </t>
    </r>
    <r>
      <rPr>
        <sz val="8"/>
        <color rgb="FF000000"/>
        <rFont val="Arial"/>
      </rPr>
      <t>727,27 €</t>
    </r>
  </si>
  <si>
    <t>Tatiana Nemcová</t>
  </si>
  <si>
    <t>03010/2020-PNZ -P40175/20.00</t>
  </si>
  <si>
    <t>Stropkov</t>
  </si>
  <si>
    <r>
      <rPr>
        <sz val="8"/>
        <color rgb="FF000000"/>
        <rFont val="Arial"/>
      </rPr>
      <t>40,00 €</t>
    </r>
    <r>
      <rPr>
        <sz val="8"/>
        <color rgb="FF000000"/>
        <rFont val="Arial"/>
      </rPr>
      <t xml:space="preserve"> / </t>
    </r>
    <r>
      <rPr>
        <sz val="8"/>
        <color rgb="FF000000"/>
        <rFont val="Arial"/>
      </rPr>
      <t>359,71 €</t>
    </r>
  </si>
  <si>
    <t>Ing. Marián Kost</t>
  </si>
  <si>
    <t>04048/2020-PNZ -P40369/20.00</t>
  </si>
  <si>
    <t>Hrabovčík</t>
  </si>
  <si>
    <r>
      <rPr>
        <sz val="8"/>
        <color rgb="FF000000"/>
        <rFont val="Arial"/>
      </rPr>
      <t>40,00 €</t>
    </r>
    <r>
      <rPr>
        <sz val="8"/>
        <color rgb="FF000000"/>
        <rFont val="Arial"/>
      </rPr>
      <t xml:space="preserve"> / </t>
    </r>
    <r>
      <rPr>
        <sz val="8"/>
        <color rgb="FF000000"/>
        <rFont val="Arial"/>
      </rPr>
      <t>344,23 €</t>
    </r>
  </si>
  <si>
    <t>PDP Veľké Kostoľany</t>
  </si>
  <si>
    <t>04497/2020-PNZ -P40444/20.00</t>
  </si>
  <si>
    <t>Dolný Lopašov, Nižná, Pečeňady, Veľké Kostoľany, Zákostoľany</t>
  </si>
  <si>
    <r>
      <rPr>
        <sz val="8"/>
        <color rgb="FF000000"/>
        <rFont val="Arial"/>
      </rPr>
      <t>25 146,46 €</t>
    </r>
    <r>
      <rPr>
        <sz val="8"/>
        <color rgb="FF000000"/>
        <rFont val="Arial"/>
      </rPr>
      <t xml:space="preserve"> / </t>
    </r>
    <r>
      <rPr>
        <sz val="8"/>
        <color rgb="FF000000"/>
        <rFont val="Arial"/>
      </rPr>
      <t>71,48 €</t>
    </r>
  </si>
  <si>
    <t>Poľnohospodárske družstvo v Smoleniciach</t>
  </si>
  <si>
    <t>04545/2020-PNZ -P40438/20.00</t>
  </si>
  <si>
    <t>Bíňovce, Boleráz, Horné Orešany, Lošonec, Smolenice, Smolenická Nová Ves, Trstín</t>
  </si>
  <si>
    <r>
      <rPr>
        <sz val="8"/>
        <color rgb="FF000000"/>
        <rFont val="Arial"/>
      </rPr>
      <t>12 428,85 €</t>
    </r>
    <r>
      <rPr>
        <sz val="8"/>
        <color rgb="FF000000"/>
        <rFont val="Arial"/>
      </rPr>
      <t xml:space="preserve"> / </t>
    </r>
    <r>
      <rPr>
        <sz val="8"/>
        <color rgb="FF000000"/>
        <rFont val="Arial"/>
      </rPr>
      <t>46,30 €</t>
    </r>
  </si>
  <si>
    <t>Lukáš Huňák</t>
  </si>
  <si>
    <t>04855/2020-PNZ -P40556/20.00</t>
  </si>
  <si>
    <t>Zámutov</t>
  </si>
  <si>
    <r>
      <rPr>
        <sz val="8"/>
        <color rgb="FF000000"/>
        <rFont val="Arial"/>
      </rPr>
      <t>50,00 €</t>
    </r>
    <r>
      <rPr>
        <sz val="8"/>
        <color rgb="FF000000"/>
        <rFont val="Arial"/>
      </rPr>
      <t xml:space="preserve"> / </t>
    </r>
    <r>
      <rPr>
        <sz val="8"/>
        <color rgb="FF000000"/>
        <rFont val="Arial"/>
      </rPr>
      <t>250,44 €</t>
    </r>
  </si>
  <si>
    <t>andrej.kukumberg s. r. o.</t>
  </si>
  <si>
    <t>00141/2021-PNZ -P40453/18.02</t>
  </si>
  <si>
    <t>dohoda o ukončení  na žiadosť nájomcu</t>
  </si>
  <si>
    <t>0,8057 / 0,0000</t>
  </si>
  <si>
    <t>Hanúsková Diana</t>
  </si>
  <si>
    <t>00227/2021-PNZ -P46426/08.01</t>
  </si>
  <si>
    <t>z dôvodu zmien v KN</t>
  </si>
  <si>
    <t>Devínska Nová Ves</t>
  </si>
  <si>
    <t>0,1770 / 0,0451</t>
  </si>
  <si>
    <t>Píla Peter</t>
  </si>
  <si>
    <t>00278/2021-PNZ -P44017/06.01</t>
  </si>
  <si>
    <t>na žiadosť nájomcu</t>
  </si>
  <si>
    <t>Rohožník</t>
  </si>
  <si>
    <t>0,1708 / 0,0000</t>
  </si>
  <si>
    <t>Krišková Margita</t>
  </si>
  <si>
    <t>00284/2021-PNZ -P46173/01.01</t>
  </si>
  <si>
    <t>na žiadosť nájomcu, preberá syn</t>
  </si>
  <si>
    <t>Vrakuňa</t>
  </si>
  <si>
    <t>0,0498 / 0,0000</t>
  </si>
  <si>
    <t>Tibor Tosér</t>
  </si>
  <si>
    <t>00425/2021-PNZ -P46172/01.02</t>
  </si>
  <si>
    <t>ukončenie na žiadosť nájomcu</t>
  </si>
  <si>
    <t>0,0259 / 0,0000</t>
  </si>
  <si>
    <t>Alica Žilková</t>
  </si>
  <si>
    <t>00571/2021-PNZ -P41319/15.01</t>
  </si>
  <si>
    <t>Nové Mesto</t>
  </si>
  <si>
    <t>0,0499 / 0,0000</t>
  </si>
  <si>
    <t>Galko Ondrej</t>
  </si>
  <si>
    <t>00526/2021-PNZ -P49587/04.01</t>
  </si>
  <si>
    <t>ukončenie NZ na žiadosť nájomcu, pozemky neužíva</t>
  </si>
  <si>
    <t>Michalová</t>
  </si>
  <si>
    <t>0,9616 / 0,0000</t>
  </si>
  <si>
    <t>DRON AGRO, s.r.o.</t>
  </si>
  <si>
    <t>00349/2021-PNZ -P40342/16.03</t>
  </si>
  <si>
    <t>Čečínska Potôň, Horná Potôň, Potônske Lúky, Michal na Ostrove</t>
  </si>
  <si>
    <t>180,3106 / 189,0180</t>
  </si>
  <si>
    <t>Donau farm Padáň, s.r.o.</t>
  </si>
  <si>
    <t>00476/2021-PNZ -P40201/17.03</t>
  </si>
  <si>
    <t>Mad, Padáň</t>
  </si>
  <si>
    <t>5,4809 / 5,4752</t>
  </si>
  <si>
    <t>Donau farm Šamorín, s.r.o.</t>
  </si>
  <si>
    <t>00598/2021-PNZ -P40191/16.05</t>
  </si>
  <si>
    <t>Báč, Dobrohošť, Bučuháza, Kráľovianky, Mliečno, Čilistov, Šamorín, Trnávka, Čukárska Paka, Kyselica, Vojka nad Dunajom</t>
  </si>
  <si>
    <t>423,0954 / 419,5220</t>
  </si>
  <si>
    <t>Gál Daniel</t>
  </si>
  <si>
    <t>00295/2021-PNZ -P40463/13.01</t>
  </si>
  <si>
    <t>Želovce</t>
  </si>
  <si>
    <t>0,0701 / 0,0000</t>
  </si>
  <si>
    <t>AGROK východ, s.r.o.</t>
  </si>
  <si>
    <t>04356/2020-PNZ -P41415/15.03</t>
  </si>
  <si>
    <t>predaj podniku - zmena identifikačných údajov partnera</t>
  </si>
  <si>
    <t>Bracovce, Dúbravka, Falkušovce, Kačanov, Markovce</t>
  </si>
  <si>
    <t>404,1893 / 404,1893</t>
  </si>
  <si>
    <t>Balážik Jozef - SHR</t>
  </si>
  <si>
    <t>00100/2021-PNZ -P40746/16.02</t>
  </si>
  <si>
    <t>ukončenie dohodou na žiadosť nájomcu a z dôvodu ukončenie činnosti SHR</t>
  </si>
  <si>
    <t>Blesovce</t>
  </si>
  <si>
    <t>15,9441 / 0,0000</t>
  </si>
  <si>
    <t>04507/2020-PNZ -P40340/17.02</t>
  </si>
  <si>
    <t xml:space="preserve">zníženie výmery na základe aktualizácia predmetu nájmu podľa údajov v KN </t>
  </si>
  <si>
    <t>Pukanec, Uhliská</t>
  </si>
  <si>
    <t>40,6227 / 33,3859</t>
  </si>
  <si>
    <t>POĽNOHOSPODÁR Nové Zámky a.s.</t>
  </si>
  <si>
    <t>04506/2020-PNZ -P46150/08.03</t>
  </si>
  <si>
    <t>Nové Zámky</t>
  </si>
  <si>
    <t>27.09.2034</t>
  </si>
  <si>
    <t>10,0717 / 10,1622</t>
  </si>
  <si>
    <t>Darina Gašparová</t>
  </si>
  <si>
    <t>05149/2020-PNZ -P40311/09.03</t>
  </si>
  <si>
    <t>dohoda o ukončení nájomnej zmluvy na žiadosť nájomcu</t>
  </si>
  <si>
    <t>Dolné Orešany, Košolná</t>
  </si>
  <si>
    <t>2,1616 / 0,0000</t>
  </si>
  <si>
    <t>Erik Horňák</t>
  </si>
  <si>
    <t>00443/2021-PNZ -P40141/21.00</t>
  </si>
  <si>
    <t>Čermeľ</t>
  </si>
  <si>
    <t xml:space="preserve">Prenájom záhradkárskeho pozemku za účelom rekreačným. </t>
  </si>
  <si>
    <r>
      <rPr>
        <sz val="8"/>
        <color rgb="FF000000"/>
        <rFont val="Arial"/>
      </rPr>
      <t>170,40 €</t>
    </r>
    <r>
      <rPr>
        <sz val="8"/>
        <color rgb="FF000000"/>
        <rFont val="Arial"/>
      </rPr>
      <t xml:space="preserve"> / </t>
    </r>
    <r>
      <rPr>
        <sz val="8"/>
        <color rgb="FF000000"/>
        <rFont val="Arial"/>
      </rPr>
      <t>1,20 €</t>
    </r>
  </si>
  <si>
    <t>00422/2021-PNZ -P45021/07.01</t>
  </si>
  <si>
    <t>Demänovská Dolina</t>
  </si>
  <si>
    <t>na parkovacie účely pre odstavenie a parkovanie motorových vozidiel, vrátane dočasného naloženia a vyloženia tovaru a drobných vecí</t>
  </si>
  <si>
    <t>0,0001 / 0,0000</t>
  </si>
  <si>
    <t>Obec Krivany</t>
  </si>
  <si>
    <t>00374/2021-PNZ -P41015/15.03</t>
  </si>
  <si>
    <t>zmena účelu, doby nájmu a niekt. ustanovení zmluvy (čerpanie eurofondov)</t>
  </si>
  <si>
    <t>Krivany</t>
  </si>
  <si>
    <t>Pozemok pod stavbou a prístup</t>
  </si>
  <si>
    <t>0,2424 / 0,2424</t>
  </si>
  <si>
    <t>00373/2021-PNZ -P20005/15.03</t>
  </si>
  <si>
    <t>prenájom budovy</t>
  </si>
  <si>
    <t>0,0000 / 0,0000</t>
  </si>
  <si>
    <t>PROMA INVEST, s.r.o.</t>
  </si>
  <si>
    <t>00863/2020-PNZ -P40282/10.01</t>
  </si>
  <si>
    <t xml:space="preserve">i ukončenie NZ dohodou na žiadosť nájomcu, pozemky neužíva </t>
  </si>
  <si>
    <t>Stráňavy</t>
  </si>
  <si>
    <t>užívanie za účelom získania rozhodnutí podľa Stavebného zákona</t>
  </si>
  <si>
    <t>0,0474 / 0,0000</t>
  </si>
  <si>
    <t>PROMTO, a.s.</t>
  </si>
  <si>
    <t>00905/2020-PNZ -P40280/10.01</t>
  </si>
  <si>
    <t>ukončenie NZ dohodou , pozemky nevyužíva</t>
  </si>
  <si>
    <t>0,0484 / 0,0000</t>
  </si>
  <si>
    <t>Ing. Stanislav Hlavatý</t>
  </si>
  <si>
    <t>00676/2021-PRZ0017/21-00</t>
  </si>
  <si>
    <t>SLOVENSKÁ ĽUPČA</t>
  </si>
  <si>
    <t>Romčová Kamila</t>
  </si>
  <si>
    <t>00116/2021-PRZ0003/21-00</t>
  </si>
  <si>
    <t>Fričová Magdaléna</t>
  </si>
  <si>
    <t>00306/2021-PRZ0007/21-00</t>
  </si>
  <si>
    <t>VEĽKÝ ŠARIŠ</t>
  </si>
  <si>
    <t>Hermanovská Darina</t>
  </si>
  <si>
    <t>00313/2021-PRZ0008/21-00</t>
  </si>
  <si>
    <t>SOLIVAR</t>
  </si>
  <si>
    <t>František Šoltýs</t>
  </si>
  <si>
    <t>00624/2021-PRZ0016/21-00</t>
  </si>
  <si>
    <t>Ing. Richard Scholtz, Helmut Scholtz, Mgr. Ingrid Gurková, Roland Scholtz, Erika Scholtzová, Ing. Valter Scholtz, Erich Scholtz</t>
  </si>
  <si>
    <t>02179/2018-PRZ -R60190/18.00</t>
  </si>
  <si>
    <t>BUŠOVCE</t>
  </si>
  <si>
    <t>Ostatná plocha, Trvalý trávnatý porast, Orná pôda</t>
  </si>
  <si>
    <t>Anna Vnenčáková, Jozef Šoltys</t>
  </si>
  <si>
    <t>00102/2021-PRZ0002/21-00</t>
  </si>
  <si>
    <t>STARÁ LESNÁ</t>
  </si>
  <si>
    <t>Eleónora Mintálová</t>
  </si>
  <si>
    <t>00333/2019-PRZ -R60023/19.00</t>
  </si>
  <si>
    <t>TTP</t>
  </si>
  <si>
    <t>Vincent Vaško</t>
  </si>
  <si>
    <t>Košice-Juh</t>
  </si>
  <si>
    <t>Hýľov (Košice okolie)</t>
  </si>
  <si>
    <t>orná pôda</t>
  </si>
  <si>
    <t>A.Davidová, Š.Lanka, M.Lanka</t>
  </si>
  <si>
    <t>Košice I. - Ťahanovce</t>
  </si>
  <si>
    <t>Skároš - KE okolie</t>
  </si>
  <si>
    <t>Zoltán Bíro, Jozef Biró, Margita Dubcová, Eva Baková , Eugen Biro</t>
  </si>
  <si>
    <t>00816/2021-PRZ0022/21-00</t>
  </si>
  <si>
    <t>Podunajské Biskupice</t>
  </si>
  <si>
    <t>Ondrej Fúr</t>
  </si>
  <si>
    <t>00792/2021-PRZ0021/21-00</t>
  </si>
  <si>
    <t>Pohorelá</t>
  </si>
  <si>
    <t>Ján Boldižár, Jozefína Korlová</t>
  </si>
  <si>
    <t>00744/2021-PRZ0020/21-00</t>
  </si>
  <si>
    <t>Južné Mesto, Barca</t>
  </si>
  <si>
    <t>Semeňák Milan</t>
  </si>
  <si>
    <t>00875/2021-PRZ0024/21-00</t>
  </si>
  <si>
    <t>Nová Lesná, Mlynica</t>
  </si>
  <si>
    <t>Trvalý trávnatý porast, Orná pôda</t>
  </si>
  <si>
    <t>Cupci Marian Ing., Cupci Lukáš Mgr., Beňová Kvetoslava PhDr.</t>
  </si>
  <si>
    <t>00261/2021-PRZ0005/21-00</t>
  </si>
  <si>
    <t>Lučenec</t>
  </si>
  <si>
    <t>Degrová Mária</t>
  </si>
  <si>
    <t>00737/2021-PRZ0019/21-00</t>
  </si>
  <si>
    <t>Solivar</t>
  </si>
  <si>
    <t>Záborské</t>
  </si>
  <si>
    <t>JANČEKOVÁ Lidia, Ing., GROTKOVSKÁ Magdaléna, ŠOLTÉS František, Ing., ŠOLTÉS Milan</t>
  </si>
  <si>
    <t>01109/2021-PRZ0027/21-00</t>
  </si>
  <si>
    <t>Tatranská Lomnica</t>
  </si>
  <si>
    <t>Veľký Slavkov</t>
  </si>
  <si>
    <t>Rímskokatolícka cirkev, Biskupstvo Nitra</t>
  </si>
  <si>
    <t>04834/2020-PRC0003/20-00</t>
  </si>
  <si>
    <t>Slepčany</t>
  </si>
  <si>
    <t>Orná pôda, Trvalý trávnatý porast, Zastavaná plocha a nádvorie</t>
  </si>
  <si>
    <t>LMG a.s.</t>
  </si>
  <si>
    <t>00262/2020-PNZ -P40030/20.00</t>
  </si>
  <si>
    <t>Kochanovce nad Laborcom, Udavské, Veľopolie</t>
  </si>
  <si>
    <r>
      <rPr>
        <sz val="8"/>
        <color rgb="FF000000"/>
        <rFont val="Arial"/>
      </rPr>
      <t>1 109,80 €</t>
    </r>
    <r>
      <rPr>
        <sz val="8"/>
        <color rgb="FF000000"/>
        <rFont val="Arial"/>
      </rPr>
      <t xml:space="preserve"> / </t>
    </r>
    <r>
      <rPr>
        <sz val="8"/>
        <color rgb="FF000000"/>
        <rFont val="Arial"/>
      </rPr>
      <t>21,82 €</t>
    </r>
  </si>
  <si>
    <t>AGRO PARTS s.r.o.</t>
  </si>
  <si>
    <t>00799/2021-PNZ -P40240/21.00</t>
  </si>
  <si>
    <t>Ďurkov, Ruskov, Vyšný Čaj</t>
  </si>
  <si>
    <r>
      <rPr>
        <sz val="8"/>
        <color rgb="FF000000"/>
        <rFont val="Arial"/>
      </rPr>
      <t>12 848,29 €</t>
    </r>
    <r>
      <rPr>
        <sz val="8"/>
        <color rgb="FF000000"/>
        <rFont val="Arial"/>
      </rPr>
      <t xml:space="preserve"> / </t>
    </r>
    <r>
      <rPr>
        <sz val="8"/>
        <color rgb="FF000000"/>
        <rFont val="Arial"/>
      </rPr>
      <t>68,05 €</t>
    </r>
  </si>
  <si>
    <t>Veliký Milan Mgr.</t>
  </si>
  <si>
    <t>00833/2021-PNZ -P40255/21.00</t>
  </si>
  <si>
    <t>Nižná Kamenica</t>
  </si>
  <si>
    <r>
      <rPr>
        <sz val="8"/>
        <color rgb="FF000000"/>
        <rFont val="Arial"/>
      </rPr>
      <t>2 841,63 €</t>
    </r>
    <r>
      <rPr>
        <sz val="8"/>
        <color rgb="FF000000"/>
        <rFont val="Arial"/>
      </rPr>
      <t xml:space="preserve"> / </t>
    </r>
    <r>
      <rPr>
        <sz val="8"/>
        <color rgb="FF000000"/>
        <rFont val="Arial"/>
      </rPr>
      <t>55,30 €</t>
    </r>
  </si>
  <si>
    <t>Oľga Maternová-SHR</t>
  </si>
  <si>
    <t>00181/2021-PNZ -P40085/21.00</t>
  </si>
  <si>
    <t>Sobrance</t>
  </si>
  <si>
    <r>
      <rPr>
        <sz val="8"/>
        <color rgb="FF000000"/>
        <rFont val="Arial"/>
      </rPr>
      <t>362,73 €</t>
    </r>
    <r>
      <rPr>
        <sz val="8"/>
        <color rgb="FF000000"/>
        <rFont val="Arial"/>
      </rPr>
      <t xml:space="preserve"> / </t>
    </r>
    <r>
      <rPr>
        <sz val="8"/>
        <color rgb="FF000000"/>
        <rFont val="Arial"/>
      </rPr>
      <t>34,96 €</t>
    </r>
  </si>
  <si>
    <t>Peter Tchurik</t>
  </si>
  <si>
    <t>00830/2021-PNZ -P40254/21.00</t>
  </si>
  <si>
    <t>Fijaš</t>
  </si>
  <si>
    <r>
      <rPr>
        <sz val="8"/>
        <color rgb="FF000000"/>
        <rFont val="Arial"/>
      </rPr>
      <t>55,27 €</t>
    </r>
    <r>
      <rPr>
        <sz val="8"/>
        <color rgb="FF000000"/>
        <rFont val="Arial"/>
      </rPr>
      <t xml:space="preserve"> / </t>
    </r>
    <r>
      <rPr>
        <sz val="8"/>
        <color rgb="FF000000"/>
        <rFont val="Arial"/>
      </rPr>
      <t>17,68 €</t>
    </r>
  </si>
  <si>
    <t>Poľnohospodárske družstvo "Magura", Zborov</t>
  </si>
  <si>
    <t>03694/2020-PNZ -P40167/20.00</t>
  </si>
  <si>
    <t>Bardejov, Bardejovská Nová Ves, Becherov, Dlhá Lúka, Chmeľová, Ondavka, Regetovka, Stebnícka Huta, Stebník, Varadka, Vyšná Polianka, Zborov</t>
  </si>
  <si>
    <r>
      <rPr>
        <sz val="8"/>
        <color rgb="FF000000"/>
        <rFont val="Arial"/>
      </rPr>
      <t>15 484,34 €</t>
    </r>
    <r>
      <rPr>
        <sz val="8"/>
        <color rgb="FF000000"/>
        <rFont val="Arial"/>
      </rPr>
      <t xml:space="preserve"> / </t>
    </r>
    <r>
      <rPr>
        <sz val="8"/>
        <color rgb="FF000000"/>
        <rFont val="Arial"/>
      </rPr>
      <t>14,69 €</t>
    </r>
  </si>
  <si>
    <t>JUDr. Monika Kovarčíková - SHR</t>
  </si>
  <si>
    <t>00101/2021-PNZ -P40056/21.00</t>
  </si>
  <si>
    <t>Hajnáčka</t>
  </si>
  <si>
    <r>
      <rPr>
        <sz val="8"/>
        <color rgb="FF000000"/>
        <rFont val="Arial"/>
      </rPr>
      <t>1 829,73 €</t>
    </r>
    <r>
      <rPr>
        <sz val="8"/>
        <color rgb="FF000000"/>
        <rFont val="Arial"/>
      </rPr>
      <t xml:space="preserve"> / </t>
    </r>
    <r>
      <rPr>
        <sz val="8"/>
        <color rgb="FF000000"/>
        <rFont val="Arial"/>
      </rPr>
      <t>31,11 €</t>
    </r>
  </si>
  <si>
    <t>Mária Csomaiová - SHR</t>
  </si>
  <si>
    <t>00168/2021-PNZ -P40079/21.00</t>
  </si>
  <si>
    <t>Šimonovce, Širkovce</t>
  </si>
  <si>
    <r>
      <rPr>
        <sz val="8"/>
        <color rgb="FF000000"/>
        <rFont val="Arial"/>
      </rPr>
      <t>3 880,66 €</t>
    </r>
    <r>
      <rPr>
        <sz val="8"/>
        <color rgb="FF000000"/>
        <rFont val="Arial"/>
      </rPr>
      <t xml:space="preserve"> / </t>
    </r>
    <r>
      <rPr>
        <sz val="8"/>
        <color rgb="FF000000"/>
        <rFont val="Arial"/>
      </rPr>
      <t>63,47 €</t>
    </r>
  </si>
  <si>
    <t>DRUŽSTVO AGRIA</t>
  </si>
  <si>
    <t>00863/2021-PNZ -P40268/21.00</t>
  </si>
  <si>
    <t>Gemerský Jablonec</t>
  </si>
  <si>
    <r>
      <rPr>
        <sz val="8"/>
        <color rgb="FF000000"/>
        <rFont val="Arial"/>
      </rPr>
      <t>4 635,23 €</t>
    </r>
    <r>
      <rPr>
        <sz val="8"/>
        <color rgb="FF000000"/>
        <rFont val="Arial"/>
      </rPr>
      <t xml:space="preserve"> / </t>
    </r>
    <r>
      <rPr>
        <sz val="8"/>
        <color rgb="FF000000"/>
        <rFont val="Arial"/>
      </rPr>
      <t>71,89 €</t>
    </r>
  </si>
  <si>
    <t>Roľnícke družstvo podielnikov Dolné Dubové</t>
  </si>
  <si>
    <t>04054/2020-PNZ -P40367/20.00</t>
  </si>
  <si>
    <t>Dolná Krupá, Dolné Dubové, Špačince</t>
  </si>
  <si>
    <r>
      <rPr>
        <sz val="8"/>
        <color rgb="FF000000"/>
        <rFont val="Arial"/>
      </rPr>
      <t>6 094,53 €</t>
    </r>
    <r>
      <rPr>
        <sz val="8"/>
        <color rgb="FF000000"/>
        <rFont val="Arial"/>
      </rPr>
      <t xml:space="preserve"> / </t>
    </r>
    <r>
      <rPr>
        <sz val="8"/>
        <color rgb="FF000000"/>
        <rFont val="Arial"/>
      </rPr>
      <t>94,92 €</t>
    </r>
  </si>
  <si>
    <t>JADRANIS, s.r.o.</t>
  </si>
  <si>
    <t>00367/2021-PNZ -P40127/21.00</t>
  </si>
  <si>
    <t>Ladzany</t>
  </si>
  <si>
    <r>
      <rPr>
        <sz val="8"/>
        <color rgb="FF000000"/>
        <rFont val="Arial"/>
      </rPr>
      <t>1 080,84 €</t>
    </r>
    <r>
      <rPr>
        <sz val="8"/>
        <color rgb="FF000000"/>
        <rFont val="Arial"/>
      </rPr>
      <t xml:space="preserve"> / </t>
    </r>
    <r>
      <rPr>
        <sz val="8"/>
        <color rgb="FF000000"/>
        <rFont val="Arial"/>
      </rPr>
      <t>39,73 €</t>
    </r>
  </si>
  <si>
    <t>Mgr. Ján Vlach s manž., Mgr. Ivana Vlachová, PhD</t>
  </si>
  <si>
    <t>00751/2021-PKZ -K40105/21.00</t>
  </si>
  <si>
    <t>Grinava</t>
  </si>
  <si>
    <t>Hlavné mesto Slovenskej republiky Bratislava</t>
  </si>
  <si>
    <t>00748/2021-PKZP-K40226/17.01</t>
  </si>
  <si>
    <t>Boris Kupec, Ing. Andrea Kupcová</t>
  </si>
  <si>
    <t>00164/2021-PKZP-K40019/21.00</t>
  </si>
  <si>
    <t>Malachov</t>
  </si>
  <si>
    <t>Ivan Šteller</t>
  </si>
  <si>
    <t>05305/2020-PKZP-K40303/20.00</t>
  </si>
  <si>
    <t>Dolná Lehota</t>
  </si>
  <si>
    <t>JUDr. Eva Moderová</t>
  </si>
  <si>
    <t>00642/2021-PKZ -K40088/21.00</t>
  </si>
  <si>
    <t>Obec Oravské Veselé</t>
  </si>
  <si>
    <t>00919/2021-PKZ -K40126/21.00</t>
  </si>
  <si>
    <t>Jančo František</t>
  </si>
  <si>
    <t>03509/2019-PKZP-K40544/19.00</t>
  </si>
  <si>
    <t>Zuberec</t>
  </si>
  <si>
    <t>Ján Joštiak</t>
  </si>
  <si>
    <t>04863/2020-PKZ -K40422/20.00</t>
  </si>
  <si>
    <t>Peter Brezoňák</t>
  </si>
  <si>
    <t>05064/2020-PKZP-K40289/20.00</t>
  </si>
  <si>
    <t>Sihelné</t>
  </si>
  <si>
    <t>Marek Zvonár</t>
  </si>
  <si>
    <t>05071/2020-PKZP-K40290/20.00</t>
  </si>
  <si>
    <t>Zákamenné</t>
  </si>
  <si>
    <t>Kukkonia farm s.r.o.</t>
  </si>
  <si>
    <t>04461/2020-PKZ -K40370/20.00</t>
  </si>
  <si>
    <t>Orechová Potôň</t>
  </si>
  <si>
    <t>04462/2020-PKZP-K40229/20.00</t>
  </si>
  <si>
    <t>Obec Malá Domaša</t>
  </si>
  <si>
    <t>00944/2021-PKZP-K40113/21.00</t>
  </si>
  <si>
    <t>Malá Domaša</t>
  </si>
  <si>
    <t>Rímskokatolícka cirkev farnosť Najsvätejšej trojice</t>
  </si>
  <si>
    <t>00307/2021-PKZP-K40036/21.00</t>
  </si>
  <si>
    <t>Slovenská Kajňa</t>
  </si>
  <si>
    <t>Mgr. Lenka Opielová</t>
  </si>
  <si>
    <t>03788/2020-PKZ -K40264/20.00</t>
  </si>
  <si>
    <t>Jasenov</t>
  </si>
  <si>
    <t>Peter Macík</t>
  </si>
  <si>
    <t>02898/2019-PKZ -K40729/19.00</t>
  </si>
  <si>
    <t>Brestov</t>
  </si>
  <si>
    <t>Marián Korčák</t>
  </si>
  <si>
    <t>05298/2020-PKZ -K40467/20.00</t>
  </si>
  <si>
    <t>Pavlovce</t>
  </si>
  <si>
    <t>Nitriansky samosprávny kraj</t>
  </si>
  <si>
    <t>00454/2020-PKZP-K40597/19.00</t>
  </si>
  <si>
    <t>Chrenová</t>
  </si>
  <si>
    <t>Mesto Dunajská Streda</t>
  </si>
  <si>
    <t>00347/2021-PKZO-K40007/21.00</t>
  </si>
  <si>
    <t>Dunajská Streda</t>
  </si>
  <si>
    <t>Obec Pečeňady</t>
  </si>
  <si>
    <t>00509/2021-PKZ -K40063/21.00</t>
  </si>
  <si>
    <t>Pečeňady</t>
  </si>
  <si>
    <t>Obec Chropov</t>
  </si>
  <si>
    <t>00215/2021-PKZ -K40025/21.00</t>
  </si>
  <si>
    <t>Chropov</t>
  </si>
  <si>
    <t xml:space="preserve">Obec Štitáre </t>
  </si>
  <si>
    <t>02212/2018-PKZ -K40406/18.00</t>
  </si>
  <si>
    <t>Dolné Štitáre</t>
  </si>
  <si>
    <t>Obec Madunice</t>
  </si>
  <si>
    <t>00145/2021-PKZP-K40016/21.00</t>
  </si>
  <si>
    <t>Madunice</t>
  </si>
  <si>
    <t>Ďuroš Jaroslav Ing.</t>
  </si>
  <si>
    <t>00519/2021-PKZ -K40069/21.00</t>
  </si>
  <si>
    <t>Bandžuchová Denisa</t>
  </si>
  <si>
    <t>00528/2021-PKZ -K40072/21.00</t>
  </si>
  <si>
    <t>Mikušovce</t>
  </si>
  <si>
    <t>Karásek Jozef a manž. Miroslava</t>
  </si>
  <si>
    <t>00507/2021-PKZ -K40065/21.00</t>
  </si>
  <si>
    <t>Trebeľovce</t>
  </si>
  <si>
    <t>Ján Bukoven a manželka Emília</t>
  </si>
  <si>
    <t>00671/2020-PKZ -K40162/20.00</t>
  </si>
  <si>
    <t>Čebovce</t>
  </si>
  <si>
    <t>AGRO CS Slovakia a.s.</t>
  </si>
  <si>
    <t>01014/2020-PKZ -K40211/20.00</t>
  </si>
  <si>
    <t>Nové Hony</t>
  </si>
  <si>
    <t>AGRO CS BIOFARMA s.r.o</t>
  </si>
  <si>
    <t>01015/2020-PKZ -K40212/20.00</t>
  </si>
  <si>
    <t>Švanterová Dana</t>
  </si>
  <si>
    <t>03082/2019-PKZ -K40772/19.00</t>
  </si>
  <si>
    <t>Paseková Mária</t>
  </si>
  <si>
    <t>04067/2020-PKZP-K40185/20.00</t>
  </si>
  <si>
    <t>Šíd</t>
  </si>
  <si>
    <t>Mesto Fiľakovo</t>
  </si>
  <si>
    <t>00407/2021-PKZP-K40049/21.00</t>
  </si>
  <si>
    <t>Fiľakovo</t>
  </si>
  <si>
    <t>Ing. Vincent Šanoba, Ing. Anna Šanobová</t>
  </si>
  <si>
    <t>03149/2019-PKZP-K40492/19.00</t>
  </si>
  <si>
    <t>Hrboltová</t>
  </si>
  <si>
    <t>Kordošová Eva</t>
  </si>
  <si>
    <t>00397/2021-PKZP-K40047/21.00</t>
  </si>
  <si>
    <t>Dlhá Lúka</t>
  </si>
  <si>
    <t>Konôpka Martin, Daniela Konôpková, Štefan Hudáč, Veronika Hudáčová</t>
  </si>
  <si>
    <t>00465/2021-PKZ -K40057/21.00</t>
  </si>
  <si>
    <t>Kráľova Lehota</t>
  </si>
  <si>
    <t>Komiňák Alojz a Komiňáková Anna</t>
  </si>
  <si>
    <t>00321/2021-PKZ -K40034/21.00</t>
  </si>
  <si>
    <t>Uličný Miroslav Bc.</t>
  </si>
  <si>
    <t>00323/2021-PKZ -K40035/21.00</t>
  </si>
  <si>
    <t>Pavlikovský Martin, Mgr.</t>
  </si>
  <si>
    <t>00325/2021-PKZ -K40036/21.00</t>
  </si>
  <si>
    <t>Pavlikovský Michal</t>
  </si>
  <si>
    <t>00326/2021-PKZ -K40037/21.00</t>
  </si>
  <si>
    <t>Pavlikovský Peter</t>
  </si>
  <si>
    <t>00328/2021-PKZ -K40038/21.00</t>
  </si>
  <si>
    <t>00396/2021-PKZ -K40044/21.00</t>
  </si>
  <si>
    <t>Ján Berezňanin a manž. Marianna</t>
  </si>
  <si>
    <t>02301/2019-PKZP-K40357/19.00</t>
  </si>
  <si>
    <t>Choňkovce</t>
  </si>
  <si>
    <t xml:space="preserve">Fúčela Rastislav a manž. Lucia, Hurta Michal, Hurta Miroslav a manž. </t>
  </si>
  <si>
    <t>03798/2019-PKZP-K40588/19.00</t>
  </si>
  <si>
    <t>Sklabiňa</t>
  </si>
  <si>
    <t>Pongráczová Mária</t>
  </si>
  <si>
    <t>00704/2021-PKZ -K40097/21.00</t>
  </si>
  <si>
    <t>Budiš</t>
  </si>
  <si>
    <t>Adam Staňo, Katarína Staňová</t>
  </si>
  <si>
    <t>00645/2021-PKZP-K40083/21.00</t>
  </si>
  <si>
    <t>Ondrašová</t>
  </si>
  <si>
    <t>Ďuriš Jozef, Monika Ďurišová</t>
  </si>
  <si>
    <t>00544/2021-PKZP-K40065/21.00</t>
  </si>
  <si>
    <t>Rumanová</t>
  </si>
  <si>
    <t>Ján Fazekaš , Alžbeta Nízlová</t>
  </si>
  <si>
    <t>01024/2020-PKZP-K40098/20.00</t>
  </si>
  <si>
    <t>Ladice</t>
  </si>
  <si>
    <t>Spilatex, s.r.o., DELTA Realtrade, s.r.o.</t>
  </si>
  <si>
    <t>00384/2021-PKZP-K40044/21.00</t>
  </si>
  <si>
    <t>Levice</t>
  </si>
  <si>
    <t>Rímskokatolícka cirkev farnosť Nová Ves nad Žitavou</t>
  </si>
  <si>
    <t>00198/2021-PKZ -K40020/21.00</t>
  </si>
  <si>
    <t>CEHIP s.r.o.</t>
  </si>
  <si>
    <t>03496/2019-PKZ -K40870/19.00</t>
  </si>
  <si>
    <t xml:space="preserve">§ 34 ods. 4 písm. d) zákona č. 330/1991 Zb. </t>
  </si>
  <si>
    <t>Vráble, Horný Ohaj</t>
  </si>
  <si>
    <t>Krivánek Mikuláš</t>
  </si>
  <si>
    <t>00474/2021-PKZP-K40056/21.00</t>
  </si>
  <si>
    <t>Dvory nad Žitavou</t>
  </si>
  <si>
    <t>Puchríková Anna</t>
  </si>
  <si>
    <t>00639/2021-PKZ -K40086/21.00</t>
  </si>
  <si>
    <t>Horná Mariková</t>
  </si>
  <si>
    <t>Kres Vladimír, Kresová Emília</t>
  </si>
  <si>
    <t>00673/2021-PKZ -K40094/21.00</t>
  </si>
  <si>
    <t>Záriečie</t>
  </si>
  <si>
    <t>Repatá Adriána, Monček Martin, Monček Ľuboš, Monček Roman, Kvasnicová Miroslava, Repatý Marián, Mališ Ivan, Mališová Marika</t>
  </si>
  <si>
    <t>04313/2020-PKZ -K40349/20.00</t>
  </si>
  <si>
    <t>Hôrka</t>
  </si>
  <si>
    <t>Jedlička Jozef</t>
  </si>
  <si>
    <t>04714/2020-PKZ -K40395/20.00</t>
  </si>
  <si>
    <t>Udiča</t>
  </si>
  <si>
    <t>ASFA - KDK s.r.o.</t>
  </si>
  <si>
    <t>05043/2020-PKZ -K40443/20.00</t>
  </si>
  <si>
    <t>Dubnica nad Váhom</t>
  </si>
  <si>
    <t>Halušková Viera</t>
  </si>
  <si>
    <t>05346/2020-PKZ -K40473/20.00</t>
  </si>
  <si>
    <t>Lazy pod Makytou</t>
  </si>
  <si>
    <t>Maczko Miroslav Ing.</t>
  </si>
  <si>
    <t>05145/2020-PKZ -K40454/20.00</t>
  </si>
  <si>
    <t>04716/2020-PKZP-K40250/20.00</t>
  </si>
  <si>
    <t>Pavlík Jozef</t>
  </si>
  <si>
    <t>00356/2021-PKZP-K40040/21.00</t>
  </si>
  <si>
    <t>Papradno</t>
  </si>
  <si>
    <t xml:space="preserve">Zboranová Monika, Ing. </t>
  </si>
  <si>
    <t>00361/2021-PKZP-K40041/21.00</t>
  </si>
  <si>
    <t>Šnapková Marta, Škrovánková Emília, Bieliková Anna</t>
  </si>
  <si>
    <t>04251/2020-PKZP-K40207/20.00</t>
  </si>
  <si>
    <t>Veľké Košecké Podhradie</t>
  </si>
  <si>
    <t>Čamajová Marta, Tomov Anton</t>
  </si>
  <si>
    <t>00430/2021-PKZP-K40052/21.00</t>
  </si>
  <si>
    <t>Stupné</t>
  </si>
  <si>
    <t>Prostinák Július</t>
  </si>
  <si>
    <t>00570/2021-PKZP-K40069/21.00</t>
  </si>
  <si>
    <t xml:space="preserve">Prostinák Július, Bajzíková Janka, Ing. </t>
  </si>
  <si>
    <t>00619/2021-PKZP-K40076/21.00</t>
  </si>
  <si>
    <t>Obec Medzany</t>
  </si>
  <si>
    <t>00906/2021-PKZ -K40121/21.00</t>
  </si>
  <si>
    <t>Medzany</t>
  </si>
  <si>
    <t>Obec Jakovany</t>
  </si>
  <si>
    <t>00908/2021-PKZ -K40122/21.00</t>
  </si>
  <si>
    <t>Jakovany</t>
  </si>
  <si>
    <t>Obec Vyšná Voľa</t>
  </si>
  <si>
    <t>00828/2021-PKZ -K40113/21.00</t>
  </si>
  <si>
    <t>Vyšná Voľa</t>
  </si>
  <si>
    <t>Obec Hubošovce</t>
  </si>
  <si>
    <t>00725/2021-PKZ -K40098/21.00</t>
  </si>
  <si>
    <t>Hubošovce</t>
  </si>
  <si>
    <t>Škublík Igor, Škubliková Monika</t>
  </si>
  <si>
    <t>02838/2019-PKZ -K40724/19.00</t>
  </si>
  <si>
    <t>Miňovce</t>
  </si>
  <si>
    <t>Východoslo. vodár. spoločnosť, a.s.</t>
  </si>
  <si>
    <t>00949/2020-PKZ -K40203/20.00</t>
  </si>
  <si>
    <t>Obec Proč</t>
  </si>
  <si>
    <t>00183/2021-PKZP-K40021/21.00</t>
  </si>
  <si>
    <t>Proč</t>
  </si>
  <si>
    <t>Bartolomej Kočiš</t>
  </si>
  <si>
    <t>00682/2021-PKZP-K40087/21.00</t>
  </si>
  <si>
    <t>Trnkov</t>
  </si>
  <si>
    <t>Kovalčíková Mária</t>
  </si>
  <si>
    <t>04800/2020-PKZ -K40414/20.00</t>
  </si>
  <si>
    <t>Spišská Belá</t>
  </si>
  <si>
    <t>Ing. Martin Petruš</t>
  </si>
  <si>
    <t>02516/2019-PKZ -K40647/19.00</t>
  </si>
  <si>
    <t>Obec Štrba</t>
  </si>
  <si>
    <t>00412/2021-PKZO-K40009/21.00</t>
  </si>
  <si>
    <t>Štrba</t>
  </si>
  <si>
    <t>Ing. Kruliac a manželka, Ing. Viera Kruliacová</t>
  </si>
  <si>
    <t>00677/2021-PKZ -K40095/21.00</t>
  </si>
  <si>
    <t>Huncovce</t>
  </si>
  <si>
    <t>INVEST TN, s.r.o.</t>
  </si>
  <si>
    <t>02817/2019-PKZ -K40713/19.00</t>
  </si>
  <si>
    <t>Kubrá</t>
  </si>
  <si>
    <t>Jozef Petráš, Angela Dobišová, Marta Kulichová, Anna Kulichová, Viera Cabalová</t>
  </si>
  <si>
    <t>00418/2021-PKZ -K40049/21.00</t>
  </si>
  <si>
    <t>Tužina</t>
  </si>
  <si>
    <t>Juraj Krasula</t>
  </si>
  <si>
    <t>00621/2021-PKZ -K40082/21.00</t>
  </si>
  <si>
    <t>Partizánske</t>
  </si>
  <si>
    <t>Mgr. Tomáš Horinka, Mgr. Petra Horinková</t>
  </si>
  <si>
    <t>00713/2021-PKZP-K40091/21.00</t>
  </si>
  <si>
    <t>Gbely</t>
  </si>
  <si>
    <t>Peter Baďura</t>
  </si>
  <si>
    <t>04878/2020-PKZP-K40274/20.00</t>
  </si>
  <si>
    <t>Hoľanová Terézia Ing., Hoľan Marek</t>
  </si>
  <si>
    <t>00735/2021-PKZ -K40101/21.00</t>
  </si>
  <si>
    <t>Myslava</t>
  </si>
  <si>
    <t>Švidroň Valentín RNDr.</t>
  </si>
  <si>
    <t>00736/2021-PKZ -K40102/21.00</t>
  </si>
  <si>
    <t>Baška</t>
  </si>
  <si>
    <t>Miroslav Štefek</t>
  </si>
  <si>
    <t>01151/2021-PKZ -K40164/21.00</t>
  </si>
  <si>
    <t>Častkov</t>
  </si>
  <si>
    <t>Vladimír Danajka</t>
  </si>
  <si>
    <t>00159/2019-PKZP-K40027/19.00</t>
  </si>
  <si>
    <t>NV Z.180/1995 §19/6 Dohoda o zrušení podiel. spoluvlastníctva</t>
  </si>
  <si>
    <t>Vrádište</t>
  </si>
  <si>
    <t>Marta Šišoláková</t>
  </si>
  <si>
    <t>01244/2019-PKZ -K40310/19.00</t>
  </si>
  <si>
    <t>Šaštín</t>
  </si>
  <si>
    <t>Vladimír Panák</t>
  </si>
  <si>
    <t>00844/2020-PKZ -K40190/20.00</t>
  </si>
  <si>
    <t>Hlohovec</t>
  </si>
  <si>
    <t>Andrea Glofáková</t>
  </si>
  <si>
    <t>05101/2020-PKZ -K40450/20.00</t>
  </si>
  <si>
    <t>Galanta</t>
  </si>
  <si>
    <t>Burdych Miroslav, Burdych Jaroslav</t>
  </si>
  <si>
    <t>05120/2020-PKZ -K40453/20.00</t>
  </si>
  <si>
    <t>Bukovec</t>
  </si>
  <si>
    <t>Holzträger Viliam</t>
  </si>
  <si>
    <t>04919/2020-PKZ -K40431/20.00</t>
  </si>
  <si>
    <t>SR § 3 ods. 1 písm. b), c) Nariadenia vlády č. 238/2010</t>
  </si>
  <si>
    <t>Sokoľ</t>
  </si>
  <si>
    <t>Andrea Šupíková</t>
  </si>
  <si>
    <t>05027/2020-PKZ -K40441/20.00</t>
  </si>
  <si>
    <t>Holíč</t>
  </si>
  <si>
    <t xml:space="preserve">Patrik Kovaľ a manž. Adéla </t>
  </si>
  <si>
    <t>04837/2020-PKZ -K40418/20.00</t>
  </si>
  <si>
    <t>§ 3 ods. 1 písm. b) Nariadenia vlády č. 238/2010</t>
  </si>
  <si>
    <t>Čadca</t>
  </si>
  <si>
    <t>Ing. Peter Pekara</t>
  </si>
  <si>
    <t>04120/2020-PKZ -K40318/20.00</t>
  </si>
  <si>
    <t xml:space="preserve">SR Nar.238/2010 §3 f) Pozemky pod stavbami a priľahlé pozemky </t>
  </si>
  <si>
    <t>Stránske</t>
  </si>
  <si>
    <t>Neumann Juraj</t>
  </si>
  <si>
    <t>02392/2019-PKZ -K40618/19.00</t>
  </si>
  <si>
    <t>Anna Chabrečková</t>
  </si>
  <si>
    <t>03306/2020-PKZ -K40243/20.00</t>
  </si>
  <si>
    <t>Ing. Ľubomír Taška</t>
  </si>
  <si>
    <t>00207/2021-PKZ -K40022/21.00</t>
  </si>
  <si>
    <t>Hôrky</t>
  </si>
  <si>
    <t>Laurinc Miroslav</t>
  </si>
  <si>
    <t>00423/2021-PKZP-K40051/21.00</t>
  </si>
  <si>
    <t>Brehy</t>
  </si>
  <si>
    <t>Ján Lietava, Ing. Daniela Lietavová, Slavomír Beňo, Júlia Beňová</t>
  </si>
  <si>
    <t>00492/2020-PKZP-K40048/20.00</t>
  </si>
  <si>
    <t>Dobrá Niva</t>
  </si>
  <si>
    <t>Slovenská banská, spol. s r.o.</t>
  </si>
  <si>
    <t>02186/2019-PKZ -K40559/19.00</t>
  </si>
  <si>
    <t>Banská Hodruša</t>
  </si>
  <si>
    <t>M-MARKET, a.s.</t>
  </si>
  <si>
    <t>02088/2019-PKZ -K40539/19.00</t>
  </si>
  <si>
    <t>00490/2020-PKZ -K40119/20.00</t>
  </si>
  <si>
    <t>Čáky Viliam, Čákyová Marta</t>
  </si>
  <si>
    <t>03857/2020-PKZ -K40275/20.00</t>
  </si>
  <si>
    <t>Banská Belá</t>
  </si>
  <si>
    <t>Vallo Marián</t>
  </si>
  <si>
    <t>00834/2021-PKZ -K40114/21.00</t>
  </si>
  <si>
    <t>Žarnovica</t>
  </si>
  <si>
    <t>05308/2020-PNZ -P40850/14.04</t>
  </si>
  <si>
    <t>Chorvátsky Grob, Most pri Bratislave, Vrakuňa</t>
  </si>
  <si>
    <t>do 31.10.2025</t>
  </si>
  <si>
    <t>71,4530 / 67,5964</t>
  </si>
  <si>
    <t>Poľnohospodárske družstvo Dolný Štál</t>
  </si>
  <si>
    <t>00652/2021-PNZ -P40458/16.02</t>
  </si>
  <si>
    <t>Boheľov, Dolný Bar, Dolný Štál, Horný Štál, Tône, Padáň</t>
  </si>
  <si>
    <t>427,3829 / 420,8576</t>
  </si>
  <si>
    <t>FRUKTOVIN,spol.s r.o.</t>
  </si>
  <si>
    <t>00740/2021-PNZ -P41512/05.07</t>
  </si>
  <si>
    <t>Oľdza, Čenkovce, Maslovce</t>
  </si>
  <si>
    <t>31.12.2024</t>
  </si>
  <si>
    <t>48,1685 / 28,9298</t>
  </si>
  <si>
    <t>AGROLENS spol. s r.o.</t>
  </si>
  <si>
    <t>00761/2021-PNZ -P40245/16.03</t>
  </si>
  <si>
    <t>Čekovce, Sása, Veľký Lég, Malý Máger, Vojtechovce, Oľdza, Čenkovce, Maslovce, Rastice</t>
  </si>
  <si>
    <t>287,1518 / 306,4018</t>
  </si>
  <si>
    <t>AGROprofit Boliarov, s.r.o.</t>
  </si>
  <si>
    <t>00493/2021-PNZ -P41227/15.02</t>
  </si>
  <si>
    <t>Boliarov</t>
  </si>
  <si>
    <t>74,8057 / 71,3476</t>
  </si>
  <si>
    <t>Alojz Konkoľovský ,,TATRAKON", SHR</t>
  </si>
  <si>
    <t>00502/2021-PNZ -P41434/15.02</t>
  </si>
  <si>
    <t>Boliarov, Kecerovské Kostoľany, Kecerovské Pekľany, Mudrovce, Opiná</t>
  </si>
  <si>
    <t>319,9469 / 344,6747</t>
  </si>
  <si>
    <t>Palaščák Martin</t>
  </si>
  <si>
    <t>00536/2021-PNZ -P40052/12.07</t>
  </si>
  <si>
    <t>Bunetice</t>
  </si>
  <si>
    <t>31.10.2022</t>
  </si>
  <si>
    <t>55,0361 / 41,2934</t>
  </si>
  <si>
    <t>REALFIN, s.r.o. v likvidácii</t>
  </si>
  <si>
    <t>00674/2021-PNZ -P40712/14.02</t>
  </si>
  <si>
    <t>Poľov</t>
  </si>
  <si>
    <t>4,7145 / 0,0000</t>
  </si>
  <si>
    <t>Ing. Slavomír Ruščák</t>
  </si>
  <si>
    <t>05232/2020-PNZ -P41025/14.04</t>
  </si>
  <si>
    <t>Čižatice, Kecerovské Pekľany, Kecerovský Lipovec, Opiná</t>
  </si>
  <si>
    <t>123,0168 / 129,9285</t>
  </si>
  <si>
    <t>WEISER VALERIAN s.r.o.</t>
  </si>
  <si>
    <t>04258/2020-PNZ -P40375/13.05</t>
  </si>
  <si>
    <t>Ruská Bystrá, Ruský Hrabovec</t>
  </si>
  <si>
    <t>599,9432 / 599,9433</t>
  </si>
  <si>
    <t>Podielnické družstvo Bukovce</t>
  </si>
  <si>
    <t>00946/2021-PNZ -P40123/15.03</t>
  </si>
  <si>
    <t>Bukovce, Kapišová, Oľšavka</t>
  </si>
  <si>
    <t>127,1836 / 108,0165</t>
  </si>
  <si>
    <t>AGRO EKO SLUŽBY, s.r.o.</t>
  </si>
  <si>
    <t>00993/2021-PNZ -P40136/15.05</t>
  </si>
  <si>
    <t>Bukovce, Dobroslava, Gribov, Kapišová, Kožuchovce, Krajné Čierno, Kružlová, Nižná Pisaná, Oľšavka, Svidník, Vyšná Pisaná</t>
  </si>
  <si>
    <t>642,0611 / 439,8424</t>
  </si>
  <si>
    <t>Poľnohospodárske družstvo "Zamagurie"</t>
  </si>
  <si>
    <t>05222/2020-PNZ -P40326/16.02</t>
  </si>
  <si>
    <t>Hágy, Jezersko, Reľov, Spišské Hanušovce</t>
  </si>
  <si>
    <t>205,6175 / 137,5679</t>
  </si>
  <si>
    <t>AGROTRIA s.r.o.</t>
  </si>
  <si>
    <t>00732/2021-PNZ -P40250/15.03</t>
  </si>
  <si>
    <t>Dolné Motešice, Bošianska Neporadza, Rožňová Neporadza, Svinná, Trenčianske Jastrabie</t>
  </si>
  <si>
    <t>391,3428 / 389,5994</t>
  </si>
  <si>
    <t>Minárik Jozef</t>
  </si>
  <si>
    <t>00805/2021-PNZ -P40119/12.01</t>
  </si>
  <si>
    <t>Trenčianska Turná</t>
  </si>
  <si>
    <t>0,3124 / 0,0000</t>
  </si>
  <si>
    <t>KNÁPEK Jaroslav</t>
  </si>
  <si>
    <t>00691/2021-PNZ -P40226/05.04</t>
  </si>
  <si>
    <t>Dolné Rykynčice</t>
  </si>
  <si>
    <t>3,0693 / 2,8663</t>
  </si>
  <si>
    <t>FARMA MEDOVARCE, s.r.o.</t>
  </si>
  <si>
    <t>00785/2021-PNZ -P40183/13.02</t>
  </si>
  <si>
    <t>Medovarce, Uňatín</t>
  </si>
  <si>
    <t>39,7099 / 31,0268</t>
  </si>
  <si>
    <t>Brhlík Stanislav</t>
  </si>
  <si>
    <t>01013/2020-PNZ -P46483/08.01</t>
  </si>
  <si>
    <t>Horná Ves</t>
  </si>
  <si>
    <t>neurč.</t>
  </si>
  <si>
    <t>0,3708 / 0,1640</t>
  </si>
  <si>
    <t>Obec Zemianská Olča</t>
  </si>
  <si>
    <t>00593/2021-PNZ -P44978/07.01</t>
  </si>
  <si>
    <t>ukončenie zmluvy na základe žiadosti nájomcu o ukončenie NZ v zmysle  čl. VII bod 1 písm. a) nájomnej zmluvy</t>
  </si>
  <si>
    <t>Lipové</t>
  </si>
  <si>
    <t>vytvorenie oddychovej zóny</t>
  </si>
  <si>
    <t>1,8575 / 0,0000</t>
  </si>
  <si>
    <t>Slovak Telekom, a.s.</t>
  </si>
  <si>
    <t>00329/2021-PNZ -P49555/04.02</t>
  </si>
  <si>
    <t>zapísanie vecného bremena - nútené obmedzenie užívania nehnuteľnosti</t>
  </si>
  <si>
    <t>výstavba stožiara</t>
  </si>
  <si>
    <t>0,1000 / 0,000é</t>
  </si>
  <si>
    <t>Miroslava Eperješiová</t>
  </si>
  <si>
    <t>00773/2021-PNZ -P40242/10.02</t>
  </si>
  <si>
    <t>parcela ku ktorej predmet nájmu slúžil na prístup bola predaná novému vlastníkovi</t>
  </si>
  <si>
    <t>Teriakovce</t>
  </si>
  <si>
    <t>prístup k pozemku nájomcu</t>
  </si>
  <si>
    <t>0,0370 / 0,0000</t>
  </si>
  <si>
    <t>Takáč Miroslav</t>
  </si>
  <si>
    <t>00511/2021-PNZ -P40025/15.01</t>
  </si>
  <si>
    <t>dohoda o urovnaní finančných záväzkov</t>
  </si>
  <si>
    <t>sklad, prístup</t>
  </si>
  <si>
    <t>29.2.2020</t>
  </si>
  <si>
    <t>0,6175 / 0,0000</t>
  </si>
  <si>
    <t>Ostradický Daniel</t>
  </si>
  <si>
    <t>Zaoral Filip</t>
  </si>
  <si>
    <t>Obec Bacúch</t>
  </si>
  <si>
    <t>Hudec Ján, Milan Hudec</t>
  </si>
  <si>
    <t>Odzgan Milan, Margita Odzganová</t>
  </si>
  <si>
    <t>Černo Peter, Jana Černová</t>
  </si>
  <si>
    <t>Tibor Benedik, Stanislava Benediková</t>
  </si>
  <si>
    <t>Tatry mountain resorts, a.s.</t>
  </si>
  <si>
    <t>Jozef Michálik</t>
  </si>
  <si>
    <t>Obec Tarnov</t>
  </si>
  <si>
    <t>Tarcala Martin, Tarcalová Andrea, Ing.</t>
  </si>
  <si>
    <t>Rímskokatolická cirkev, Farnosť Holice</t>
  </si>
  <si>
    <t>Peter Brečka</t>
  </si>
  <si>
    <t>Richard Lichvan</t>
  </si>
  <si>
    <t>PhDr. Peter Karľa</t>
  </si>
  <si>
    <t>Obec Vlača</t>
  </si>
  <si>
    <t>Ing. František Pigula</t>
  </si>
  <si>
    <t>Jaroslav Šviderský</t>
  </si>
  <si>
    <t>Ing. Peter Bodor</t>
  </si>
  <si>
    <t>Ing. Jaroslav Fic a Eva Ficová</t>
  </si>
  <si>
    <t>Obec Čečejovce</t>
  </si>
  <si>
    <t>Obec Kráľová pri Senci</t>
  </si>
  <si>
    <t>Obec Podkylava</t>
  </si>
  <si>
    <t>Obec Kvašov</t>
  </si>
  <si>
    <t>Mestská časť Košice-Krásna</t>
  </si>
  <si>
    <t>Obec Kopčany</t>
  </si>
  <si>
    <t>Mesto Rimavská Sobota</t>
  </si>
  <si>
    <t>Obec Kostolište</t>
  </si>
  <si>
    <t xml:space="preserve">Obec Veľké Úľany </t>
  </si>
  <si>
    <t xml:space="preserve">Marosi Richard </t>
  </si>
  <si>
    <t>Obec Pribeta</t>
  </si>
  <si>
    <t>Mráz Rastislav a manž. Jana</t>
  </si>
  <si>
    <t>Chamulová Soňa</t>
  </si>
  <si>
    <t>Juhoš Vladimír a manž. Zuzana</t>
  </si>
  <si>
    <t>CHOVPOL - KANÁT s.r.o.</t>
  </si>
  <si>
    <t>Glajza Marek</t>
  </si>
  <si>
    <t>Daniela Halušková</t>
  </si>
  <si>
    <t>Anna Gallasová a Ing. Anton Gallas</t>
  </si>
  <si>
    <t>Milan Uličný a Daniela Uličná</t>
  </si>
  <si>
    <t>Martina Saloňová a Juraj Saloň</t>
  </si>
  <si>
    <t>Anna Marhavá</t>
  </si>
  <si>
    <t>ŠPED - TRANS, spoločnosť s ručením obmedzeným</t>
  </si>
  <si>
    <t>Čeklovský Ján</t>
  </si>
  <si>
    <t>Franek Andrej</t>
  </si>
  <si>
    <t>Čavajdová Božena, Čavajda Slavko</t>
  </si>
  <si>
    <t xml:space="preserve"> Katarína Lehotkaiová, Emil Lehotkai</t>
  </si>
  <si>
    <t>Čulý Andrej, Monika Čulá</t>
  </si>
  <si>
    <t>Huňady Roman</t>
  </si>
  <si>
    <t>COOP PRODUKT SLOVENSKO</t>
  </si>
  <si>
    <t>Firment Ján Ing.</t>
  </si>
  <si>
    <t>Ladislav Beňo, Anna Beňová, rodená Kasaová</t>
  </si>
  <si>
    <t>Hudeček Boris  , Hudečková Jana</t>
  </si>
  <si>
    <t>Róbert Pintér</t>
  </si>
  <si>
    <t>Pňaček Štefan a manž.</t>
  </si>
  <si>
    <t>Tomka Štefan, Tomková Stanislava</t>
  </si>
  <si>
    <t>Matejová Veronika , Peter Matejov, Mgr. Jana Hoksová, advokátka</t>
  </si>
  <si>
    <t>Ing. Matej Laktiš</t>
  </si>
  <si>
    <t>AKTUÁL, spol.  s r.o.</t>
  </si>
  <si>
    <t>ARDOX, s.r.o.</t>
  </si>
  <si>
    <t>TECH TRADE, s.r.o.</t>
  </si>
  <si>
    <t xml:space="preserve">Andrej Lenčéš </t>
  </si>
  <si>
    <t>Agropodnik a.s. Trnava</t>
  </si>
  <si>
    <t>Terézia Šelmeciová, Edgar Šelmeci</t>
  </si>
  <si>
    <t>Oto Pinke, Iveta Pinkeová</t>
  </si>
  <si>
    <t>Mgr. Michaela Ševčíková, Ing. Lukáš Ševčík</t>
  </si>
  <si>
    <t xml:space="preserve">Július Reichert </t>
  </si>
  <si>
    <t>Jozef Kečkéš</t>
  </si>
  <si>
    <t>Sádecký Peter a manž., Sádecká Renáta</t>
  </si>
  <si>
    <t>Obec Domaniža</t>
  </si>
  <si>
    <t>Obec Bohunice</t>
  </si>
  <si>
    <t>Helena Gemzová</t>
  </si>
  <si>
    <t>Dudáš Ľuboš,Ing.</t>
  </si>
  <si>
    <t>Obec Fričovce</t>
  </si>
  <si>
    <t>Ján Suchanič</t>
  </si>
  <si>
    <t>JUDr. Ján Buroci</t>
  </si>
  <si>
    <t>Roman Maťašovský, Mgr. Mária Maťašovská</t>
  </si>
  <si>
    <t>Mesto Podolínec</t>
  </si>
  <si>
    <t>Obec Červený Kláštor</t>
  </si>
  <si>
    <t>Obec Brzotín</t>
  </si>
  <si>
    <t>Obec Koválovec</t>
  </si>
  <si>
    <t>Roman Škerko</t>
  </si>
  <si>
    <t>KOAN STK s.r.o.</t>
  </si>
  <si>
    <t>Ing. Michal Siman, MUDr. Zuzana Simanová</t>
  </si>
  <si>
    <t>Ľuboš Kolník</t>
  </si>
  <si>
    <t>Jaroslav Babiš, Viera Babišová</t>
  </si>
  <si>
    <t>Joseph Saliba</t>
  </si>
  <si>
    <t>Elena Malková</t>
  </si>
  <si>
    <t>Štefan Kročil, Anna Kročilová</t>
  </si>
  <si>
    <t>Karol Lacko, Daniela Lacková</t>
  </si>
  <si>
    <t>Repa Roman</t>
  </si>
  <si>
    <t>Ján Mareček, Anna Marečková</t>
  </si>
  <si>
    <t>Ružena Čabráková</t>
  </si>
  <si>
    <t>Vladimír Novotný a manž. Beáta</t>
  </si>
  <si>
    <t>Králič Ľubomír, Králičová Terézia</t>
  </si>
  <si>
    <t>Ľudmila Turoňová, rod. Štŕbiková, Silvester Turoň</t>
  </si>
  <si>
    <t xml:space="preserve">Ing. Peter Búran, Štefánia Búranová </t>
  </si>
  <si>
    <t>ARS invest, spol. s r.o.</t>
  </si>
  <si>
    <t>Šafárik Imrich, Šafáriková Iveta</t>
  </si>
  <si>
    <t>Vladimír Žák</t>
  </si>
  <si>
    <t>Šafáriková Iveta, Šafárik Imrich</t>
  </si>
  <si>
    <t>Žaneta Regásková</t>
  </si>
  <si>
    <t xml:space="preserve">Viliam Úradník, Eva Úradníková </t>
  </si>
  <si>
    <t xml:space="preserve">Martiška František Ing., Ing. Magdaléna Martišková </t>
  </si>
  <si>
    <t>Denis Dúc a Veronika Vargová</t>
  </si>
  <si>
    <t>Györödi Gellért</t>
  </si>
  <si>
    <t>Hanuš Hlivka</t>
  </si>
  <si>
    <t>Martin Trubiroha</t>
  </si>
  <si>
    <t>Lenka Pípová</t>
  </si>
  <si>
    <t>Gula Marek</t>
  </si>
  <si>
    <t>Grimek Gabriel, Grimeková Eva</t>
  </si>
  <si>
    <t>Ing. Marek Furko</t>
  </si>
  <si>
    <t>Ing. Marek Soha</t>
  </si>
  <si>
    <t>Ondrík Miroslav</t>
  </si>
  <si>
    <t>Ing. Tamara Masárová, Mgr. Martin Masár</t>
  </si>
  <si>
    <t>Miroslav Habr a manželka Ľudmila Habrová, Ľudmila Habrová</t>
  </si>
  <si>
    <t>HOPI SK s.r.o.</t>
  </si>
  <si>
    <t>Ing. Juraj Šajdík</t>
  </si>
  <si>
    <t>Gubáňová Anna</t>
  </si>
  <si>
    <t xml:space="preserve">Ing. Miroslav Belanský </t>
  </si>
  <si>
    <t>Štefan Balla</t>
  </si>
  <si>
    <t>Barger Peter</t>
  </si>
  <si>
    <t>Ján Opremčák</t>
  </si>
  <si>
    <t>Marek Ledecký</t>
  </si>
  <si>
    <t>Marek Grantner a Viera Grantnerová</t>
  </si>
  <si>
    <t>Ing. Helena Patasiová</t>
  </si>
  <si>
    <t>Lukáš Hosztyina</t>
  </si>
  <si>
    <t>Ing. Marek Fedor</t>
  </si>
  <si>
    <t>Renáta Chnápková</t>
  </si>
  <si>
    <t>Ľudmila Saková</t>
  </si>
  <si>
    <t>Miroslav Mešťaník, Viera Mešťaníková</t>
  </si>
  <si>
    <t>Alojz Kratochvíl</t>
  </si>
  <si>
    <t>Gerec Róbert</t>
  </si>
  <si>
    <t>Juraj Dubovský, Mgr. Ivana Dubovská</t>
  </si>
  <si>
    <t>Baláž Ondrej, Tokár Peter, Mišura Norbert , Gonos Marek, Czompel Gabriel, Máteová Linda, Zajačko Attila , Zajačková Martina, Dargaj Ján, Cintelová Mária, Baláž Adrián, Fazekašová Tímea, Čuňočky Pavel, Čuňočky Monika, Bollo Kristián, Mária Klimentová,  Ing. Kliment Peter a spol.</t>
  </si>
  <si>
    <t>Peter Šišolák a m. Lenka</t>
  </si>
  <si>
    <t>REOGUM, s.r.o. a LUTEUS, s.r.o.</t>
  </si>
  <si>
    <t>Ľubomír Škrha</t>
  </si>
  <si>
    <t>Bálint Ladislav, Bálintová Dominika</t>
  </si>
  <si>
    <t>Krnáč Michal JUDr., JUDr. Bronislava Krnáčová</t>
  </si>
  <si>
    <t>ROLSPOL s.r.o.</t>
  </si>
  <si>
    <t>Obec Kunerad</t>
  </si>
  <si>
    <t>Čiefová Mária</t>
  </si>
  <si>
    <t>Bielik Milan, Bieliková Ingrid</t>
  </si>
  <si>
    <t>Rusnák Ľudovít, Rusnáková Mária</t>
  </si>
  <si>
    <t>Szabó Roman, Szabóová Silvia, Mgr.</t>
  </si>
  <si>
    <t>Mesto Banská Štiavnica</t>
  </si>
  <si>
    <t>Špano Jozef, Španová Jana</t>
  </si>
  <si>
    <t>Buzalka Jozef, Buzalková Sidónia</t>
  </si>
  <si>
    <t>Uhrin Peter, Uhrinová Gabriela</t>
  </si>
  <si>
    <t>Šucha Vladimír, Prof. RNDr., DrSc., Šuchová Lýdia, RNDr.</t>
  </si>
  <si>
    <t>Zorvan Peter, Ing., PhD.</t>
  </si>
  <si>
    <t>Gendiar Július, Gendiarová Marcela, Ing.</t>
  </si>
  <si>
    <t>Boldiš Ján, Boldišová Antónia</t>
  </si>
  <si>
    <t>Čimo Róbert, Ing., Čimová Eva, Ing.</t>
  </si>
  <si>
    <t>01339/2021-PKZ -K40187/21.00</t>
  </si>
  <si>
    <t>00977/2021-PKZ -K40134/21.00</t>
  </si>
  <si>
    <t>01229/2021-PKZ -K40169/21.00</t>
  </si>
  <si>
    <t>01126/2021-PKZ -K40162/21.00</t>
  </si>
  <si>
    <t>01105/2021-PKZ -K40157/21.00</t>
  </si>
  <si>
    <t>01100/2021-PKZ -K40155/21.00</t>
  </si>
  <si>
    <t>00589/2020-PKZ -K40140/20.00</t>
  </si>
  <si>
    <t>04186/2020-PKZ -K40189/20.00</t>
  </si>
  <si>
    <t>01187/2019-PKZ -K40299/19.00</t>
  </si>
  <si>
    <t>01071/2021-PKZP-K40129/21.00</t>
  </si>
  <si>
    <t>01022/2021-PKZ -K40142/21.00</t>
  </si>
  <si>
    <t>01313/2021-PKZP-K40233/20.01</t>
  </si>
  <si>
    <t>00048/2021-PKZP-K40006/21.00</t>
  </si>
  <si>
    <t>01053/2021-PKZ -K40146/21.00</t>
  </si>
  <si>
    <t>01014/2021-PKZ -K40140/21.00</t>
  </si>
  <si>
    <t>00911/2021-PKZ -K40123/21.00</t>
  </si>
  <si>
    <t>00959/2021-PKZP-K40116/21.00</t>
  </si>
  <si>
    <t>00630/2020-PKZ -K40152/20.00</t>
  </si>
  <si>
    <t>01062/2019-PKZ -K40261/19.00</t>
  </si>
  <si>
    <t>01185/2019-PKZ -K40298/19.00</t>
  </si>
  <si>
    <t>01405/2021-PKZ -K40199/21.00</t>
  </si>
  <si>
    <t>01068/2021-PKZP-K40127/21.00</t>
  </si>
  <si>
    <t>01264/2021-PKZP-K40147/21.00</t>
  </si>
  <si>
    <t>01337/2021-PKZP-K40159/21.00</t>
  </si>
  <si>
    <t>01184/2021-PKZP-K40136/21.00</t>
  </si>
  <si>
    <t>01191/2021-PKZP-K40138/21.00</t>
  </si>
  <si>
    <t>01298/2019-PKZ -K40329/19.00</t>
  </si>
  <si>
    <t>00750/2021-PKZO-K40010/21.00</t>
  </si>
  <si>
    <t>00900/2021-PKZP-K40107/21.00</t>
  </si>
  <si>
    <t>05245/2020-PKZO-K40030/20.00</t>
  </si>
  <si>
    <t>01354/2021-PKZ -K40189/21.00</t>
  </si>
  <si>
    <t>01362/2021-PKZP-K40161/21.00</t>
  </si>
  <si>
    <t>02308/2019-PKZ -K40581/19.00</t>
  </si>
  <si>
    <t>01484/2021-PKZP-K40177/21.00</t>
  </si>
  <si>
    <t>03389/2019-PKZ -K40842/19.00</t>
  </si>
  <si>
    <t>00462/2021-PKZ -K40054/21.00</t>
  </si>
  <si>
    <t>00468/2021-PKZ -K40059/21.00</t>
  </si>
  <si>
    <t>00594/2021-PKZ -K40078/21.00</t>
  </si>
  <si>
    <t>01294/2021-PKZP-K40153/21.00</t>
  </si>
  <si>
    <t>01063/2019-PKZP-K40164/19.00</t>
  </si>
  <si>
    <t>00894/2021-PKZP-K40105/21.00</t>
  </si>
  <si>
    <t>00882/2021-PKZP-K40104/21.00</t>
  </si>
  <si>
    <t>00662/2021-PKZ -K40091/21.00</t>
  </si>
  <si>
    <t>00803/2021-PKZP-K40095/21.00</t>
  </si>
  <si>
    <t>01231/2021-PKZP-K40141/21.00</t>
  </si>
  <si>
    <t>01116/2021-PKZ -K40159/21.00</t>
  </si>
  <si>
    <t>00974/2021-PKZP-K40119/21.00</t>
  </si>
  <si>
    <t>00616/2021-PKZ -K40080/21.00</t>
  </si>
  <si>
    <t>01277/2019-PKZP-K40195/19.00</t>
  </si>
  <si>
    <t>04106/2020-PKZP-K40180/20.00</t>
  </si>
  <si>
    <t>04045/2020-PKZ -K40309/20.00</t>
  </si>
  <si>
    <t>01159/2021-PKZ -K40165/21.00</t>
  </si>
  <si>
    <t>00980/2021-PKZ -K40135/21.00</t>
  </si>
  <si>
    <t>00983/2021-PKZP-K40120/21.00</t>
  </si>
  <si>
    <t>01094/2021-PKZ -K40147/21.00</t>
  </si>
  <si>
    <t>01095/2021-PKZP-K40126/21.00</t>
  </si>
  <si>
    <t>00923/2021-PKZP-K40111/21.00</t>
  </si>
  <si>
    <t>01326/2021-PKZ -K40186/21.00</t>
  </si>
  <si>
    <t>04211/2020-PKZP-K40202/20.00</t>
  </si>
  <si>
    <t>02811/2017-PKZ -K40563/17.00</t>
  </si>
  <si>
    <t>00576/2019-PKZ -K40151/19.00</t>
  </si>
  <si>
    <t>00825/2021-PKZ -K40112/21.00</t>
  </si>
  <si>
    <t>01384/2021-PKZP-K40164/21.00</t>
  </si>
  <si>
    <t>01365/2021-PKZ -K40191/21.00</t>
  </si>
  <si>
    <t>00722/2020-PKZP-K40072/20.00</t>
  </si>
  <si>
    <t>00724/2020-PKZP-K40073/20.00</t>
  </si>
  <si>
    <t>00731/2020-PKZP-K40076/20.00</t>
  </si>
  <si>
    <t>00640/2021-PKZP-K40082/21.00</t>
  </si>
  <si>
    <t>00155/2021-PKZ -K40210/20.00</t>
  </si>
  <si>
    <t>00162/2021-PKZP-K40096/20.00</t>
  </si>
  <si>
    <t>04997/2020-PKZP-K40283/20.00</t>
  </si>
  <si>
    <t>01248/2021-PKZ -K40172/21.00</t>
  </si>
  <si>
    <t>01225/2021-PKZ -K40168/21.00</t>
  </si>
  <si>
    <t>01046/2021-PKZ -K40144/21.00</t>
  </si>
  <si>
    <t>01048/2021-PKZP-K40123/21.00</t>
  </si>
  <si>
    <t>02182/2019-PKZ -K40556/19.00</t>
  </si>
  <si>
    <t>01432/2021-PKZP-K40174/21.00</t>
  </si>
  <si>
    <t>01387/2021-PKZP-K40165/21.00</t>
  </si>
  <si>
    <t>01389/2021-PKZ -K40194/21.00</t>
  </si>
  <si>
    <t>01177/2021-PKZP-K40134/21.00</t>
  </si>
  <si>
    <t>01069/2021-PKZ -K40149/21.00</t>
  </si>
  <si>
    <t>00902/2021-PKZP-K40108/21.00</t>
  </si>
  <si>
    <t>00091/2020-PKZP-K40015/20.00</t>
  </si>
  <si>
    <t>01377/2021-PKZP-K40163/21.00</t>
  </si>
  <si>
    <t>03991/2020-PKZP-K40175/20.00</t>
  </si>
  <si>
    <t>01077/2021-PKZP-K40128/21.00</t>
  </si>
  <si>
    <t>01212/2021-PKZO-K40012/21.00</t>
  </si>
  <si>
    <t>01199/2021-PKZO-K40011/21.00</t>
  </si>
  <si>
    <t>01318/2021-PKZ -K40185/21.00</t>
  </si>
  <si>
    <t>01320/2021-PKZP-K40156/21.00</t>
  </si>
  <si>
    <t>01214/2021-PKZ -K40167/21.00</t>
  </si>
  <si>
    <t>00995/2021-PKZ -K40136/21.00</t>
  </si>
  <si>
    <t>00967/2021-PKZ -K40132/21.00</t>
  </si>
  <si>
    <t>00956/2021-PKZ -K40130/21.00</t>
  </si>
  <si>
    <t>00917/2021-PKZ -K40125/21.00</t>
  </si>
  <si>
    <t>00918/2021-PKZP-K40110/21.00</t>
  </si>
  <si>
    <t>00890/2021-PKZ -K40119/21.00</t>
  </si>
  <si>
    <t>00513/2021-PKZP-K40061/21.00</t>
  </si>
  <si>
    <t>00524/2021-PKZ -K40071/21.00</t>
  </si>
  <si>
    <t>00393/2021-PKZ -K40043/21.00</t>
  </si>
  <si>
    <t>02836/2019-PKZP-K40440/19.00</t>
  </si>
  <si>
    <t>00339/2020-PKZP-K40029/20.00</t>
  </si>
  <si>
    <t>00502/2019-PKZ -K40131/19.00</t>
  </si>
  <si>
    <t>01404/2021-PKZ -K40198/21.00</t>
  </si>
  <si>
    <t>01412/2021-PKZ -K40200/21.00</t>
  </si>
  <si>
    <t>01422/2021-PKZ -K40208/21.00</t>
  </si>
  <si>
    <t>01525/2021-PKZ -K40215/21.00</t>
  </si>
  <si>
    <t>00729/2019-PKZ -K40198/19.00</t>
  </si>
  <si>
    <t>01903/2019-PKZ -K40496/19.00</t>
  </si>
  <si>
    <t>00740/2019-PKZP-K40112/19.00</t>
  </si>
  <si>
    <t>00845/2019-PKZP-K40134/19.00</t>
  </si>
  <si>
    <t>00482/2020-PKZ -K40116/20.00</t>
  </si>
  <si>
    <t>00847/2020-PKZ -K40191/20.00</t>
  </si>
  <si>
    <t>00850/2020-PKZ -K40193/20.00</t>
  </si>
  <si>
    <t>00920/2020-PKZP-K40089/20.00</t>
  </si>
  <si>
    <t>04081/2020-PKZP-K40187/20.00</t>
  </si>
  <si>
    <t>04974/2020-PKZP-K40280/20.00</t>
  </si>
  <si>
    <t>05239/2020-PKZ -K40463/20.00</t>
  </si>
  <si>
    <t>00125/2021-PKZ -K40011/21.00</t>
  </si>
  <si>
    <t>00147/2021-PKZ -K40014/21.00</t>
  </si>
  <si>
    <t>00209/2021-PKZ -K40023/21.00</t>
  </si>
  <si>
    <t>00214/2021-PKZ -K40024/21.00</t>
  </si>
  <si>
    <t>00586/2021-PKZP-K40072/21.00</t>
  </si>
  <si>
    <t>00632/2021-PKZP-K40080/21.00</t>
  </si>
  <si>
    <t>00633/2021-PKZ -K40085/21.00</t>
  </si>
  <si>
    <t>00685/2021-PKZP-K40088/21.00</t>
  </si>
  <si>
    <t>00733/2021-PKZ -K40100/21.00</t>
  </si>
  <si>
    <t>00756/2021-PKZ -K40106/21.00</t>
  </si>
  <si>
    <t>00867/2021-PKZP-K40101/21.00</t>
  </si>
  <si>
    <t>00898/2021-PKZP-K40106/21.00</t>
  </si>
  <si>
    <t>00910/2021-PKZP-K40109/21.00</t>
  </si>
  <si>
    <t>00948/2021-PKZ -K40129/21.00</t>
  </si>
  <si>
    <t>00969/2021-PKZP-K40117/21.00</t>
  </si>
  <si>
    <t>00998/2021-PKZ -K40137/21.00</t>
  </si>
  <si>
    <t>01015/2021-PKZ -K40141/21.00</t>
  </si>
  <si>
    <t>01030/2021-PKZ -K40143/21.00</t>
  </si>
  <si>
    <t>01033/2021-PKZP-K40121/21.00</t>
  </si>
  <si>
    <t>01060/2021-PKZP-K40124/21.00</t>
  </si>
  <si>
    <t>01088/2021-PKZ -K40151/21.00</t>
  </si>
  <si>
    <t>01115/2021-PKZ -K40158/21.00</t>
  </si>
  <si>
    <t>01119/2021-PKZ -K40160/21.00</t>
  </si>
  <si>
    <t>01181/2021-PKZP-K40135/21.00</t>
  </si>
  <si>
    <t>01208/2021-PKZP-K40139/21.00</t>
  </si>
  <si>
    <t>01233/2021-PKZP-K40142/21.00</t>
  </si>
  <si>
    <t>01238/2021-PKZP-K40143/21.00</t>
  </si>
  <si>
    <t>01254/2021-PKZP-K40145/21.00</t>
  </si>
  <si>
    <t>01266/2021-PKZ -K40175/21.00</t>
  </si>
  <si>
    <t>01271/2021-PKZP-K40149/21.00</t>
  </si>
  <si>
    <t>01291/2021-PKZ -K40179/21.00</t>
  </si>
  <si>
    <t>01297/2021-PKZ -K40181/21.00</t>
  </si>
  <si>
    <t>01391/2021-PKZ -K40195/21.00</t>
  </si>
  <si>
    <t>01393/2021-PKZP-K40166/21.00</t>
  </si>
  <si>
    <t>01492/2021-PKZP-K40179/21.00</t>
  </si>
  <si>
    <t>01249/2019-PKZ -K40312/19.00</t>
  </si>
  <si>
    <t>01240/2021-PKZP-K40144/21.00</t>
  </si>
  <si>
    <t>00200/2021-PKZ -K40021/21.00</t>
  </si>
  <si>
    <t>00823/2021-PKZ -K40111/21.00</t>
  </si>
  <si>
    <t>03357/2019-PKZ -K40832/19.00</t>
  </si>
  <si>
    <t>02389/2019-PKZ -K40593/19.00</t>
  </si>
  <si>
    <t>00297/2020-PKZ -K40055/20.00</t>
  </si>
  <si>
    <t>01101/2021-PKZ -K40156/21.00</t>
  </si>
  <si>
    <t>01251/2021-PKZ -K40173/21.00</t>
  </si>
  <si>
    <t>00973/2021-PKZ -K40133/21.00</t>
  </si>
  <si>
    <t>00999/2021-PKZ -K40138/21.00</t>
  </si>
  <si>
    <t>01012/2021-PKZ -K40139/21.00</t>
  </si>
  <si>
    <t>00903/2021-PKZ -K40120/21.00</t>
  </si>
  <si>
    <t>00915/2021-PKZ -K40124/21.00</t>
  </si>
  <si>
    <t>01096/2021-PKZ -K40153/21.00</t>
  </si>
  <si>
    <t>§ 34 ods. 4 písm. d) zákona č. 330/1991 Zb.</t>
  </si>
  <si>
    <t>§ 3 ods. 1, písm. f) Nariadenia vlády SR č. 238/2010 Z.z.</t>
  </si>
  <si>
    <t>NV § 19  ods. 3 písm. g) zákona č. 180/1995 Z.z.</t>
  </si>
  <si>
    <t>§ 19 ods. 3 písm. f) a písm. h) zákona č. 180/1995 Z.z.</t>
  </si>
  <si>
    <t>NV Z.180/1995 § 19 f) Pod stavbou a zároveň h) nevyhnutný prístup</t>
  </si>
  <si>
    <t>NV Z.180/1995 § 19/6 Dohoda o zrušení a vyporiadaní podielového spoluvlastníctva</t>
  </si>
  <si>
    <t>NV Z.180/1995 §19 f) alebo g) Pod stavbou</t>
  </si>
  <si>
    <t xml:space="preserve"> SR Nar.238/2010 §3 c) Nemožnosť samostatného účelného využitia</t>
  </si>
  <si>
    <t>SR Nar.238/2010 §3 f) Pozemky pod stavbami a priľahlé pozemky.</t>
  </si>
  <si>
    <t>NV Z.180/1995 § 19 f) Pod stavbou</t>
  </si>
  <si>
    <t>Horná Mičiná</t>
  </si>
  <si>
    <t>Bacúch</t>
  </si>
  <si>
    <t>Tajov</t>
  </si>
  <si>
    <t>Riečka</t>
  </si>
  <si>
    <t>Valaská</t>
  </si>
  <si>
    <t>Horná Lehota</t>
  </si>
  <si>
    <t>Čačín</t>
  </si>
  <si>
    <t>Tarnov</t>
  </si>
  <si>
    <t>Veľký Meder</t>
  </si>
  <si>
    <t>Blatná na Ostrove</t>
  </si>
  <si>
    <t>Kamenica nad Cirochou</t>
  </si>
  <si>
    <t>Gruzovce</t>
  </si>
  <si>
    <t>Belá nad Cirochou</t>
  </si>
  <si>
    <t>Vlača</t>
  </si>
  <si>
    <t>Humenné</t>
  </si>
  <si>
    <t>Juskova Voľa</t>
  </si>
  <si>
    <t>Čečejovce</t>
  </si>
  <si>
    <t>Kráľová pri Senci</t>
  </si>
  <si>
    <t>Podkylava</t>
  </si>
  <si>
    <t>Kvašov</t>
  </si>
  <si>
    <t>Krásna</t>
  </si>
  <si>
    <t>Kopčany</t>
  </si>
  <si>
    <t>Rimavská Sobota</t>
  </si>
  <si>
    <t>Kostolište</t>
  </si>
  <si>
    <t>Veľké Úľany</t>
  </si>
  <si>
    <t>Iža</t>
  </si>
  <si>
    <t>Pribeta</t>
  </si>
  <si>
    <t>Ľuboreč</t>
  </si>
  <si>
    <t>Veľký Krtíš</t>
  </si>
  <si>
    <t>Opatová</t>
  </si>
  <si>
    <t>Liptovská Osada</t>
  </si>
  <si>
    <t>Trstené</t>
  </si>
  <si>
    <t>Liptovské Revúce</t>
  </si>
  <si>
    <t>Ivachnová</t>
  </si>
  <si>
    <t>Moravany</t>
  </si>
  <si>
    <t>Sklené</t>
  </si>
  <si>
    <t>Nolčovo</t>
  </si>
  <si>
    <t>Žabokreky</t>
  </si>
  <si>
    <t>Necpaly</t>
  </si>
  <si>
    <t>Melek</t>
  </si>
  <si>
    <t>Horné Krškany</t>
  </si>
  <si>
    <t>Mníšek nad Popradom</t>
  </si>
  <si>
    <t>Pukanec</t>
  </si>
  <si>
    <t>Nitrianska Blatnica</t>
  </si>
  <si>
    <t>Čechynce</t>
  </si>
  <si>
    <t>Mikov dvor</t>
  </si>
  <si>
    <t>Skýcov</t>
  </si>
  <si>
    <t>Machulince</t>
  </si>
  <si>
    <t>Kráľová nad Váhom</t>
  </si>
  <si>
    <t>Močenok</t>
  </si>
  <si>
    <t>Diakovce</t>
  </si>
  <si>
    <t>Nesvady</t>
  </si>
  <si>
    <t>Hájske</t>
  </si>
  <si>
    <t>Komárno</t>
  </si>
  <si>
    <t>Jasová</t>
  </si>
  <si>
    <t>Domaniža</t>
  </si>
  <si>
    <t>Bohunice</t>
  </si>
  <si>
    <t>Nitrianske Pravno</t>
  </si>
  <si>
    <t>Gregorovce</t>
  </si>
  <si>
    <t>Fričovce</t>
  </si>
  <si>
    <t>Duplín</t>
  </si>
  <si>
    <t>Hincovce</t>
  </si>
  <si>
    <t>Slatvina</t>
  </si>
  <si>
    <t>Podolínec</t>
  </si>
  <si>
    <t>Červený Kláštor</t>
  </si>
  <si>
    <t>Brzotín</t>
  </si>
  <si>
    <t>Koválovec</t>
  </si>
  <si>
    <t>Brezová pod Bradlom</t>
  </si>
  <si>
    <t>Nové Mesto nad Váhom</t>
  </si>
  <si>
    <t>Chynorany</t>
  </si>
  <si>
    <t>Poriadie</t>
  </si>
  <si>
    <t>Hrašné</t>
  </si>
  <si>
    <t>Dolná Súča</t>
  </si>
  <si>
    <t>Trenčianske Teplice</t>
  </si>
  <si>
    <t>Vrbovce</t>
  </si>
  <si>
    <t>Uhrovec</t>
  </si>
  <si>
    <t>Koplotovce</t>
  </si>
  <si>
    <t>Biely Kostol</t>
  </si>
  <si>
    <t>Horné Trhovište</t>
  </si>
  <si>
    <t>Radošovce</t>
  </si>
  <si>
    <t>Nové Osady</t>
  </si>
  <si>
    <t>Senica</t>
  </si>
  <si>
    <t>Horné Zelenice, Siladice</t>
  </si>
  <si>
    <t>Šuľany</t>
  </si>
  <si>
    <t>Horné Topoľníky</t>
  </si>
  <si>
    <t>Brodské</t>
  </si>
  <si>
    <t>Kúty</t>
  </si>
  <si>
    <t>Sobotište</t>
  </si>
  <si>
    <t>Veľké Kostoľany</t>
  </si>
  <si>
    <t>Trakovice</t>
  </si>
  <si>
    <t>Okoč</t>
  </si>
  <si>
    <t>Šajdíkove Humence</t>
  </si>
  <si>
    <t>Barca</t>
  </si>
  <si>
    <t>Hradište pod Vrátnom</t>
  </si>
  <si>
    <t>Drahovce</t>
  </si>
  <si>
    <t>Bojničky</t>
  </si>
  <si>
    <t>Vrbové</t>
  </si>
  <si>
    <t>Byster</t>
  </si>
  <si>
    <t>Košická Nová Ves</t>
  </si>
  <si>
    <t>Hnilec</t>
  </si>
  <si>
    <t>Čaňa</t>
  </si>
  <si>
    <t>Dolný Čepeň</t>
  </si>
  <si>
    <t>Prašník</t>
  </si>
  <si>
    <t>Chtelnica</t>
  </si>
  <si>
    <t>Borský Svätý Jur</t>
  </si>
  <si>
    <t>Furča</t>
  </si>
  <si>
    <t>Hodkovce</t>
  </si>
  <si>
    <t>Jovice</t>
  </si>
  <si>
    <t>Gajary</t>
  </si>
  <si>
    <t>Gočaltovo</t>
  </si>
  <si>
    <t>Veľké Trakany</t>
  </si>
  <si>
    <t>Terchová</t>
  </si>
  <si>
    <t>Turie</t>
  </si>
  <si>
    <t>Kunerad</t>
  </si>
  <si>
    <t>Očová</t>
  </si>
  <si>
    <t>Teplá</t>
  </si>
  <si>
    <t>Hronská Dúbrava</t>
  </si>
  <si>
    <t>Kremnica</t>
  </si>
  <si>
    <t>Janova Lehota</t>
  </si>
  <si>
    <t>Kremnické Bane</t>
  </si>
  <si>
    <t>Malá Lehota</t>
  </si>
  <si>
    <t>Štiavnické Bane</t>
  </si>
  <si>
    <t>AGRO-MA s.r.o.</t>
  </si>
  <si>
    <t>Poľnohospodárske družstvo Kosihovce</t>
  </si>
  <si>
    <t>HYDREE AGRO, s.r.o.</t>
  </si>
  <si>
    <t>AGRODRUŽSTVO Príbelce</t>
  </si>
  <si>
    <t>Kyčera, s.r.o</t>
  </si>
  <si>
    <t>AGROKLAS S.R.O.</t>
  </si>
  <si>
    <t>marvla TINDO, s.r.o.</t>
  </si>
  <si>
    <t>PAGROJ s.r.o.</t>
  </si>
  <si>
    <t>Rastislav Roško - SHR</t>
  </si>
  <si>
    <t>BARVIK s.r.o.</t>
  </si>
  <si>
    <t>ALLOGGIO s.r.o.</t>
  </si>
  <si>
    <t>AGROS s.r.o. Gemerská Panica</t>
  </si>
  <si>
    <t>Antonstal s.r.o.</t>
  </si>
  <si>
    <t>Poľnohospodárske družstvo Nižná</t>
  </si>
  <si>
    <t>Zoltán Búda</t>
  </si>
  <si>
    <t>Michal Búda</t>
  </si>
  <si>
    <t>Poľnohospodárske družstvo Malženice</t>
  </si>
  <si>
    <t>Poľnohospodárske družstvo Trnava</t>
  </si>
  <si>
    <t>EnergoAgro, s.r.o.</t>
  </si>
  <si>
    <t>AGROHONT DUDINCE, a.s.</t>
  </si>
  <si>
    <t>Agrodružstvo ČABRAD</t>
  </si>
  <si>
    <t>EURO-AGRO BZOVÍK PAVEL LUCIAK s.r.o.</t>
  </si>
  <si>
    <t>SLOVSEED, spol. s r.o.</t>
  </si>
  <si>
    <t>00842/2021-PNZ -P40259/21.00</t>
  </si>
  <si>
    <t>00179/2021-PNZ -P40081/21.00</t>
  </si>
  <si>
    <t>04625/2020-PNZ -P40340/20.00</t>
  </si>
  <si>
    <t>04704/2020-PNZ -P40528/20.00</t>
  </si>
  <si>
    <t>04900/2020-PNZ -P40231/20.00</t>
  </si>
  <si>
    <t>01141/2021-PNZ -P40320/21.00</t>
  </si>
  <si>
    <t>05034/2020-PNZ -P40622/20.00</t>
  </si>
  <si>
    <t>01045/2021-PNZ -P40305/21.00</t>
  </si>
  <si>
    <t>00170/2021-PNZ -P40080/21.00</t>
  </si>
  <si>
    <t>00871/2021-PNZ -P40269/21.00</t>
  </si>
  <si>
    <t>00308/2021-PNZ -P40115/21.00</t>
  </si>
  <si>
    <t>01022/2020-PNZ -P40235/20.00</t>
  </si>
  <si>
    <t>01242/2021-PNZ -P40358/21.00</t>
  </si>
  <si>
    <t>00812/2021-PNZ -P40229/21.00</t>
  </si>
  <si>
    <t>03508/2020-PNZ -P40278/20.00</t>
  </si>
  <si>
    <t>03533/2020-PNZ -P40279/20.00</t>
  </si>
  <si>
    <t>03677/2020-PNZ -P40292/20.00</t>
  </si>
  <si>
    <t>04723/2020-PNZ -P40253/20.00</t>
  </si>
  <si>
    <t>00337/2021-PNZ -P40121/21.00</t>
  </si>
  <si>
    <t>01024/2021-PNZ -P40299/21.00</t>
  </si>
  <si>
    <t>01056/2021-PNZ -P40308/21.00</t>
  </si>
  <si>
    <t>01066/2021-PNZ -P40310/21.00</t>
  </si>
  <si>
    <t>01154/2021-PNZ -P40334/21.00</t>
  </si>
  <si>
    <t>Polomka</t>
  </si>
  <si>
    <t>Kosihovce, Seľany</t>
  </si>
  <si>
    <t>Brusník, Bušince, Horná Strehová, Malé Straciny, Pôtor, Žihľava, Slovenské Kľačany, Veľké Zlievce</t>
  </si>
  <si>
    <t>Dolné Plachtince, Horné Plachtince, Obeckov, Dolné Príbelce, Horné Príbelce, Stredné Plachtince</t>
  </si>
  <si>
    <t>Krná, Málinec</t>
  </si>
  <si>
    <t>Budkovce, Dúbravka, Hatalov</t>
  </si>
  <si>
    <t>Beladice, Pustý Chotár, Malé Chrašťany, Veľké Chrašťany, Neverice, Čakýň</t>
  </si>
  <si>
    <t>Kalinčiakovo, Veľké Krškany</t>
  </si>
  <si>
    <t>Šaľa</t>
  </si>
  <si>
    <t>Drienica</t>
  </si>
  <si>
    <t>Hačava</t>
  </si>
  <si>
    <t>Hnúšťa, Polom, Tisovec</t>
  </si>
  <si>
    <t>Uzovská Panica, Vyšný Blh, Nižný Blh</t>
  </si>
  <si>
    <t>Štítnik</t>
  </si>
  <si>
    <t>Bretka, Čoltovo, Gemerská Panica, Starňa, Tornaľa</t>
  </si>
  <si>
    <t>Ľuborča</t>
  </si>
  <si>
    <t>Dolný Lopašov, Chtelnica, Kátlovce, Nižná, Radošovce, Veľké Kostoľany</t>
  </si>
  <si>
    <t>Tomášikovo</t>
  </si>
  <si>
    <t>Malženice, Žlkovce</t>
  </si>
  <si>
    <t>Biely Kostol, Trnava</t>
  </si>
  <si>
    <t>Očová, Vígľaš, Zvolenská Slatina</t>
  </si>
  <si>
    <t>Dudince, Merovce, Dvorníky, Hokovce, Kostolné Moravce, Hontianske Tesáre, Lišov, Dolné Terany, Horné Terany</t>
  </si>
  <si>
    <t>Čabradský Vrbovok, Dolný Badín</t>
  </si>
  <si>
    <t>Bzovík</t>
  </si>
  <si>
    <t>Bzovík, Čabradský Vrbovok, Dolný Badín, Horný Badín, Kozí Vrbovok, Selce, Uňatín</t>
  </si>
  <si>
    <r>
      <rPr>
        <sz val="8"/>
        <color rgb="FF000000"/>
        <rFont val="Arial"/>
      </rPr>
      <t>328,24 €</t>
    </r>
    <r>
      <rPr>
        <sz val="8"/>
        <color rgb="FF000000"/>
        <rFont val="Arial"/>
      </rPr>
      <t xml:space="preserve"> / </t>
    </r>
    <r>
      <rPr>
        <sz val="8"/>
        <color rgb="FF000000"/>
        <rFont val="Arial"/>
      </rPr>
      <t>11,39 €</t>
    </r>
  </si>
  <si>
    <r>
      <rPr>
        <sz val="8"/>
        <color rgb="FF000000"/>
        <rFont val="Arial"/>
      </rPr>
      <t>7 992,09 €</t>
    </r>
    <r>
      <rPr>
        <sz val="8"/>
        <color rgb="FF000000"/>
        <rFont val="Arial"/>
      </rPr>
      <t xml:space="preserve"> / </t>
    </r>
    <r>
      <rPr>
        <sz val="8"/>
        <color rgb="FF000000"/>
        <rFont val="Arial"/>
      </rPr>
      <t>36,24 €</t>
    </r>
  </si>
  <si>
    <r>
      <rPr>
        <sz val="8"/>
        <color rgb="FF000000"/>
        <rFont val="Arial"/>
      </rPr>
      <t>17 150,20 €</t>
    </r>
    <r>
      <rPr>
        <sz val="8"/>
        <color rgb="FF000000"/>
        <rFont val="Arial"/>
      </rPr>
      <t xml:space="preserve"> / </t>
    </r>
    <r>
      <rPr>
        <sz val="8"/>
        <color rgb="FF000000"/>
        <rFont val="Arial"/>
      </rPr>
      <t>40,44 €</t>
    </r>
  </si>
  <si>
    <r>
      <rPr>
        <sz val="8"/>
        <color rgb="FF000000"/>
        <rFont val="Arial"/>
      </rPr>
      <t>20 931,98 €</t>
    </r>
    <r>
      <rPr>
        <sz val="8"/>
        <color rgb="FF000000"/>
        <rFont val="Arial"/>
      </rPr>
      <t xml:space="preserve"> / </t>
    </r>
    <r>
      <rPr>
        <sz val="8"/>
        <color rgb="FF000000"/>
        <rFont val="Arial"/>
      </rPr>
      <t>61,32 €</t>
    </r>
  </si>
  <si>
    <r>
      <rPr>
        <sz val="8"/>
        <color rgb="FF000000"/>
        <rFont val="Arial"/>
      </rPr>
      <t>3 583,75 €</t>
    </r>
    <r>
      <rPr>
        <sz val="8"/>
        <color rgb="FF000000"/>
        <rFont val="Arial"/>
      </rPr>
      <t xml:space="preserve"> / </t>
    </r>
    <r>
      <rPr>
        <sz val="8"/>
        <color rgb="FF000000"/>
        <rFont val="Arial"/>
      </rPr>
      <t>39,54 €</t>
    </r>
  </si>
  <si>
    <r>
      <rPr>
        <sz val="8"/>
        <color rgb="FF000000"/>
        <rFont val="Arial"/>
      </rPr>
      <t>6 920,21 €</t>
    </r>
    <r>
      <rPr>
        <sz val="8"/>
        <color rgb="FF000000"/>
        <rFont val="Arial"/>
      </rPr>
      <t xml:space="preserve"> / </t>
    </r>
    <r>
      <rPr>
        <sz val="8"/>
        <color rgb="FF000000"/>
        <rFont val="Arial"/>
      </rPr>
      <t>38,41 €</t>
    </r>
  </si>
  <si>
    <r>
      <rPr>
        <sz val="8"/>
        <color rgb="FF000000"/>
        <rFont val="Arial"/>
      </rPr>
      <t>419,30 €</t>
    </r>
    <r>
      <rPr>
        <sz val="8"/>
        <color rgb="FF000000"/>
        <rFont val="Arial"/>
      </rPr>
      <t xml:space="preserve"> / </t>
    </r>
    <r>
      <rPr>
        <sz val="8"/>
        <color rgb="FF000000"/>
        <rFont val="Arial"/>
      </rPr>
      <t>52,64 €</t>
    </r>
  </si>
  <si>
    <r>
      <rPr>
        <sz val="8"/>
        <color rgb="FF000000"/>
        <rFont val="Arial"/>
      </rPr>
      <t>19 963,62 €</t>
    </r>
    <r>
      <rPr>
        <sz val="8"/>
        <color rgb="FF000000"/>
        <rFont val="Arial"/>
      </rPr>
      <t xml:space="preserve"> / </t>
    </r>
    <r>
      <rPr>
        <sz val="8"/>
        <color rgb="FF000000"/>
        <rFont val="Arial"/>
      </rPr>
      <t>47,08 €</t>
    </r>
  </si>
  <si>
    <r>
      <rPr>
        <sz val="8"/>
        <color rgb="FF000000"/>
        <rFont val="Arial"/>
      </rPr>
      <t>177,06 €</t>
    </r>
    <r>
      <rPr>
        <sz val="8"/>
        <color rgb="FF000000"/>
        <rFont val="Arial"/>
      </rPr>
      <t xml:space="preserve"> / </t>
    </r>
    <r>
      <rPr>
        <sz val="8"/>
        <color rgb="FF000000"/>
        <rFont val="Arial"/>
      </rPr>
      <t>84,86 €</t>
    </r>
  </si>
  <si>
    <r>
      <rPr>
        <sz val="8"/>
        <color rgb="FF000000"/>
        <rFont val="Arial"/>
      </rPr>
      <t>9 969,61 €</t>
    </r>
    <r>
      <rPr>
        <sz val="8"/>
        <color rgb="FF000000"/>
        <rFont val="Arial"/>
      </rPr>
      <t xml:space="preserve"> / </t>
    </r>
    <r>
      <rPr>
        <sz val="8"/>
        <color rgb="FF000000"/>
        <rFont val="Arial"/>
      </rPr>
      <t>119,59 €</t>
    </r>
  </si>
  <si>
    <r>
      <rPr>
        <sz val="8"/>
        <color rgb="FF000000"/>
        <rFont val="Arial"/>
      </rPr>
      <t>929,52 €</t>
    </r>
    <r>
      <rPr>
        <sz val="8"/>
        <color rgb="FF000000"/>
        <rFont val="Arial"/>
      </rPr>
      <t xml:space="preserve"> / </t>
    </r>
    <r>
      <rPr>
        <sz val="8"/>
        <color rgb="FF000000"/>
        <rFont val="Arial"/>
      </rPr>
      <t>35,50 €</t>
    </r>
  </si>
  <si>
    <r>
      <rPr>
        <sz val="8"/>
        <color rgb="FF000000"/>
        <rFont val="Arial"/>
      </rPr>
      <t>2 737,75 €</t>
    </r>
    <r>
      <rPr>
        <sz val="8"/>
        <color rgb="FF000000"/>
        <rFont val="Arial"/>
      </rPr>
      <t xml:space="preserve"> / </t>
    </r>
    <r>
      <rPr>
        <sz val="8"/>
        <color rgb="FF000000"/>
        <rFont val="Arial"/>
      </rPr>
      <t>35,84 €</t>
    </r>
  </si>
  <si>
    <r>
      <rPr>
        <sz val="8"/>
        <color rgb="FF000000"/>
        <rFont val="Arial"/>
      </rPr>
      <t>2 104,04 €</t>
    </r>
    <r>
      <rPr>
        <sz val="8"/>
        <color rgb="FF000000"/>
        <rFont val="Arial"/>
      </rPr>
      <t xml:space="preserve"> / </t>
    </r>
    <r>
      <rPr>
        <sz val="8"/>
        <color rgb="FF000000"/>
        <rFont val="Arial"/>
      </rPr>
      <t>46,95 €</t>
    </r>
  </si>
  <si>
    <r>
      <rPr>
        <sz val="8"/>
        <color rgb="FF000000"/>
        <rFont val="Arial"/>
      </rPr>
      <t>8 220,47 €</t>
    </r>
    <r>
      <rPr>
        <sz val="8"/>
        <color rgb="FF000000"/>
        <rFont val="Arial"/>
      </rPr>
      <t xml:space="preserve"> / </t>
    </r>
    <r>
      <rPr>
        <sz val="8"/>
        <color rgb="FF000000"/>
        <rFont val="Arial"/>
      </rPr>
      <t>53,21 €</t>
    </r>
  </si>
  <si>
    <r>
      <rPr>
        <sz val="8"/>
        <color rgb="FF000000"/>
        <rFont val="Arial"/>
      </rPr>
      <t>170,37 €</t>
    </r>
    <r>
      <rPr>
        <sz val="8"/>
        <color rgb="FF000000"/>
        <rFont val="Arial"/>
      </rPr>
      <t xml:space="preserve"> / </t>
    </r>
    <r>
      <rPr>
        <sz val="8"/>
        <color rgb="FF000000"/>
        <rFont val="Arial"/>
      </rPr>
      <t>16,86 €</t>
    </r>
  </si>
  <si>
    <r>
      <rPr>
        <sz val="8"/>
        <color rgb="FF000000"/>
        <rFont val="Arial"/>
      </rPr>
      <t>14 487,93 €</t>
    </r>
    <r>
      <rPr>
        <sz val="8"/>
        <color rgb="FF000000"/>
        <rFont val="Arial"/>
      </rPr>
      <t xml:space="preserve"> / </t>
    </r>
    <r>
      <rPr>
        <sz val="8"/>
        <color rgb="FF000000"/>
        <rFont val="Arial"/>
      </rPr>
      <t>39,16 €</t>
    </r>
  </si>
  <si>
    <r>
      <rPr>
        <sz val="8"/>
        <color rgb="FF000000"/>
        <rFont val="Arial"/>
      </rPr>
      <t>27,48 €</t>
    </r>
    <r>
      <rPr>
        <sz val="8"/>
        <color rgb="FF000000"/>
        <rFont val="Arial"/>
      </rPr>
      <t xml:space="preserve"> / </t>
    </r>
    <r>
      <rPr>
        <sz val="8"/>
        <color rgb="FF000000"/>
        <rFont val="Arial"/>
      </rPr>
      <t>39,61 €</t>
    </r>
  </si>
  <si>
    <r>
      <rPr>
        <sz val="8"/>
        <color rgb="FF000000"/>
        <rFont val="Arial"/>
      </rPr>
      <t>4 799,06 €</t>
    </r>
    <r>
      <rPr>
        <sz val="8"/>
        <color rgb="FF000000"/>
        <rFont val="Arial"/>
      </rPr>
      <t xml:space="preserve"> / </t>
    </r>
    <r>
      <rPr>
        <sz val="8"/>
        <color rgb="FF000000"/>
        <rFont val="Arial"/>
      </rPr>
      <t>85,17 €</t>
    </r>
  </si>
  <si>
    <r>
      <rPr>
        <sz val="8"/>
        <color rgb="FF000000"/>
        <rFont val="Arial"/>
      </rPr>
      <t>1 760,67 €</t>
    </r>
    <r>
      <rPr>
        <sz val="8"/>
        <color rgb="FF000000"/>
        <rFont val="Arial"/>
      </rPr>
      <t xml:space="preserve"> / </t>
    </r>
    <r>
      <rPr>
        <sz val="8"/>
        <color rgb="FF000000"/>
        <rFont val="Arial"/>
      </rPr>
      <t>127,74 €</t>
    </r>
  </si>
  <si>
    <r>
      <rPr>
        <sz val="8"/>
        <color rgb="FF000000"/>
        <rFont val="Arial"/>
      </rPr>
      <t>1 228,19 €</t>
    </r>
    <r>
      <rPr>
        <sz val="8"/>
        <color rgb="FF000000"/>
        <rFont val="Arial"/>
      </rPr>
      <t xml:space="preserve"> / </t>
    </r>
    <r>
      <rPr>
        <sz val="8"/>
        <color rgb="FF000000"/>
        <rFont val="Arial"/>
      </rPr>
      <t>127,74 €</t>
    </r>
  </si>
  <si>
    <r>
      <rPr>
        <sz val="8"/>
        <color rgb="FF000000"/>
        <rFont val="Arial"/>
      </rPr>
      <t>7 596,78 €</t>
    </r>
    <r>
      <rPr>
        <sz val="8"/>
        <color rgb="FF000000"/>
        <rFont val="Arial"/>
      </rPr>
      <t xml:space="preserve"> / </t>
    </r>
    <r>
      <rPr>
        <sz val="8"/>
        <color rgb="FF000000"/>
        <rFont val="Arial"/>
      </rPr>
      <t>88,88 €</t>
    </r>
  </si>
  <si>
    <r>
      <rPr>
        <sz val="8"/>
        <color rgb="FF000000"/>
        <rFont val="Arial"/>
      </rPr>
      <t>24 934,40 €</t>
    </r>
    <r>
      <rPr>
        <sz val="8"/>
        <color rgb="FF000000"/>
        <rFont val="Arial"/>
      </rPr>
      <t xml:space="preserve"> / </t>
    </r>
    <r>
      <rPr>
        <sz val="8"/>
        <color rgb="FF000000"/>
        <rFont val="Arial"/>
      </rPr>
      <t>127,85 €</t>
    </r>
  </si>
  <si>
    <r>
      <rPr>
        <sz val="8"/>
        <color rgb="FF000000"/>
        <rFont val="Arial"/>
      </rPr>
      <t>4 544,14 €</t>
    </r>
    <r>
      <rPr>
        <sz val="8"/>
        <color rgb="FF000000"/>
        <rFont val="Arial"/>
      </rPr>
      <t xml:space="preserve"> / </t>
    </r>
    <r>
      <rPr>
        <sz val="8"/>
        <color rgb="FF000000"/>
        <rFont val="Arial"/>
      </rPr>
      <t>28,85 €</t>
    </r>
  </si>
  <si>
    <r>
      <rPr>
        <sz val="8"/>
        <color rgb="FF000000"/>
        <rFont val="Arial"/>
      </rPr>
      <t>12 412,65 €</t>
    </r>
    <r>
      <rPr>
        <sz val="8"/>
        <color rgb="FF000000"/>
        <rFont val="Arial"/>
      </rPr>
      <t xml:space="preserve"> / </t>
    </r>
    <r>
      <rPr>
        <sz val="8"/>
        <color rgb="FF000000"/>
        <rFont val="Arial"/>
      </rPr>
      <t>81,33 €</t>
    </r>
  </si>
  <si>
    <r>
      <rPr>
        <sz val="8"/>
        <color rgb="FF000000"/>
        <rFont val="Arial"/>
      </rPr>
      <t>1 982,07 €</t>
    </r>
    <r>
      <rPr>
        <sz val="8"/>
        <color rgb="FF000000"/>
        <rFont val="Arial"/>
      </rPr>
      <t xml:space="preserve"> / </t>
    </r>
    <r>
      <rPr>
        <sz val="8"/>
        <color rgb="FF000000"/>
        <rFont val="Arial"/>
      </rPr>
      <t>30,73 €</t>
    </r>
  </si>
  <si>
    <r>
      <rPr>
        <sz val="8"/>
        <color rgb="FF000000"/>
        <rFont val="Arial"/>
      </rPr>
      <t>159,43 €</t>
    </r>
    <r>
      <rPr>
        <sz val="8"/>
        <color rgb="FF000000"/>
        <rFont val="Arial"/>
      </rPr>
      <t xml:space="preserve"> / </t>
    </r>
    <r>
      <rPr>
        <sz val="8"/>
        <color rgb="FF000000"/>
        <rFont val="Arial"/>
      </rPr>
      <t>28,73 €</t>
    </r>
  </si>
  <si>
    <r>
      <rPr>
        <sz val="8"/>
        <color rgb="FF000000"/>
        <rFont val="Arial"/>
      </rPr>
      <t>1 950,77 €</t>
    </r>
    <r>
      <rPr>
        <sz val="8"/>
        <color rgb="FF000000"/>
        <rFont val="Arial"/>
      </rPr>
      <t xml:space="preserve"> / </t>
    </r>
    <r>
      <rPr>
        <sz val="8"/>
        <color rgb="FF000000"/>
        <rFont val="Arial"/>
      </rPr>
      <t>30,10 €</t>
    </r>
  </si>
  <si>
    <t>LSO spol. s r.o.</t>
  </si>
  <si>
    <t>01279/2021-PNZ -P40075/18.02</t>
  </si>
  <si>
    <t>NV Forestry s.r.o.</t>
  </si>
  <si>
    <t>00940/2021-PNZ -P40257/17.01</t>
  </si>
  <si>
    <t>Poľnohospodárske družstvo Levice</t>
  </si>
  <si>
    <t>05281/2020-PNZ -P40466/17.02</t>
  </si>
  <si>
    <t>Pozsonyi Ján</t>
  </si>
  <si>
    <t>01040/2021-PNZ -P40435/13.02</t>
  </si>
  <si>
    <t>AGROSINTER S.R.O.</t>
  </si>
  <si>
    <t>02140/2020-PNZ -P40066/15.02</t>
  </si>
  <si>
    <t>AGROBAN S.R.O.</t>
  </si>
  <si>
    <t>02146/2020-PNZ -P40110/15.03</t>
  </si>
  <si>
    <t>Mgr. Erika Ocelníková</t>
  </si>
  <si>
    <t>01400/2021-PNZ -P40279/17.01</t>
  </si>
  <si>
    <t>02145/2020-PNZ -P41136/15.01</t>
  </si>
  <si>
    <t>Novák Alojz</t>
  </si>
  <si>
    <t>00472/2021-PNZ -P43973/06.03</t>
  </si>
  <si>
    <t>Poľ. obchodné družstvo Abrahám</t>
  </si>
  <si>
    <t>00795/2021-PNZ -P40793/14.06</t>
  </si>
  <si>
    <t>LUCIAK Pavel</t>
  </si>
  <si>
    <t>01065/2021-PNZ -P40859/15.02</t>
  </si>
  <si>
    <t>nájomca nepodpísal dodatok OVN, neužíva pozemky</t>
  </si>
  <si>
    <t>Svätý Peter</t>
  </si>
  <si>
    <t>1,3519 / 0,0000</t>
  </si>
  <si>
    <t>ukončenie dohodou nájomca neakceptoval dohodu o zmene výšky nájomného - pozemky považuje za nevhodné k poľnohospodárskemu využitiu</t>
  </si>
  <si>
    <t>21,8629 / 0,0000</t>
  </si>
  <si>
    <t>Bory, Čankov, Hontianska Vrbica, Kalinčiakovo, Malé Krškany, Veľké Krškany, Levice, Malý Kiar, Mýtne Ludany, Starý Hrádok</t>
  </si>
  <si>
    <t>510,4171 / 506,4077</t>
  </si>
  <si>
    <t>na základe žiadosti nájomcu, nájomca je konateľom spoločnosti PAGROJ s.r.o., pozemky užíva v mene spoločnosti od 01.01.2021</t>
  </si>
  <si>
    <t>83,8476 / 0,0000</t>
  </si>
  <si>
    <t>OVN</t>
  </si>
  <si>
    <t>Figa, Stránska, Včelince</t>
  </si>
  <si>
    <t>186,5098 / 186,5098</t>
  </si>
  <si>
    <t>Bakta, Barca, Bátka, Dulovo, Figa, Ivanice, Kaloša, Radnovce, Tomášovce, Rakytník, Uzovská Panica, Vieska nad Blhom, Žíp</t>
  </si>
  <si>
    <t>1773,7704 / 1773,7704</t>
  </si>
  <si>
    <t xml:space="preserve">ukončenie dohodou na žiadosť nájomcu </t>
  </si>
  <si>
    <t>Nadabula</t>
  </si>
  <si>
    <r>
      <rPr>
        <sz val="8"/>
        <color rgb="FF000000"/>
        <rFont val="Arial"/>
      </rPr>
      <t>0,028200</t>
    </r>
    <r>
      <rPr>
        <sz val="8"/>
        <color rgb="FF000000"/>
        <rFont val="Arial"/>
      </rPr>
      <t xml:space="preserve"> / </t>
    </r>
    <r>
      <rPr>
        <sz val="8"/>
        <color rgb="FF000000"/>
        <rFont val="Arial"/>
      </rPr>
      <t>0,000000</t>
    </r>
  </si>
  <si>
    <t>zmena spôsobu výpočtu nájomného na OVN, zmena niektorých ustanovení NZ</t>
  </si>
  <si>
    <t>Behynce, Gemer, Otročok, Tornaľa, Žiar</t>
  </si>
  <si>
    <t>233,1820 / 233,1820</t>
  </si>
  <si>
    <t xml:space="preserve">zmena doby nájmu z neurčitej na určitú  na základe úlohy č. 2/2020 </t>
  </si>
  <si>
    <t>Dobrá Voda</t>
  </si>
  <si>
    <t>0,2798 / 0,2798</t>
  </si>
  <si>
    <t>Abrahám, Hoste, Majcichov, Malá Mača, Pavlice, Pusté Úľany, Sereď, Veľká Mača</t>
  </si>
  <si>
    <t>572,2241 / 598,1724</t>
  </si>
  <si>
    <t>zmena právnej formy podnikania nájomcu</t>
  </si>
  <si>
    <t>5,5491 / 0,0000</t>
  </si>
  <si>
    <t>pozemok pod stavbou a prístup</t>
  </si>
  <si>
    <t>Ing. Mgr. Zoltán Hervay</t>
  </si>
  <si>
    <t>01104/2021-PRZ0026/21-00</t>
  </si>
  <si>
    <t>Irena Turekova, Ladislav Kallok, František Kallok</t>
  </si>
  <si>
    <t>00604/2021-PRZ0015/21-00</t>
  </si>
  <si>
    <t>Skladná</t>
  </si>
  <si>
    <t>Nová Polhora</t>
  </si>
  <si>
    <t>Monika Tkáčová</t>
  </si>
  <si>
    <t>01406/2021-PRZ0033/21-00</t>
  </si>
  <si>
    <t>Sliepkovce</t>
  </si>
  <si>
    <t>Eva Chlubnová</t>
  </si>
  <si>
    <t>01427/2021-PRZ0035/21-00</t>
  </si>
  <si>
    <t>Vinné</t>
  </si>
  <si>
    <t>Lýdia Kočišková</t>
  </si>
  <si>
    <t>04670/2020-PRZ0110/20-00</t>
  </si>
  <si>
    <t>Ľubotice</t>
  </si>
  <si>
    <t>Ing. Ing. Robert Kotes</t>
  </si>
  <si>
    <t>00854/2021-PRZ0023/21-00</t>
  </si>
  <si>
    <t>Pezinok</t>
  </si>
  <si>
    <t>Šoltés Jozef, Ing. Luteránová Anna, Šoltés František, Ing. Lazoňová Jana</t>
  </si>
  <si>
    <t>01113/2021-PRZ0028/21-00</t>
  </si>
  <si>
    <t>Prešov</t>
  </si>
  <si>
    <t>Škrabáková Margita, Eva Hečková, Marie Chnápková, Ing. Holkovič-dedič po Anne Holkovičovej</t>
  </si>
  <si>
    <t>02525/2017-PRZ -R60211/17.00</t>
  </si>
  <si>
    <t>Buková</t>
  </si>
  <si>
    <t>Špačince</t>
  </si>
  <si>
    <t>Mária Buntová, Anton Heriban, PhDr. Jozef Heriban</t>
  </si>
  <si>
    <t>00580/2021-PRZ0014/21-00</t>
  </si>
  <si>
    <t>Šelpice</t>
  </si>
  <si>
    <t>Rímskokatolícka cirkev Biskupstvo Nitra</t>
  </si>
  <si>
    <t>05157/2020-PRC0000/20-01</t>
  </si>
  <si>
    <t>Obid</t>
  </si>
  <si>
    <t>Orná pôda, Zastavaná plocha a nádvorie</t>
  </si>
  <si>
    <t>01303/2021-PRZ0030/21-00</t>
  </si>
  <si>
    <t>Južné Mesto</t>
  </si>
  <si>
    <t>Vladimír Gorbunov</t>
  </si>
  <si>
    <t>01410/2021-PKZ -K40202/21.00</t>
  </si>
  <si>
    <t>Valachovič Kamil</t>
  </si>
  <si>
    <t>01413/2021-PKZ -K40203/21.00</t>
  </si>
  <si>
    <t>Valachovič Ivan</t>
  </si>
  <si>
    <t>01414/2021-PKZ -K40204/21.00</t>
  </si>
  <si>
    <t>Zázrivec Miroslav, Zázrivcová Nikola</t>
  </si>
  <si>
    <t>01041/2021-PKZP-K40122/21.00</t>
  </si>
  <si>
    <t xml:space="preserve">NV Z.180/1995 § 19/6 Dohoda o zrušení podiel. spoluvlastníctva
</t>
  </si>
  <si>
    <t>Medzibrod</t>
  </si>
  <si>
    <t>00217/2021-PKZP-K40025/21.00</t>
  </si>
  <si>
    <t>Füzek Ján</t>
  </si>
  <si>
    <t>01419/2021-PKZP-K40168/21.00</t>
  </si>
  <si>
    <t>Veľké Blahovo</t>
  </si>
  <si>
    <t>Juranko Ján</t>
  </si>
  <si>
    <t>01450/2021-PKZ -K40209/21.00</t>
  </si>
  <si>
    <t>Ruský Potok</t>
  </si>
  <si>
    <t>Obec Pakostov</t>
  </si>
  <si>
    <t>01593/2021-PKZP-K40185/21.00</t>
  </si>
  <si>
    <t>Pakostov</t>
  </si>
  <si>
    <t>JÁNOŠ, s.r.o.</t>
  </si>
  <si>
    <t>01288/2021-PKZP-K40151/21.00</t>
  </si>
  <si>
    <t>Lúčky</t>
  </si>
  <si>
    <t>Pavel Zápotočný, Mária Zápotočná</t>
  </si>
  <si>
    <t>00469/2021-PKZP-K40055/21.00</t>
  </si>
  <si>
    <t>Juráni Ján</t>
  </si>
  <si>
    <t>00597/2021-PKZP-K40073/21.00</t>
  </si>
  <si>
    <t>Trnovo</t>
  </si>
  <si>
    <t>Ing. Ľubomír Mašlonka</t>
  </si>
  <si>
    <t>01372/2021-PKZ -K40192/21.00</t>
  </si>
  <si>
    <t>01431/2021-PKZP-K40173/21.00</t>
  </si>
  <si>
    <t>Jaroslav Hrúz, Marinicová Ivana, Marinica Martin, Baňasová Marcela Ing., Hudec Milan  Bc.</t>
  </si>
  <si>
    <t>02029/2019-PKZ -K40522/19.00</t>
  </si>
  <si>
    <t>Kokošovce</t>
  </si>
  <si>
    <t>Mária Renčková</t>
  </si>
  <si>
    <t>00436/2021-PKZ -K40051/21.00</t>
  </si>
  <si>
    <t>Petrová</t>
  </si>
  <si>
    <t>Kovaľ Martin</t>
  </si>
  <si>
    <t>01332/2021-PKZP-K40157/21.00</t>
  </si>
  <si>
    <t>Víťaz</t>
  </si>
  <si>
    <t>Obec Chmiňany</t>
  </si>
  <si>
    <t>01592/2021-PKZP-K40184/21.00</t>
  </si>
  <si>
    <t>Chmiňany</t>
  </si>
  <si>
    <t>Šimonovičová Zuzana</t>
  </si>
  <si>
    <t>01376/2021-PKZ -K40193/21.00</t>
  </si>
  <si>
    <t>Vikartovce</t>
  </si>
  <si>
    <t>Milan Jančovič</t>
  </si>
  <si>
    <t>01394/2021-PKZ -K40196/21.00</t>
  </si>
  <si>
    <t>Malé Bielice</t>
  </si>
  <si>
    <t xml:space="preserve"> Kopunec Peter</t>
  </si>
  <si>
    <t>01653/2021-PKZ -K40220/21.00</t>
  </si>
  <si>
    <t>Záblatie</t>
  </si>
  <si>
    <t>Ing. Milan Čapkovič</t>
  </si>
  <si>
    <t>04925/2020-PKZ -K40432/20.00</t>
  </si>
  <si>
    <t>Pusté Úľany</t>
  </si>
  <si>
    <t xml:space="preserve">PhDr. Marián Chatrnuch, Mária Chatrnuchová </t>
  </si>
  <si>
    <t>01482/2021-PKZ -K40212/21.00</t>
  </si>
  <si>
    <t>Leopoldov</t>
  </si>
  <si>
    <t>Monika Janíčková</t>
  </si>
  <si>
    <t>01716/2019-PKZP-K40262/19.00</t>
  </si>
  <si>
    <t>01656/2021-PKZP-K40190/21.00</t>
  </si>
  <si>
    <t>Ing. Vlastimil Budoš</t>
  </si>
  <si>
    <t>04833/2020-PKZ -K40417/20.00</t>
  </si>
  <si>
    <t>SR Nar.238/2010 § 3 c) Nemožnosť samostatného účelného využitia</t>
  </si>
  <si>
    <t>Stará Bystrica</t>
  </si>
  <si>
    <t>Krško Igor, Ing., LL.M, MBA</t>
  </si>
  <si>
    <t>01504/2021-PKZP-K40180/21.00</t>
  </si>
  <si>
    <t>Beňo Milan, Beňová Mária</t>
  </si>
  <si>
    <t>00663/2020-PKZ -K40160/20.00</t>
  </si>
  <si>
    <t>SR Nar. 238/2010, §3 f) Pozemky pod stavbami a  priľahlé pozemky</t>
  </si>
  <si>
    <t>Lovčica</t>
  </si>
  <si>
    <t>Babič Marek</t>
  </si>
  <si>
    <t>01516/2021-PKZP-K40181/21.00</t>
  </si>
  <si>
    <t>Sása</t>
  </si>
  <si>
    <t>Ing. Peter Halász, PharmDr. Katarína Halászová</t>
  </si>
  <si>
    <t>01420/2021-PNZ -P40375/21.00</t>
  </si>
  <si>
    <t>Devín</t>
  </si>
  <si>
    <r>
      <rPr>
        <sz val="8"/>
        <color rgb="FF000000"/>
        <rFont val="Arial"/>
      </rPr>
      <t>90,00 €</t>
    </r>
    <r>
      <rPr>
        <sz val="8"/>
        <color rgb="FF000000"/>
        <rFont val="Arial"/>
      </rPr>
      <t xml:space="preserve"> / </t>
    </r>
    <r>
      <rPr>
        <sz val="8"/>
        <color rgb="FF000000"/>
        <rFont val="Arial"/>
      </rPr>
      <t>24 324,32 €</t>
    </r>
  </si>
  <si>
    <t>Budovec Ján</t>
  </si>
  <si>
    <t>00663/2021-PNZ -P40190/21.00</t>
  </si>
  <si>
    <t>Čierny Balog</t>
  </si>
  <si>
    <r>
      <rPr>
        <sz val="8"/>
        <color rgb="FF000000"/>
        <rFont val="Arial"/>
      </rPr>
      <t>849,85 €</t>
    </r>
    <r>
      <rPr>
        <sz val="8"/>
        <color rgb="FF000000"/>
        <rFont val="Arial"/>
      </rPr>
      <t xml:space="preserve"> / </t>
    </r>
    <r>
      <rPr>
        <sz val="8"/>
        <color rgb="FF000000"/>
        <rFont val="Arial"/>
      </rPr>
      <t>10,88 €</t>
    </r>
  </si>
  <si>
    <t>Ján Kútny, SHR</t>
  </si>
  <si>
    <t>00665/2021-PNZ -P40192/21.00</t>
  </si>
  <si>
    <t>Ľubietová</t>
  </si>
  <si>
    <r>
      <rPr>
        <sz val="8"/>
        <color rgb="FF000000"/>
        <rFont val="Arial"/>
      </rPr>
      <t>264,31 €</t>
    </r>
    <r>
      <rPr>
        <sz val="8"/>
        <color rgb="FF000000"/>
        <rFont val="Arial"/>
      </rPr>
      <t xml:space="preserve"> / </t>
    </r>
    <r>
      <rPr>
        <sz val="8"/>
        <color rgb="FF000000"/>
        <rFont val="Arial"/>
      </rPr>
      <t>12,03 €</t>
    </r>
  </si>
  <si>
    <t>Poľnohospodárske družstvo Badín</t>
  </si>
  <si>
    <t>00696/2021-PNZ -P40194/21.00</t>
  </si>
  <si>
    <r>
      <rPr>
        <sz val="8"/>
        <color rgb="FF000000"/>
        <rFont val="Arial"/>
      </rPr>
      <t>1 178,37 €</t>
    </r>
    <r>
      <rPr>
        <sz val="8"/>
        <color rgb="FF000000"/>
        <rFont val="Arial"/>
      </rPr>
      <t xml:space="preserve"> / </t>
    </r>
    <r>
      <rPr>
        <sz val="8"/>
        <color rgb="FF000000"/>
        <rFont val="Arial"/>
      </rPr>
      <t>22,50 €</t>
    </r>
  </si>
  <si>
    <t xml:space="preserve">PONY spol. s r.o. </t>
  </si>
  <si>
    <t>00710/2021-PNZ -P40211/21.00</t>
  </si>
  <si>
    <r>
      <rPr>
        <sz val="8"/>
        <color rgb="FF000000"/>
        <rFont val="Arial"/>
      </rPr>
      <t>54,30 €</t>
    </r>
    <r>
      <rPr>
        <sz val="8"/>
        <color rgb="FF000000"/>
        <rFont val="Arial"/>
      </rPr>
      <t xml:space="preserve"> / </t>
    </r>
    <r>
      <rPr>
        <sz val="8"/>
        <color rgb="FF000000"/>
        <rFont val="Arial"/>
      </rPr>
      <t>20,71 €</t>
    </r>
  </si>
  <si>
    <t>Gonda Milan</t>
  </si>
  <si>
    <t>00715/2021-PNZ -P40212/21.00</t>
  </si>
  <si>
    <t>Sihla</t>
  </si>
  <si>
    <r>
      <rPr>
        <sz val="8"/>
        <color rgb="FF000000"/>
        <rFont val="Arial"/>
      </rPr>
      <t>1 107,66 €</t>
    </r>
    <r>
      <rPr>
        <sz val="8"/>
        <color rgb="FF000000"/>
        <rFont val="Arial"/>
      </rPr>
      <t xml:space="preserve"> / </t>
    </r>
    <r>
      <rPr>
        <sz val="8"/>
        <color rgb="FF000000"/>
        <rFont val="Arial"/>
      </rPr>
      <t>41,35 €</t>
    </r>
  </si>
  <si>
    <t>Pepich Milan</t>
  </si>
  <si>
    <t>00807/2021-PNZ -P40245/21.00</t>
  </si>
  <si>
    <r>
      <rPr>
        <sz val="8"/>
        <color rgb="FF000000"/>
        <rFont val="Arial"/>
      </rPr>
      <t>75,00 €</t>
    </r>
    <r>
      <rPr>
        <sz val="8"/>
        <color rgb="FF000000"/>
        <rFont val="Arial"/>
      </rPr>
      <t xml:space="preserve"> / </t>
    </r>
    <r>
      <rPr>
        <sz val="8"/>
        <color rgb="FF000000"/>
        <rFont val="Arial"/>
      </rPr>
      <t>537,25 €</t>
    </r>
  </si>
  <si>
    <t>00818/2021-PNZ -P40247/21.00</t>
  </si>
  <si>
    <r>
      <rPr>
        <sz val="8"/>
        <color rgb="FF000000"/>
        <rFont val="Arial"/>
      </rPr>
      <t>2 307,03 €</t>
    </r>
    <r>
      <rPr>
        <sz val="8"/>
        <color rgb="FF000000"/>
        <rFont val="Arial"/>
      </rPr>
      <t xml:space="preserve"> / </t>
    </r>
    <r>
      <rPr>
        <sz val="8"/>
        <color rgb="FF000000"/>
        <rFont val="Arial"/>
      </rPr>
      <t>13,69 €</t>
    </r>
  </si>
  <si>
    <t>ŠPAREC, s.r.o.</t>
  </si>
  <si>
    <t>01284/2021-PNZ -P40363/21.00</t>
  </si>
  <si>
    <t>Čierny Balog, Valaská</t>
  </si>
  <si>
    <r>
      <rPr>
        <sz val="8"/>
        <color rgb="FF000000"/>
        <rFont val="Arial"/>
      </rPr>
      <t>1 271,55 €</t>
    </r>
    <r>
      <rPr>
        <sz val="8"/>
        <color rgb="FF000000"/>
        <rFont val="Arial"/>
      </rPr>
      <t xml:space="preserve"> / </t>
    </r>
    <r>
      <rPr>
        <sz val="8"/>
        <color rgb="FF000000"/>
        <rFont val="Arial"/>
      </rPr>
      <t>16,29 €</t>
    </r>
  </si>
  <si>
    <t>Mikloško František</t>
  </si>
  <si>
    <t>01448/2021-PNZ -P40380/21.00</t>
  </si>
  <si>
    <r>
      <rPr>
        <sz val="8"/>
        <color rgb="FF000000"/>
        <rFont val="Arial"/>
      </rPr>
      <t>152,00 €</t>
    </r>
    <r>
      <rPr>
        <sz val="8"/>
        <color rgb="FF000000"/>
        <rFont val="Arial"/>
      </rPr>
      <t xml:space="preserve"> / </t>
    </r>
    <r>
      <rPr>
        <sz val="8"/>
        <color rgb="FF000000"/>
        <rFont val="Arial"/>
      </rPr>
      <t>90,00 €</t>
    </r>
  </si>
  <si>
    <t>Juraj Vitek</t>
  </si>
  <si>
    <t>04481/2020-PNZ -P40466/20.00</t>
  </si>
  <si>
    <t>Oravská Lesná</t>
  </si>
  <si>
    <r>
      <rPr>
        <sz val="8"/>
        <color rgb="FF000000"/>
        <rFont val="Arial"/>
      </rPr>
      <t>70,00 €</t>
    </r>
    <r>
      <rPr>
        <sz val="8"/>
        <color rgb="FF000000"/>
        <rFont val="Arial"/>
      </rPr>
      <t xml:space="preserve"> / </t>
    </r>
    <r>
      <rPr>
        <sz val="8"/>
        <color rgb="FF000000"/>
        <rFont val="Arial"/>
      </rPr>
      <t>621,00 €</t>
    </r>
  </si>
  <si>
    <t>00352/2021-PNZ -P40666/20.00</t>
  </si>
  <si>
    <t>Dolné Príbelce</t>
  </si>
  <si>
    <r>
      <rPr>
        <sz val="8"/>
        <color rgb="FF000000"/>
        <rFont val="Arial"/>
      </rPr>
      <t>122,33 €</t>
    </r>
    <r>
      <rPr>
        <sz val="8"/>
        <color rgb="FF000000"/>
        <rFont val="Arial"/>
      </rPr>
      <t xml:space="preserve"> / </t>
    </r>
    <r>
      <rPr>
        <sz val="8"/>
        <color rgb="FF000000"/>
        <rFont val="Arial"/>
      </rPr>
      <t>64,59 €</t>
    </r>
  </si>
  <si>
    <t>Agro Čelovce s.r.o.</t>
  </si>
  <si>
    <t>00387/2021-PNZ -P40131/21.00</t>
  </si>
  <si>
    <t>Čelovce, Kosihovce, Malé Straciny, Opava</t>
  </si>
  <si>
    <r>
      <rPr>
        <sz val="8"/>
        <color rgb="FF000000"/>
        <rFont val="Arial"/>
      </rPr>
      <t>17 104,14 €</t>
    </r>
    <r>
      <rPr>
        <sz val="8"/>
        <color rgb="FF000000"/>
        <rFont val="Arial"/>
      </rPr>
      <t xml:space="preserve"> / </t>
    </r>
    <r>
      <rPr>
        <sz val="8"/>
        <color rgb="FF000000"/>
        <rFont val="Arial"/>
      </rPr>
      <t>50,22 €</t>
    </r>
  </si>
  <si>
    <t>Poľnohospodárske družstvo akcionárov "Ipeľ" Balog nad Ipľom</t>
  </si>
  <si>
    <t>00561/2021-PNZ -P40166/21.00</t>
  </si>
  <si>
    <t>Balog nad Ipľom, Dolinka, Ipeľské Predmostie, Kleňany, Kosihy nad Ipľom, Sečianky, Veľká Ves nad Ipľom</t>
  </si>
  <si>
    <r>
      <rPr>
        <sz val="8"/>
        <color rgb="FF000000"/>
        <rFont val="Arial"/>
      </rPr>
      <t>63 772,84 €</t>
    </r>
    <r>
      <rPr>
        <sz val="8"/>
        <color rgb="FF000000"/>
        <rFont val="Arial"/>
      </rPr>
      <t xml:space="preserve"> / </t>
    </r>
    <r>
      <rPr>
        <sz val="8"/>
        <color rgb="FF000000"/>
        <rFont val="Arial"/>
      </rPr>
      <t>67,64 €</t>
    </r>
  </si>
  <si>
    <t>Gabriel Gyenes, SHR, MD-Agro.</t>
  </si>
  <si>
    <t>00596/2021-PNZ -P40172/21.00</t>
  </si>
  <si>
    <t>Kamenné Kosihy, Sečianky, Seľany, Širákov, Vinica</t>
  </si>
  <si>
    <r>
      <rPr>
        <sz val="8"/>
        <color rgb="FF000000"/>
        <rFont val="Arial"/>
      </rPr>
      <t>1 077,26 €</t>
    </r>
    <r>
      <rPr>
        <sz val="8"/>
        <color rgb="FF000000"/>
        <rFont val="Arial"/>
      </rPr>
      <t xml:space="preserve"> / </t>
    </r>
    <r>
      <rPr>
        <sz val="8"/>
        <color rgb="FF000000"/>
        <rFont val="Arial"/>
      </rPr>
      <t>56,38 €</t>
    </r>
  </si>
  <si>
    <t>Ladislav Šveďuk, SHR</t>
  </si>
  <si>
    <t>04613/2020-PNZ -P40505/20.00</t>
  </si>
  <si>
    <t>Sucháň</t>
  </si>
  <si>
    <r>
      <rPr>
        <sz val="8"/>
        <color rgb="FF000000"/>
        <rFont val="Arial"/>
      </rPr>
      <t>51,70 €</t>
    </r>
    <r>
      <rPr>
        <sz val="8"/>
        <color rgb="FF000000"/>
        <rFont val="Arial"/>
      </rPr>
      <t xml:space="preserve"> / </t>
    </r>
    <r>
      <rPr>
        <sz val="8"/>
        <color rgb="FF000000"/>
        <rFont val="Arial"/>
      </rPr>
      <t>21,72 €</t>
    </r>
  </si>
  <si>
    <t>Ing. Juraj Mikuš</t>
  </si>
  <si>
    <t>00759/2021-PNZ -P40151/21.00</t>
  </si>
  <si>
    <t>Liptovská Ondrašová</t>
  </si>
  <si>
    <r>
      <rPr>
        <sz val="8"/>
        <color rgb="FF000000"/>
        <rFont val="Arial"/>
      </rPr>
      <t>96,00 €</t>
    </r>
    <r>
      <rPr>
        <sz val="8"/>
        <color rgb="FF000000"/>
        <rFont val="Arial"/>
      </rPr>
      <t xml:space="preserve"> / </t>
    </r>
    <r>
      <rPr>
        <sz val="8"/>
        <color rgb="FF000000"/>
        <rFont val="Arial"/>
      </rPr>
      <t>385,85 €</t>
    </r>
  </si>
  <si>
    <r>
      <rPr>
        <sz val="8"/>
        <color rgb="FF000000"/>
        <rFont val="Arial"/>
      </rPr>
      <t>3 232,37 €</t>
    </r>
    <r>
      <rPr>
        <sz val="8"/>
        <color rgb="FF000000"/>
        <rFont val="Arial"/>
      </rPr>
      <t xml:space="preserve"> / </t>
    </r>
    <r>
      <rPr>
        <sz val="8"/>
        <color rgb="FF000000"/>
        <rFont val="Arial"/>
      </rPr>
      <t>56,40 €</t>
    </r>
  </si>
  <si>
    <t>Gombarček Július</t>
  </si>
  <si>
    <t>00804/2021-PNZ -P40243/21.00</t>
  </si>
  <si>
    <t>Horný Turček</t>
  </si>
  <si>
    <t>Rajčan Jaroslav</t>
  </si>
  <si>
    <t>04949/2020-PNZ -P40558/20.00</t>
  </si>
  <si>
    <t>Horný Kalník</t>
  </si>
  <si>
    <r>
      <rPr>
        <sz val="8"/>
        <color rgb="FF000000"/>
        <rFont val="Arial"/>
      </rPr>
      <t>70,00 €</t>
    </r>
    <r>
      <rPr>
        <sz val="8"/>
        <color rgb="FF000000"/>
        <rFont val="Arial"/>
      </rPr>
      <t xml:space="preserve"> / </t>
    </r>
    <r>
      <rPr>
        <sz val="8"/>
        <color rgb="FF000000"/>
        <rFont val="Arial"/>
      </rPr>
      <t>426,00 €</t>
    </r>
  </si>
  <si>
    <t>Veľké Vozokany</t>
  </si>
  <si>
    <r>
      <rPr>
        <sz val="8"/>
        <color rgb="FF000000"/>
        <rFont val="Arial"/>
      </rPr>
      <t>129,44 €</t>
    </r>
    <r>
      <rPr>
        <sz val="8"/>
        <color rgb="FF000000"/>
        <rFont val="Arial"/>
      </rPr>
      <t xml:space="preserve"> / </t>
    </r>
    <r>
      <rPr>
        <sz val="8"/>
        <color rgb="FF000000"/>
        <rFont val="Arial"/>
      </rPr>
      <t>108,27 €</t>
    </r>
  </si>
  <si>
    <t>POĽNOHOSPODÁRSKE DRUŽSTVO</t>
  </si>
  <si>
    <t>01442/2021-PNZ -P40377/21.00</t>
  </si>
  <si>
    <t>Čechy, Kolta, Semerovo, Veľké Lovce</t>
  </si>
  <si>
    <r>
      <rPr>
        <sz val="8"/>
        <color rgb="FF000000"/>
        <rFont val="Arial"/>
      </rPr>
      <t>44 466,86 €</t>
    </r>
    <r>
      <rPr>
        <sz val="8"/>
        <color rgb="FF000000"/>
        <rFont val="Arial"/>
      </rPr>
      <t xml:space="preserve"> / </t>
    </r>
    <r>
      <rPr>
        <sz val="8"/>
        <color rgb="FF000000"/>
        <rFont val="Arial"/>
      </rPr>
      <t>103,21 €</t>
    </r>
  </si>
  <si>
    <t>JGS AGRO, s.r.o.</t>
  </si>
  <si>
    <t>01494/2021-PNZ -P40388/21.00</t>
  </si>
  <si>
    <t>Rastislavice</t>
  </si>
  <si>
    <r>
      <rPr>
        <sz val="8"/>
        <color rgb="FF000000"/>
        <rFont val="Arial"/>
      </rPr>
      <t>1 817,30 €</t>
    </r>
    <r>
      <rPr>
        <sz val="8"/>
        <color rgb="FF000000"/>
        <rFont val="Arial"/>
      </rPr>
      <t xml:space="preserve"> / </t>
    </r>
    <r>
      <rPr>
        <sz val="8"/>
        <color rgb="FF000000"/>
        <rFont val="Arial"/>
      </rPr>
      <t>128,63 €</t>
    </r>
  </si>
  <si>
    <t>Ján Červenec</t>
  </si>
  <si>
    <t>01462/2021-PNZ -P40383/21.00</t>
  </si>
  <si>
    <t>Slopná</t>
  </si>
  <si>
    <r>
      <rPr>
        <sz val="8"/>
        <color rgb="FF000000"/>
        <rFont val="Arial"/>
      </rPr>
      <t>80,00 €</t>
    </r>
    <r>
      <rPr>
        <sz val="8"/>
        <color rgb="FF000000"/>
        <rFont val="Arial"/>
      </rPr>
      <t xml:space="preserve"> / </t>
    </r>
    <r>
      <rPr>
        <sz val="8"/>
        <color rgb="FF000000"/>
        <rFont val="Arial"/>
      </rPr>
      <t>264,64 €</t>
    </r>
  </si>
  <si>
    <t>Ivan Mažgut</t>
  </si>
  <si>
    <t>01495/2021-PNZ -P40387/21.00</t>
  </si>
  <si>
    <t>Malé Kršteňany</t>
  </si>
  <si>
    <r>
      <rPr>
        <sz val="8"/>
        <color rgb="FF000000"/>
        <rFont val="Arial"/>
      </rPr>
      <t>70,00 €</t>
    </r>
    <r>
      <rPr>
        <sz val="8"/>
        <color rgb="FF000000"/>
        <rFont val="Arial"/>
      </rPr>
      <t xml:space="preserve"> / </t>
    </r>
    <r>
      <rPr>
        <sz val="8"/>
        <color rgb="FF000000"/>
        <rFont val="Arial"/>
      </rPr>
      <t>539,29 €</t>
    </r>
  </si>
  <si>
    <t>Juraj Radačovský - SHR</t>
  </si>
  <si>
    <t>00757/2021-PNZ -P40221/21.00</t>
  </si>
  <si>
    <t>Podhorany</t>
  </si>
  <si>
    <r>
      <rPr>
        <sz val="8"/>
        <color rgb="FF000000"/>
        <rFont val="Arial"/>
      </rPr>
      <t>30,89 €</t>
    </r>
    <r>
      <rPr>
        <sz val="8"/>
        <color rgb="FF000000"/>
        <rFont val="Arial"/>
      </rPr>
      <t xml:space="preserve"> / </t>
    </r>
    <r>
      <rPr>
        <sz val="8"/>
        <color rgb="FF000000"/>
        <rFont val="Arial"/>
      </rPr>
      <t>20,36 €</t>
    </r>
  </si>
  <si>
    <t>Číž</t>
  </si>
  <si>
    <r>
      <rPr>
        <sz val="8"/>
        <color rgb="FF000000"/>
        <rFont val="Arial"/>
      </rPr>
      <t>47,92 €</t>
    </r>
    <r>
      <rPr>
        <sz val="8"/>
        <color rgb="FF000000"/>
        <rFont val="Arial"/>
      </rPr>
      <t xml:space="preserve"> / </t>
    </r>
    <r>
      <rPr>
        <sz val="8"/>
        <color rgb="FF000000"/>
        <rFont val="Arial"/>
      </rPr>
      <t>51,11 €</t>
    </r>
  </si>
  <si>
    <t>Molnárová Mária</t>
  </si>
  <si>
    <t>01506/2021-PNZ -P40376/21.00</t>
  </si>
  <si>
    <t>Nová Bašta, Stará Bašta, Studená, Tachty, Večelkov</t>
  </si>
  <si>
    <r>
      <rPr>
        <sz val="8"/>
        <color rgb="FF000000"/>
        <rFont val="Arial"/>
      </rPr>
      <t>12 967,96 €</t>
    </r>
    <r>
      <rPr>
        <sz val="8"/>
        <color rgb="FF000000"/>
        <rFont val="Arial"/>
      </rPr>
      <t xml:space="preserve"> / </t>
    </r>
    <r>
      <rPr>
        <sz val="8"/>
        <color rgb="FF000000"/>
        <rFont val="Arial"/>
      </rPr>
      <t>38,14 €</t>
    </r>
  </si>
  <si>
    <t>Ing. Szabolcs Mede - SHR</t>
  </si>
  <si>
    <t>01568/2021-PNZ -P40395/21.00</t>
  </si>
  <si>
    <t>Nová Bašta</t>
  </si>
  <si>
    <r>
      <rPr>
        <sz val="8"/>
        <color rgb="FF000000"/>
        <rFont val="Arial"/>
      </rPr>
      <t>9,65 €</t>
    </r>
    <r>
      <rPr>
        <sz val="8"/>
        <color rgb="FF000000"/>
        <rFont val="Arial"/>
      </rPr>
      <t xml:space="preserve"> / </t>
    </r>
    <r>
      <rPr>
        <sz val="8"/>
        <color rgb="FF000000"/>
        <rFont val="Arial"/>
      </rPr>
      <t>40,12 €</t>
    </r>
  </si>
  <si>
    <t>Kováčik Ján</t>
  </si>
  <si>
    <t>00990/2021-PNZ -P40286/21.00</t>
  </si>
  <si>
    <t>Chyžné, Lubeník</t>
  </si>
  <si>
    <r>
      <rPr>
        <sz val="8"/>
        <color rgb="FF000000"/>
        <rFont val="Arial"/>
      </rPr>
      <t>915,10 €</t>
    </r>
    <r>
      <rPr>
        <sz val="8"/>
        <color rgb="FF000000"/>
        <rFont val="Arial"/>
      </rPr>
      <t xml:space="preserve"> / </t>
    </r>
    <r>
      <rPr>
        <sz val="8"/>
        <color rgb="FF000000"/>
        <rFont val="Arial"/>
      </rPr>
      <t>25,48 €</t>
    </r>
  </si>
  <si>
    <t>Ferenc Mikuláš</t>
  </si>
  <si>
    <t>01402/2021-PNZ -P40373/21.00</t>
  </si>
  <si>
    <t>Rašice</t>
  </si>
  <si>
    <r>
      <rPr>
        <sz val="8"/>
        <color rgb="FF000000"/>
        <rFont val="Arial"/>
      </rPr>
      <t>3 085,51 €</t>
    </r>
    <r>
      <rPr>
        <sz val="8"/>
        <color rgb="FF000000"/>
        <rFont val="Arial"/>
      </rPr>
      <t xml:space="preserve"> / </t>
    </r>
    <r>
      <rPr>
        <sz val="8"/>
        <color rgb="FF000000"/>
        <rFont val="Arial"/>
      </rPr>
      <t>61,80 €</t>
    </r>
  </si>
  <si>
    <t>Peter Podstavek</t>
  </si>
  <si>
    <t>01157/2021-PNZ -P40333/21.00</t>
  </si>
  <si>
    <t>Svinná</t>
  </si>
  <si>
    <r>
      <rPr>
        <sz val="8"/>
        <color rgb="FF000000"/>
        <rFont val="Arial"/>
      </rPr>
      <t>9,13 €</t>
    </r>
    <r>
      <rPr>
        <sz val="8"/>
        <color rgb="FF000000"/>
        <rFont val="Arial"/>
      </rPr>
      <t xml:space="preserve"> / </t>
    </r>
    <r>
      <rPr>
        <sz val="8"/>
        <color rgb="FF000000"/>
        <rFont val="Arial"/>
      </rPr>
      <t>67,78 €</t>
    </r>
  </si>
  <si>
    <t xml:space="preserve">Ferdinand Jalsovszky </t>
  </si>
  <si>
    <t>04449/2020-PNZ -P40454/20.00</t>
  </si>
  <si>
    <t>Váhovce</t>
  </si>
  <si>
    <r>
      <rPr>
        <sz val="8"/>
        <color rgb="FF000000"/>
        <rFont val="Arial"/>
      </rPr>
      <t>70,00 €</t>
    </r>
    <r>
      <rPr>
        <sz val="8"/>
        <color rgb="FF000000"/>
        <rFont val="Arial"/>
      </rPr>
      <t xml:space="preserve"> / </t>
    </r>
    <r>
      <rPr>
        <sz val="8"/>
        <color rgb="FF000000"/>
        <rFont val="Arial"/>
      </rPr>
      <t>437,50 €</t>
    </r>
  </si>
  <si>
    <t>Silvia Szabová</t>
  </si>
  <si>
    <t>04810/2020-PNZ -P40547/20.00</t>
  </si>
  <si>
    <r>
      <rPr>
        <sz val="8"/>
        <color rgb="FF000000"/>
        <rFont val="Arial"/>
      </rPr>
      <t>60,00 €</t>
    </r>
    <r>
      <rPr>
        <sz val="8"/>
        <color rgb="FF000000"/>
        <rFont val="Arial"/>
      </rPr>
      <t xml:space="preserve"> / </t>
    </r>
    <r>
      <rPr>
        <sz val="8"/>
        <color rgb="FF000000"/>
        <rFont val="Arial"/>
      </rPr>
      <t>1 583,11 €</t>
    </r>
  </si>
  <si>
    <t>Janette Knézel Szabó</t>
  </si>
  <si>
    <t>04816/2020-PNZ -P40549/20.00</t>
  </si>
  <si>
    <r>
      <rPr>
        <sz val="8"/>
        <color rgb="FF000000"/>
        <rFont val="Arial"/>
      </rPr>
      <t>60,00 €</t>
    </r>
    <r>
      <rPr>
        <sz val="8"/>
        <color rgb="FF000000"/>
        <rFont val="Arial"/>
      </rPr>
      <t xml:space="preserve"> / </t>
    </r>
    <r>
      <rPr>
        <sz val="8"/>
        <color rgb="FF000000"/>
        <rFont val="Arial"/>
      </rPr>
      <t>1 354,40 €</t>
    </r>
  </si>
  <si>
    <t>Vladimír Domaracký</t>
  </si>
  <si>
    <t>04985/2020-PNZ -P40230/20.00</t>
  </si>
  <si>
    <r>
      <rPr>
        <sz val="8"/>
        <color rgb="FF000000"/>
        <rFont val="Arial"/>
      </rPr>
      <t>70,00 €</t>
    </r>
    <r>
      <rPr>
        <sz val="8"/>
        <color rgb="FF000000"/>
        <rFont val="Arial"/>
      </rPr>
      <t xml:space="preserve"> / </t>
    </r>
    <r>
      <rPr>
        <sz val="8"/>
        <color rgb="FF000000"/>
        <rFont val="Arial"/>
      </rPr>
      <t>2 602,23 €</t>
    </r>
  </si>
  <si>
    <t xml:space="preserve">Ing. Lucia Račeková </t>
  </si>
  <si>
    <t>04275/2020-PNZ -P40413/20.00</t>
  </si>
  <si>
    <t>Brezina, Byšta, Veľký Kazimír, Lastovce, Malý Kazimír</t>
  </si>
  <si>
    <r>
      <rPr>
        <sz val="8"/>
        <color rgb="FF000000"/>
        <rFont val="Arial"/>
      </rPr>
      <t>1 636,56 €</t>
    </r>
    <r>
      <rPr>
        <sz val="8"/>
        <color rgb="FF000000"/>
        <rFont val="Arial"/>
      </rPr>
      <t xml:space="preserve"> / </t>
    </r>
    <r>
      <rPr>
        <sz val="8"/>
        <color rgb="FF000000"/>
        <rFont val="Arial"/>
      </rPr>
      <t>62,88 €</t>
    </r>
  </si>
  <si>
    <t>Roľnícke družstvo Cerovan, družstvo</t>
  </si>
  <si>
    <t>01153/2021-PNZ -P40328/21.00</t>
  </si>
  <si>
    <t>Cerovo</t>
  </si>
  <si>
    <r>
      <rPr>
        <sz val="8"/>
        <color rgb="FF000000"/>
        <rFont val="Arial"/>
      </rPr>
      <t>5 868,54 €</t>
    </r>
    <r>
      <rPr>
        <sz val="8"/>
        <color rgb="FF000000"/>
        <rFont val="Arial"/>
      </rPr>
      <t xml:space="preserve"> / </t>
    </r>
    <r>
      <rPr>
        <sz val="8"/>
        <color rgb="FF000000"/>
        <rFont val="Arial"/>
      </rPr>
      <t>34,40 €</t>
    </r>
  </si>
  <si>
    <t>BOHUŠ, s.r.o.</t>
  </si>
  <si>
    <t>00635/2021-PNZ -P45471/07.01</t>
  </si>
  <si>
    <t>na žiadosť nájomcu, pozemky nevyužíva</t>
  </si>
  <si>
    <t>Závadka nad Hronom</t>
  </si>
  <si>
    <t>0,5194 / 0,0000</t>
  </si>
  <si>
    <t>Poľnohospodárske družstvo v Jurovej</t>
  </si>
  <si>
    <t>00979/2021-PNZ -P40338/16.03</t>
  </si>
  <si>
    <t>zníženie prenajatej výmery poľnohospodárskych pozemkov</t>
  </si>
  <si>
    <t>Baka, Dunajská Streda, Mliečany, Malé Blahovo, Gabčíkovo, Beketfa, Bodíky, Horný Bar, Jurová, Amadeho Kračany, Kostolné Kračany, Kynceľove Kračany, Moravské Kračany, Pinkove Kračany, Etreho Kračany, Jastrabie Kračany, Kľučiarove Kračany, Kráľovičove Kračany, Lesné Kračany, Veľká Lúč, Vieska, Trstená na Ostrove, Nekyje na Ostrove</t>
  </si>
  <si>
    <t>649,8429 / 648,4496</t>
  </si>
  <si>
    <t>Ing. Andrea Iványiová</t>
  </si>
  <si>
    <t>01277/2021-PNZ -P40015/19.02</t>
  </si>
  <si>
    <t>zvýšenie výmery, na žiadosť nájomcu</t>
  </si>
  <si>
    <t>Galanta, Nové Osady</t>
  </si>
  <si>
    <t>8,4750 / 34,6103</t>
  </si>
  <si>
    <t>01317/2021-PNZ -P40659/20.01</t>
  </si>
  <si>
    <t>Na základe zistenia EO, že je výška splátky bezdôvodného obohatenia rozdielna ako výška splátky v NZ</t>
  </si>
  <si>
    <t>Bukovina, Liptovská Anna</t>
  </si>
  <si>
    <t>42,2577 / 42,2577</t>
  </si>
  <si>
    <t>01351/2021-PNZ -P40676/20.01</t>
  </si>
  <si>
    <t>Abramová</t>
  </si>
  <si>
    <t>0,1159 / 0,0000</t>
  </si>
  <si>
    <t>Poľnohospodárske družstvo Sekčov v Tulčíku</t>
  </si>
  <si>
    <t>01490/2021-PNZ -P45017/07.04</t>
  </si>
  <si>
    <t>Tulčík</t>
  </si>
  <si>
    <t>1,2005 / 1,2005</t>
  </si>
  <si>
    <t>SHR Bartolomej Eliáš - chov hospodárskych zvierat</t>
  </si>
  <si>
    <t>00526/2020-PNZ -P41170/15.01</t>
  </si>
  <si>
    <t xml:space="preserve">Dodatok k NZ o zmene identifikačných údajov po smrti SHR </t>
  </si>
  <si>
    <t>18,8953 / 18,8953</t>
  </si>
  <si>
    <t>00536/2020-PNZ -P44825/07.02</t>
  </si>
  <si>
    <t xml:space="preserve">Dodatok k NZ o zmene identifikačných údajov nájomcu po smrti SHR ďalej ročného nájomného a súčasne zmeny doby nájmu </t>
  </si>
  <si>
    <t>0,2001 / 0,2001</t>
  </si>
  <si>
    <t>Poľnoprodukt, spoločnosť s ručením obmedzeným</t>
  </si>
  <si>
    <t>00957/2021-PNZ -P40044/15.05</t>
  </si>
  <si>
    <t>Cigla, Dubová, Nižný Mirošov, Vyšný Orlík</t>
  </si>
  <si>
    <t>458,7444 / 446,2154</t>
  </si>
  <si>
    <t>01155/2021-PNZ -P40301/17.02</t>
  </si>
  <si>
    <t>dohoda o ukončení na žiadosť nájomcu (zmena účelu nájmu)</t>
  </si>
  <si>
    <t>1,2260 / 0,0000</t>
  </si>
  <si>
    <t>Iványi Vincent Ing</t>
  </si>
  <si>
    <t>04958/2020-PNZ -P41381/15.03</t>
  </si>
  <si>
    <t>žiadosť nájomcu o zvýšenie výmery v k.ú. Galanta</t>
  </si>
  <si>
    <t>Galanta, Hody, Nebojsa, Brakoň, Gáň, Sládkovičovo, Veľká Mača</t>
  </si>
  <si>
    <t>80,9138 / 89,5216</t>
  </si>
  <si>
    <t>Poľnohospodársko-obchodné družstvo Pečeňady</t>
  </si>
  <si>
    <t>05038/2020-PNZ -P40006/20.02</t>
  </si>
  <si>
    <t xml:space="preserve">zníženie výmery, na základe žiadosti nájomcu </t>
  </si>
  <si>
    <t>250,2670 / 246,1797</t>
  </si>
  <si>
    <t>AGROPOL, spol. s r.o.</t>
  </si>
  <si>
    <t>01089/2021-PNZ -P40864/14.02</t>
  </si>
  <si>
    <t xml:space="preserve">ukončenie poľnohospodárskej činnosti nájomcu </t>
  </si>
  <si>
    <t>12,6497 / 0,0000</t>
  </si>
  <si>
    <t>OBB s.r.o.</t>
  </si>
  <si>
    <t>00643/2021-PNZ -P40142/15.01</t>
  </si>
  <si>
    <t>OBEC SMIŽANY</t>
  </si>
  <si>
    <t>01188/2021-PNZ -P40195/10.01</t>
  </si>
  <si>
    <t>Uľanka</t>
  </si>
  <si>
    <t>Zabezpečenie prístupu do areálu</t>
  </si>
  <si>
    <t>0,0167 / 0,0000</t>
  </si>
  <si>
    <t>Smižany</t>
  </si>
  <si>
    <t>výstavba Domu sociálnych služieb v Smižanoch</t>
  </si>
  <si>
    <t>0,1997 / 0,0000</t>
  </si>
  <si>
    <t>Jozef Nemček, Karol Kolár, Štefánia Volecová, Vlasta Luščiková, Ján Ujmiak</t>
  </si>
  <si>
    <t>01381/2021-PRZ0032/21-00</t>
  </si>
  <si>
    <t>Most pri Bratislave</t>
  </si>
  <si>
    <t>Jaroslav Čanády</t>
  </si>
  <si>
    <t>01605/2021-PRZ0039/21-00</t>
  </si>
  <si>
    <t>Sučany</t>
  </si>
  <si>
    <t>Turany</t>
  </si>
  <si>
    <t>Peter Filakovszky, Juraj Filakovszký, Mgr. Zoltán Filakovský</t>
  </si>
  <si>
    <t>00797/2017-PRZ -R60066/17.00</t>
  </si>
  <si>
    <t>Košúty, Čierny Brod</t>
  </si>
  <si>
    <t>Košúty</t>
  </si>
  <si>
    <t>Gabriela Vernarská</t>
  </si>
  <si>
    <t>01522/2021-PRZ0036/21-00</t>
  </si>
  <si>
    <t>Veľký Šariš</t>
  </si>
  <si>
    <t>Degrová Mária, Ivanecká Mária, Priester František</t>
  </si>
  <si>
    <t>01548/2021-PRZ0037/21-00</t>
  </si>
  <si>
    <t>Štefan Fedor</t>
  </si>
  <si>
    <t>01292/2021-PRZ0029/21-00</t>
  </si>
  <si>
    <t>Heľpa</t>
  </si>
  <si>
    <t>Trvalý trávnatý porast/orná pôda</t>
  </si>
  <si>
    <t>70,00 € / 1 381,00 €</t>
  </si>
  <si>
    <t>BRUK s.r.o.</t>
  </si>
  <si>
    <t>01955/2021-PKZ -K40289/21.00</t>
  </si>
  <si>
    <t xml:space="preserve">Radičová Anna </t>
  </si>
  <si>
    <t>02796/2019-PKZP-K40437/19.00</t>
  </si>
  <si>
    <t>Mgr. Peter Keller, Ing. Ivana Kellerová</t>
  </si>
  <si>
    <t>00030/2020-PKZ -K40010/20.00</t>
  </si>
  <si>
    <t>Turecká</t>
  </si>
  <si>
    <t>Strelec Dušan, Strelec Ján, Strelcová Darina, Strelec Igor</t>
  </si>
  <si>
    <t>01290/2021-PKZ -K40178/21.00</t>
  </si>
  <si>
    <t>Koukal Jiří</t>
  </si>
  <si>
    <t>01511/2021-PKZ -K40214/21.00</t>
  </si>
  <si>
    <t>Zorský Štefan, Zorská Iveta</t>
  </si>
  <si>
    <t>01642/2021-PKZ -K40219/21.00</t>
  </si>
  <si>
    <t>Selce</t>
  </si>
  <si>
    <t>Obec Čierny Balog</t>
  </si>
  <si>
    <t>01708/2021-PKZ -K40228/21.00</t>
  </si>
  <si>
    <t>Murgaš Jozef</t>
  </si>
  <si>
    <t>01770/2021-PKZ -K40239/21.00</t>
  </si>
  <si>
    <t>Stredoslovenská vodárenská spoločnosť, a.s.</t>
  </si>
  <si>
    <t>01778/2021-PKZ -K40243/21.00</t>
  </si>
  <si>
    <t>Kordíky, Tajov</t>
  </si>
  <si>
    <t>Obec Lukov</t>
  </si>
  <si>
    <t>01078/2021-PKZ -K40150/21.00</t>
  </si>
  <si>
    <t>Lukov</t>
  </si>
  <si>
    <t>Tomovčík Karol</t>
  </si>
  <si>
    <t>00535/2021-PKZ -K40075/21.00</t>
  </si>
  <si>
    <t>Jozef Kovačík</t>
  </si>
  <si>
    <t>00051/2020-PKZP-K40009/20.00</t>
  </si>
  <si>
    <t>Pribiš</t>
  </si>
  <si>
    <t>TRANSBETON PLUS, spol. s.r.o.</t>
  </si>
  <si>
    <t>01785/2021-PKZ -K40246/21.00</t>
  </si>
  <si>
    <t>Šándor Dezider, Šándorová Eva</t>
  </si>
  <si>
    <t>00052/2021-PKZP-K40007/21.00</t>
  </si>
  <si>
    <t>Šamorín</t>
  </si>
  <si>
    <t>01689/2021-PKZP-K40194/21.00</t>
  </si>
  <si>
    <t>Ferencová Mária, Megyesi Zdenka</t>
  </si>
  <si>
    <t>02965/2019-PKZ -K40746/19.00</t>
  </si>
  <si>
    <t>Cabov</t>
  </si>
  <si>
    <t>Obec Košická Polianka</t>
  </si>
  <si>
    <t>01859/2021-PKZ -K40267/21.00</t>
  </si>
  <si>
    <t>Košická Polianka</t>
  </si>
  <si>
    <t>J.M.T.V. development s.r.o.</t>
  </si>
  <si>
    <t>01951/2021-PKZ -K40281/21.00</t>
  </si>
  <si>
    <t>Šaca</t>
  </si>
  <si>
    <t>J. M. T. V. Družstvo</t>
  </si>
  <si>
    <t>01954/2021-PKZ -K40287/21.00</t>
  </si>
  <si>
    <t>Košice - Sever, Terasa, Kamenné</t>
  </si>
  <si>
    <t>Bahleda Ján, Robert Ubrankovič, Slavomír Katreniak, Ing. Mária Katyiová, Ladislav Katyi, Jana Riazová, Igor Riaz, Elena Sleicherová</t>
  </si>
  <si>
    <t>00498/2020-PKZ -K40121/20.00</t>
  </si>
  <si>
    <t>JUDr. Jozef Sarvaš, Viera Sarvašová</t>
  </si>
  <si>
    <t>04291/2020-PKZ -K40348/20.00</t>
  </si>
  <si>
    <t>Veľká nad Ipľom</t>
  </si>
  <si>
    <t>Andrášiková Alena</t>
  </si>
  <si>
    <t>00581/2021-PKZ -K40077/21.00</t>
  </si>
  <si>
    <t>Mýtna</t>
  </si>
  <si>
    <t>Kaličiak Jaromír, JUDr. , Kaličiak Michal, RNDr., Júlia Vargová</t>
  </si>
  <si>
    <t>01707/2021-PKZ -K40227/21.00</t>
  </si>
  <si>
    <t>Ratka</t>
  </si>
  <si>
    <t>Ohajda Roman</t>
  </si>
  <si>
    <t>04934/2020-PKZP-K40277/20.00</t>
  </si>
  <si>
    <t>Nenince</t>
  </si>
  <si>
    <t>Stredoslovenská distribučná, a.s.</t>
  </si>
  <si>
    <t>00203/2021-PKZP-K40023/21.00</t>
  </si>
  <si>
    <t>NV § 19  ods. 3 písm. f) zákona č. 180/1995 Z.z. - Pod stavbou</t>
  </si>
  <si>
    <t>Zoltán Laurík, Alena Lauríková, rodená Huťanová</t>
  </si>
  <si>
    <t>00391/2021-PKZP-K40045/21.00</t>
  </si>
  <si>
    <t>Bryndza Miroslav</t>
  </si>
  <si>
    <t>00630/2021-PKZ -K40083/21.00</t>
  </si>
  <si>
    <t>Potocká Svetluša</t>
  </si>
  <si>
    <t>01456/2021-PKZ -K40211/21.00</t>
  </si>
  <si>
    <t>Prosiek</t>
  </si>
  <si>
    <t>Ing. Ľubica Čepelová</t>
  </si>
  <si>
    <t>01500/2021-PKZ -K40213/21.00</t>
  </si>
  <si>
    <t>RENOST, s.r.o.</t>
  </si>
  <si>
    <t>01718/2021-PKZ -K40231/21.00</t>
  </si>
  <si>
    <t>Peter Kuniak</t>
  </si>
  <si>
    <t>01757/2021-PKZ -K40238/21.00</t>
  </si>
  <si>
    <t>Ing. Miroslav Kopinec</t>
  </si>
  <si>
    <t>02002/2019-PKZP-K40308/19.00</t>
  </si>
  <si>
    <t>§ 19 ods. 3 písm.  h) zákona č. 180/1995 Z.z.</t>
  </si>
  <si>
    <t>Janec Marián, Mgr.</t>
  </si>
  <si>
    <t>00671/2021-PKZP-K40086/21.00</t>
  </si>
  <si>
    <t>Nižná Boca</t>
  </si>
  <si>
    <t>Milan Lakoštík a Lucia Lakoštíková</t>
  </si>
  <si>
    <t>01748/2021-PKZP-K40200/21.00</t>
  </si>
  <si>
    <t>01759/2021-PKZP-K40203/21.00</t>
  </si>
  <si>
    <t xml:space="preserve">PREFA Property, a.s. </t>
  </si>
  <si>
    <t>01097/2021-PKZ -K40152/21.00</t>
  </si>
  <si>
    <t>Brezňanová Mária</t>
  </si>
  <si>
    <t>01807/2021-PKZ -K40254/21.00</t>
  </si>
  <si>
    <t>Michalko Martin.Mgr., Michalková Silvia,Ing.</t>
  </si>
  <si>
    <t>01815/2021-PKZ -K40256/21.00</t>
  </si>
  <si>
    <t>T - Agro, s.r.o.</t>
  </si>
  <si>
    <t>01239/2017-PKZ -K40238/17.00</t>
  </si>
  <si>
    <t>Čeľadice</t>
  </si>
  <si>
    <t>Hudecová Eva MUDr.</t>
  </si>
  <si>
    <t>00518/2021-PKZ -K40068/21.00</t>
  </si>
  <si>
    <t>Pankl Automotive Slovakia s.r.o.</t>
  </si>
  <si>
    <t>01299/2021-PKZ -K40182/21.00</t>
  </si>
  <si>
    <t>Daniela Kováčová</t>
  </si>
  <si>
    <t>01421/2021-PKZ -K40207/21.00</t>
  </si>
  <si>
    <t>Ilečko Juraj Mgr.</t>
  </si>
  <si>
    <t>01741/2021-PKZ -K40235/21.00</t>
  </si>
  <si>
    <t>Zbehy</t>
  </si>
  <si>
    <t>Zuzana Andočová</t>
  </si>
  <si>
    <t>01746/2021-PKZ -K40237/21.00</t>
  </si>
  <si>
    <t>Pohranice</t>
  </si>
  <si>
    <t>Juraj Krajčovič, Mária Krajčovičová</t>
  </si>
  <si>
    <t>01776/2021-PKZ -K40241/21.00</t>
  </si>
  <si>
    <t>Ludanice</t>
  </si>
  <si>
    <t xml:space="preserve">Holec Ján PharmDr. , Holecová Alena  </t>
  </si>
  <si>
    <t>01918/2021-PKZ -K40280/21.00</t>
  </si>
  <si>
    <t>Nitra</t>
  </si>
  <si>
    <t>Andritz Kufferath s.r.o.</t>
  </si>
  <si>
    <t>04255/2020-PKZP-K40208/20.00</t>
  </si>
  <si>
    <t>Obec Sazdice</t>
  </si>
  <si>
    <t>01131/2021-PKZP-K40132/21.00</t>
  </si>
  <si>
    <t>Sazdice</t>
  </si>
  <si>
    <t>01307/2021-PKZP-K40155/21.00</t>
  </si>
  <si>
    <t>01423/2021-PKZP-K40169/21.00</t>
  </si>
  <si>
    <t>01679/2021-PKZP-K40037/21.01</t>
  </si>
  <si>
    <t>Horný Ohaj, Vráble</t>
  </si>
  <si>
    <t>Anton Mihalovič</t>
  </si>
  <si>
    <t>01935/2021-PKZP-K40220/21.00</t>
  </si>
  <si>
    <t>Bojná</t>
  </si>
  <si>
    <t>Albert Csontos</t>
  </si>
  <si>
    <t>01452/2021-PKZ -K40210/21.00</t>
  </si>
  <si>
    <t>Mária Korejová</t>
  </si>
  <si>
    <t>01451/2021-PKZP-K40175/21.00</t>
  </si>
  <si>
    <t>Belá</t>
  </si>
  <si>
    <t>MEGAWASTE SLOVAKIA s.r.o.</t>
  </si>
  <si>
    <t>00727/2021-PKZ -K40099/21.00</t>
  </si>
  <si>
    <t>Považská Bystrica</t>
  </si>
  <si>
    <t>Ing. Peter Štefula</t>
  </si>
  <si>
    <t>01710/2021-PKZP-K40196/21.00</t>
  </si>
  <si>
    <t>Ladce</t>
  </si>
  <si>
    <t>METROPOLITEJ s.r.o.</t>
  </si>
  <si>
    <t>00249/2019-PKZ -K40082/19.00</t>
  </si>
  <si>
    <t>Dežerice</t>
  </si>
  <si>
    <t>Husár Ivor Ing.</t>
  </si>
  <si>
    <t>01781/2021-PKZ -K40244/21.00</t>
  </si>
  <si>
    <t>Bojnice</t>
  </si>
  <si>
    <t>Gálik Ján</t>
  </si>
  <si>
    <t>01813/2021-PKZ -K40253/21.00</t>
  </si>
  <si>
    <t>Handlová</t>
  </si>
  <si>
    <t>Mária Zymeri</t>
  </si>
  <si>
    <t>01609/2021-PKZP-K40187/21.00</t>
  </si>
  <si>
    <t>Dušan Uličný</t>
  </si>
  <si>
    <t>00666/2021-PKZ -K40092/21.00</t>
  </si>
  <si>
    <t>Hradisko</t>
  </si>
  <si>
    <t>Obec Jakubova Voľa</t>
  </si>
  <si>
    <t>01650/2021-PKZP-K40189/21.00</t>
  </si>
  <si>
    <t>Jakubova Voľa</t>
  </si>
  <si>
    <t>Ivana Šajtyová</t>
  </si>
  <si>
    <t>00207/2019-PKZ -K40063/19.00</t>
  </si>
  <si>
    <t>Čepišák Jozef</t>
  </si>
  <si>
    <t>01272/2021-PKZ -K40176/21.00</t>
  </si>
  <si>
    <t>Baňas František,Mgr.</t>
  </si>
  <si>
    <t>01276/2021-PKZ -K40177/21.00</t>
  </si>
  <si>
    <t>Poprad</t>
  </si>
  <si>
    <t>ZUDAX</t>
  </si>
  <si>
    <t>01693/2021-PKZ -K40224/21.00</t>
  </si>
  <si>
    <t>Kežmarok</t>
  </si>
  <si>
    <t xml:space="preserve">Mičiková Iveta </t>
  </si>
  <si>
    <t>01786/2021-PKZ -K40247/21.00</t>
  </si>
  <si>
    <t>Slávik Igor</t>
  </si>
  <si>
    <t>01789/2021-PKZ -K40249/21.00</t>
  </si>
  <si>
    <t>Rudné bane, štátny podnik</t>
  </si>
  <si>
    <t>01704/2021-PKZP-K40195/21.00</t>
  </si>
  <si>
    <t>Nižná Slaná</t>
  </si>
  <si>
    <t xml:space="preserve">Ing. Peter Michal </t>
  </si>
  <si>
    <t>01304/2021-PKZ -K40183/21.00</t>
  </si>
  <si>
    <t>Modrová</t>
  </si>
  <si>
    <t>Marián Nejdelík</t>
  </si>
  <si>
    <t>03002/2019-PKZ -K40752/19.00</t>
  </si>
  <si>
    <t>Roľnícka a obchodná spoločnosť, a.s.</t>
  </si>
  <si>
    <t>00863/2019-PKZ -K40221/19.00</t>
  </si>
  <si>
    <t>Dvorníky</t>
  </si>
  <si>
    <t>Kováč Juraj, Milada Kováčová</t>
  </si>
  <si>
    <t>02629/2019-PKZ -K40663/19.00</t>
  </si>
  <si>
    <t>Šulekovo</t>
  </si>
  <si>
    <t>ISLAND, s.r.o.</t>
  </si>
  <si>
    <t>01049/2021-PKZ -K40145/21.00</t>
  </si>
  <si>
    <t>Trnava</t>
  </si>
  <si>
    <t>Čierňava Robert</t>
  </si>
  <si>
    <t>01916/2021-PKZ -K40279/21.00</t>
  </si>
  <si>
    <t>Voderady</t>
  </si>
  <si>
    <t>Trnavský samosprávny kraj</t>
  </si>
  <si>
    <t>01618/2021-PKZO-K40014/21.00</t>
  </si>
  <si>
    <t>Zavar</t>
  </si>
  <si>
    <t>01352/2019-PKZP-K40201/19.00</t>
  </si>
  <si>
    <t>Branislav Bokora</t>
  </si>
  <si>
    <t>00971/2021-PKZP-K40118/21.00</t>
  </si>
  <si>
    <t>Vinohrady nad Váhom</t>
  </si>
  <si>
    <t>Obec Horné Orešany</t>
  </si>
  <si>
    <t>01794/2021-PKZP-K40206/21.00</t>
  </si>
  <si>
    <t>Horné Orešany</t>
  </si>
  <si>
    <t>Ing. Jozef Danko a manž. Mgr. Miriam Danková, Mgr. Miriam Danková</t>
  </si>
  <si>
    <t>01942/2021-PKZP-K40221/21.00</t>
  </si>
  <si>
    <t>Dechtice</t>
  </si>
  <si>
    <t>MVDr. Žipajová Darina</t>
  </si>
  <si>
    <t>01416/2021-PKZ -K40205/21.00</t>
  </si>
  <si>
    <t>Dargov</t>
  </si>
  <si>
    <t>Bartoňová Monika</t>
  </si>
  <si>
    <t>01720/2021-PKZ -K40229/21.00</t>
  </si>
  <si>
    <t>Čierna nad Tisou</t>
  </si>
  <si>
    <t>Brablec Juraj Ing.</t>
  </si>
  <si>
    <t>00808/2021-PKZ -K40110/21.00</t>
  </si>
  <si>
    <t>Mgr. Gabriela Lisková</t>
  </si>
  <si>
    <t>01803/2021-PKZP-K40207/21.00</t>
  </si>
  <si>
    <t>Vysoká nad Kysucou</t>
  </si>
  <si>
    <t xml:space="preserve">Považanová Mária, Ing. </t>
  </si>
  <si>
    <t>00007/2020-PKZ -K40004/20.00</t>
  </si>
  <si>
    <t>Šaliga s.r.o.</t>
  </si>
  <si>
    <t>00960/2021-PKZ -K40131/21.00</t>
  </si>
  <si>
    <t>Maslen Dušan</t>
  </si>
  <si>
    <t>01262/2021-PKZ -K40174/21.00</t>
  </si>
  <si>
    <t>Hronský Beňadik</t>
  </si>
  <si>
    <t>PSG PLUS s.r.o.</t>
  </si>
  <si>
    <t>01356/2021-PKZ -K40190/21.00</t>
  </si>
  <si>
    <t>Zvolen</t>
  </si>
  <si>
    <t>Kolesár Ladislav, Ing., Kolesárová Ivica, JUDr.</t>
  </si>
  <si>
    <t>01582/2021-PKZ -K40216/21.00</t>
  </si>
  <si>
    <t>Obec Svätý Anton</t>
  </si>
  <si>
    <t>01677/2021-PKZ -K40222/21.00</t>
  </si>
  <si>
    <t>Svätý Anton</t>
  </si>
  <si>
    <t>Sestrienka Juraj, Sestrienková Jarmila</t>
  </si>
  <si>
    <t>01782/2021-PKZ -K40245/21.00</t>
  </si>
  <si>
    <t>Páleník Miroslav, Ing.</t>
  </si>
  <si>
    <t>01843/2021-PKZ -K40261/21.00</t>
  </si>
  <si>
    <t>Žiar nad Hronom</t>
  </si>
  <si>
    <t>Baláž Jaroslav, Balážová Jana</t>
  </si>
  <si>
    <t>01265/2021-PKZP-K40148/21.00</t>
  </si>
  <si>
    <t>Moravčík Peter, Ing., Moravčíková Soňa</t>
  </si>
  <si>
    <t>01274/2021-PKZP-K40150/21.00</t>
  </si>
  <si>
    <t>Sielnica</t>
  </si>
  <si>
    <t>Koška Ondrej, Ing</t>
  </si>
  <si>
    <t>01837/2021-PKZP-K40208/21.00</t>
  </si>
  <si>
    <t>Zvolenská Slatina</t>
  </si>
  <si>
    <t>STIAHNUTÁ  (PREVERENIE CENY)</t>
  </si>
  <si>
    <t>Helena Balážová</t>
  </si>
  <si>
    <t>00448/2021-PNZ -P40142/21.00</t>
  </si>
  <si>
    <t>Zohor</t>
  </si>
  <si>
    <r>
      <rPr>
        <sz val="8"/>
        <color rgb="FF000000"/>
        <rFont val="Arial"/>
        <family val="2"/>
        <charset val="238"/>
      </rPr>
      <t>105,00 €</t>
    </r>
    <r>
      <rPr>
        <sz val="8"/>
        <color rgb="FF000000"/>
        <rFont val="Arial"/>
        <family val="2"/>
        <charset val="238"/>
      </rPr>
      <t xml:space="preserve"> / </t>
    </r>
    <r>
      <rPr>
        <sz val="8"/>
        <color rgb="FF000000"/>
        <rFont val="Arial"/>
        <family val="2"/>
        <charset val="238"/>
      </rPr>
      <t>776,63 €</t>
    </r>
  </si>
  <si>
    <t>Mgr. Mário Hegedüs</t>
  </si>
  <si>
    <t>00601/2021-PNZ -P40174/21.00</t>
  </si>
  <si>
    <t>Sološnica</t>
  </si>
  <si>
    <r>
      <rPr>
        <sz val="8"/>
        <color rgb="FF000000"/>
        <rFont val="Arial"/>
        <family val="2"/>
        <charset val="238"/>
      </rPr>
      <t>90,00 €</t>
    </r>
    <r>
      <rPr>
        <sz val="8"/>
        <color rgb="FF000000"/>
        <rFont val="Arial"/>
        <family val="2"/>
        <charset val="238"/>
      </rPr>
      <t xml:space="preserve"> / </t>
    </r>
    <r>
      <rPr>
        <sz val="8"/>
        <color rgb="FF000000"/>
        <rFont val="Arial"/>
        <family val="2"/>
        <charset val="238"/>
      </rPr>
      <t>3 673,47 €</t>
    </r>
  </si>
  <si>
    <t>Ľubomír Kraus</t>
  </si>
  <si>
    <t>00657/2021-PNZ -P40186/21.00</t>
  </si>
  <si>
    <r>
      <rPr>
        <sz val="8"/>
        <color rgb="FF000000"/>
        <rFont val="Arial"/>
        <family val="2"/>
        <charset val="238"/>
      </rPr>
      <t>90,00 €</t>
    </r>
    <r>
      <rPr>
        <sz val="8"/>
        <color rgb="FF000000"/>
        <rFont val="Arial"/>
        <family val="2"/>
        <charset val="238"/>
      </rPr>
      <t xml:space="preserve"> / </t>
    </r>
    <r>
      <rPr>
        <sz val="8"/>
        <color rgb="FF000000"/>
        <rFont val="Arial"/>
        <family val="2"/>
        <charset val="238"/>
      </rPr>
      <t>4 918,03 €</t>
    </r>
  </si>
  <si>
    <t>Ing.Ján Bednárik</t>
  </si>
  <si>
    <t>00694/2021-PNZ -P40200/21.00</t>
  </si>
  <si>
    <t>Budmerice</t>
  </si>
  <si>
    <r>
      <rPr>
        <sz val="8"/>
        <color rgb="FF000000"/>
        <rFont val="Arial"/>
        <family val="2"/>
        <charset val="238"/>
      </rPr>
      <t>75,00 €</t>
    </r>
    <r>
      <rPr>
        <sz val="8"/>
        <color rgb="FF000000"/>
        <rFont val="Arial"/>
        <family val="2"/>
        <charset val="238"/>
      </rPr>
      <t xml:space="preserve"> / </t>
    </r>
    <r>
      <rPr>
        <sz val="8"/>
        <color rgb="FF000000"/>
        <rFont val="Arial"/>
        <family val="2"/>
        <charset val="238"/>
      </rPr>
      <t>5 434,78 €</t>
    </r>
  </si>
  <si>
    <t>AGRODUBNÍK, a.s.</t>
  </si>
  <si>
    <t>00695/2021-PNZ -P40199/21.00</t>
  </si>
  <si>
    <t>Banská Bystrica, Radvaň, Kremnička, Hronsek, Vlkanová</t>
  </si>
  <si>
    <r>
      <rPr>
        <sz val="8"/>
        <color rgb="FF000000"/>
        <rFont val="Arial"/>
        <family val="2"/>
        <charset val="238"/>
      </rPr>
      <t>2 484,49 €</t>
    </r>
    <r>
      <rPr>
        <sz val="8"/>
        <color rgb="FF000000"/>
        <rFont val="Arial"/>
        <family val="2"/>
        <charset val="238"/>
      </rPr>
      <t xml:space="preserve"> / </t>
    </r>
    <r>
      <rPr>
        <sz val="8"/>
        <color rgb="FF000000"/>
        <rFont val="Arial"/>
        <family val="2"/>
        <charset val="238"/>
      </rPr>
      <t>37,59 €</t>
    </r>
  </si>
  <si>
    <t>Jahoda Miloš Ing.</t>
  </si>
  <si>
    <t>00716/2021-PNZ -P40213/21.00</t>
  </si>
  <si>
    <t>Ľubietová, Lučatín</t>
  </si>
  <si>
    <r>
      <rPr>
        <sz val="8"/>
        <color rgb="FF000000"/>
        <rFont val="Arial"/>
        <family val="2"/>
        <charset val="238"/>
      </rPr>
      <t>1 032,56 €</t>
    </r>
    <r>
      <rPr>
        <sz val="8"/>
        <color rgb="FF000000"/>
        <rFont val="Arial"/>
        <family val="2"/>
        <charset val="238"/>
      </rPr>
      <t xml:space="preserve"> / </t>
    </r>
    <r>
      <rPr>
        <sz val="8"/>
        <color rgb="FF000000"/>
        <rFont val="Arial"/>
        <family val="2"/>
        <charset val="238"/>
      </rPr>
      <t>13,73 €</t>
    </r>
  </si>
  <si>
    <t>Bratko Ivan</t>
  </si>
  <si>
    <t>00763/2021-PNZ -P40226/21.00</t>
  </si>
  <si>
    <t>Braväcovo</t>
  </si>
  <si>
    <r>
      <rPr>
        <sz val="8"/>
        <color rgb="FF000000"/>
        <rFont val="Arial"/>
        <family val="2"/>
        <charset val="238"/>
      </rPr>
      <t>70,00 €</t>
    </r>
    <r>
      <rPr>
        <sz val="8"/>
        <color rgb="FF000000"/>
        <rFont val="Arial"/>
        <family val="2"/>
        <charset val="238"/>
      </rPr>
      <t xml:space="preserve"> / </t>
    </r>
    <r>
      <rPr>
        <sz val="8"/>
        <color rgb="FF000000"/>
        <rFont val="Arial"/>
        <family val="2"/>
        <charset val="238"/>
      </rPr>
      <t>1 027,90 €</t>
    </r>
  </si>
  <si>
    <t>J.D.V. s.r.o.</t>
  </si>
  <si>
    <t>00838/2021-PNZ -P40251/21.00</t>
  </si>
  <si>
    <t>Malachov, Horné Pršany</t>
  </si>
  <si>
    <r>
      <rPr>
        <sz val="8"/>
        <color rgb="FF000000"/>
        <rFont val="Arial"/>
        <family val="2"/>
        <charset val="238"/>
      </rPr>
      <t>457,45 €</t>
    </r>
    <r>
      <rPr>
        <sz val="8"/>
        <color rgb="FF000000"/>
        <rFont val="Arial"/>
        <family val="2"/>
        <charset val="238"/>
      </rPr>
      <t xml:space="preserve"> / </t>
    </r>
    <r>
      <rPr>
        <sz val="8"/>
        <color rgb="FF000000"/>
        <rFont val="Arial"/>
        <family val="2"/>
        <charset val="238"/>
      </rPr>
      <t>22,65 €</t>
    </r>
  </si>
  <si>
    <t>Vajdík Patrik</t>
  </si>
  <si>
    <t>04101/2020-PNZ -P40377/20.00</t>
  </si>
  <si>
    <t>Beňuš</t>
  </si>
  <si>
    <r>
      <rPr>
        <sz val="8"/>
        <color rgb="FF000000"/>
        <rFont val="Arial"/>
        <family val="2"/>
        <charset val="238"/>
      </rPr>
      <t>73,00 €</t>
    </r>
    <r>
      <rPr>
        <sz val="8"/>
        <color rgb="FF000000"/>
        <rFont val="Arial"/>
        <family val="2"/>
        <charset val="238"/>
      </rPr>
      <t xml:space="preserve"> / </t>
    </r>
    <r>
      <rPr>
        <sz val="8"/>
        <color rgb="FF000000"/>
        <rFont val="Arial"/>
        <family val="2"/>
        <charset val="238"/>
      </rPr>
      <t>774,13 €</t>
    </r>
  </si>
  <si>
    <t>Spusta Mário Mgr.</t>
  </si>
  <si>
    <t>04924/2020-PNZ -P40580/20.00</t>
  </si>
  <si>
    <r>
      <rPr>
        <sz val="8"/>
        <color rgb="FF000000"/>
        <rFont val="Arial"/>
        <family val="2"/>
        <charset val="238"/>
      </rPr>
      <t>90,00 €</t>
    </r>
    <r>
      <rPr>
        <sz val="8"/>
        <color rgb="FF000000"/>
        <rFont val="Arial"/>
        <family val="2"/>
        <charset val="238"/>
      </rPr>
      <t xml:space="preserve"> / </t>
    </r>
    <r>
      <rPr>
        <sz val="8"/>
        <color rgb="FF000000"/>
        <rFont val="Arial"/>
        <family val="2"/>
        <charset val="238"/>
      </rPr>
      <t>170,00 €</t>
    </r>
  </si>
  <si>
    <t>I. DRUŽSTEVNÁ, družstvo</t>
  </si>
  <si>
    <t>00067/2021-PNZ -P40030/21.00</t>
  </si>
  <si>
    <t>Horný Dačov Lom, Dolný Dačov Lom, Horné Plachtince, Dolné Príbelce, Stredné Plachtince, Sucháň</t>
  </si>
  <si>
    <r>
      <rPr>
        <sz val="8"/>
        <color rgb="FF000000"/>
        <rFont val="Arial"/>
        <family val="2"/>
        <charset val="238"/>
      </rPr>
      <t>5 751,55 €</t>
    </r>
    <r>
      <rPr>
        <sz val="8"/>
        <color rgb="FF000000"/>
        <rFont val="Arial"/>
        <family val="2"/>
        <charset val="238"/>
      </rPr>
      <t xml:space="preserve"> / </t>
    </r>
    <r>
      <rPr>
        <sz val="8"/>
        <color rgb="FF000000"/>
        <rFont val="Arial"/>
        <family val="2"/>
        <charset val="238"/>
      </rPr>
      <t>30,94 €</t>
    </r>
  </si>
  <si>
    <t>Ing.arch.Lenka Bobeková</t>
  </si>
  <si>
    <t>00584/2021-PNZ -P40157/21.00</t>
  </si>
  <si>
    <t>Hybe</t>
  </si>
  <si>
    <r>
      <rPr>
        <sz val="8"/>
        <color rgb="FF000000"/>
        <rFont val="Arial"/>
        <family val="2"/>
        <charset val="238"/>
      </rPr>
      <t>60,00 €</t>
    </r>
    <r>
      <rPr>
        <sz val="8"/>
        <color rgb="FF000000"/>
        <rFont val="Arial"/>
        <family val="2"/>
        <charset val="238"/>
      </rPr>
      <t xml:space="preserve"> / </t>
    </r>
    <r>
      <rPr>
        <sz val="8"/>
        <color rgb="FF000000"/>
        <rFont val="Arial"/>
        <family val="2"/>
        <charset val="238"/>
      </rPr>
      <t>2 643,17 €</t>
    </r>
  </si>
  <si>
    <t>Mgr. Ivan Chvostek</t>
  </si>
  <si>
    <t>00851/2021-PNZ -P40261/21.00</t>
  </si>
  <si>
    <t>Oľšinkov</t>
  </si>
  <si>
    <r>
      <rPr>
        <sz val="8"/>
        <color rgb="FF000000"/>
        <rFont val="Arial"/>
        <family val="2"/>
        <charset val="238"/>
      </rPr>
      <t>1 341,55 €</t>
    </r>
    <r>
      <rPr>
        <sz val="8"/>
        <color rgb="FF000000"/>
        <rFont val="Arial"/>
        <family val="2"/>
        <charset val="238"/>
      </rPr>
      <t xml:space="preserve"> / </t>
    </r>
    <r>
      <rPr>
        <sz val="8"/>
        <color rgb="FF000000"/>
        <rFont val="Arial"/>
        <family val="2"/>
        <charset val="238"/>
      </rPr>
      <t>18,46 €</t>
    </r>
  </si>
  <si>
    <t>AGRO DUŽSTVO STARÉ</t>
  </si>
  <si>
    <t>00074/2021-PNZ -P40026/21.00</t>
  </si>
  <si>
    <t>Oreské, Petrovce nad Laborcom, Staré, Strážske, Voľa, Zbudza</t>
  </si>
  <si>
    <t>Jakub Wiczmándy</t>
  </si>
  <si>
    <t>00212/2021-PNZ -P40095/21.00</t>
  </si>
  <si>
    <t>Budkovce, Hatalov, Sliepkovce</t>
  </si>
  <si>
    <r>
      <rPr>
        <sz val="8"/>
        <color rgb="FF000000"/>
        <rFont val="Arial"/>
        <family val="2"/>
        <charset val="238"/>
      </rPr>
      <t>734,41 €</t>
    </r>
    <r>
      <rPr>
        <sz val="8"/>
        <color rgb="FF000000"/>
        <rFont val="Arial"/>
        <family val="2"/>
        <charset val="238"/>
      </rPr>
      <t xml:space="preserve"> / </t>
    </r>
    <r>
      <rPr>
        <sz val="8"/>
        <color rgb="FF000000"/>
        <rFont val="Arial"/>
        <family val="2"/>
        <charset val="238"/>
      </rPr>
      <t>53,02 €</t>
    </r>
  </si>
  <si>
    <t>HATAFARM S.R.O.</t>
  </si>
  <si>
    <t>03962/2020-PNZ -P40345/20.00</t>
  </si>
  <si>
    <t>Budkovce, Dúbravka, Hatalov, Lastomír, Vrbnica, Žbince</t>
  </si>
  <si>
    <r>
      <rPr>
        <sz val="8"/>
        <color rgb="FF000000"/>
        <rFont val="Arial"/>
        <family val="2"/>
        <charset val="238"/>
      </rPr>
      <t>19 439,76 €</t>
    </r>
    <r>
      <rPr>
        <sz val="8"/>
        <color rgb="FF000000"/>
        <rFont val="Arial"/>
        <family val="2"/>
        <charset val="238"/>
      </rPr>
      <t xml:space="preserve"> / </t>
    </r>
    <r>
      <rPr>
        <sz val="8"/>
        <color rgb="FF000000"/>
        <rFont val="Arial"/>
        <family val="2"/>
        <charset val="238"/>
      </rPr>
      <t>46,51 €</t>
    </r>
  </si>
  <si>
    <t>Michal Čorba</t>
  </si>
  <si>
    <t>05185/2020-PNZ -P40649/20.00</t>
  </si>
  <si>
    <t>Žbince</t>
  </si>
  <si>
    <r>
      <rPr>
        <sz val="8"/>
        <color rgb="FF000000"/>
        <rFont val="Arial"/>
        <family val="2"/>
        <charset val="238"/>
      </rPr>
      <t>662,75 €</t>
    </r>
    <r>
      <rPr>
        <sz val="8"/>
        <color rgb="FF000000"/>
        <rFont val="Arial"/>
        <family val="2"/>
        <charset val="238"/>
      </rPr>
      <t xml:space="preserve"> / </t>
    </r>
    <r>
      <rPr>
        <sz val="8"/>
        <color rgb="FF000000"/>
        <rFont val="Arial"/>
        <family val="2"/>
        <charset val="238"/>
      </rPr>
      <t>50,89 €</t>
    </r>
  </si>
  <si>
    <r>
      <rPr>
        <sz val="8"/>
        <color rgb="FF000000"/>
        <rFont val="Arial"/>
        <family val="2"/>
        <charset val="238"/>
      </rPr>
      <t>1 350,86 €</t>
    </r>
    <r>
      <rPr>
        <sz val="8"/>
        <color rgb="FF000000"/>
        <rFont val="Arial"/>
        <family val="2"/>
        <charset val="238"/>
      </rPr>
      <t xml:space="preserve"> / </t>
    </r>
    <r>
      <rPr>
        <sz val="8"/>
        <color rgb="FF000000"/>
        <rFont val="Arial"/>
        <family val="2"/>
        <charset val="238"/>
      </rPr>
      <t>39,54 €</t>
    </r>
  </si>
  <si>
    <t>Stredná odborná škola polytechnická</t>
  </si>
  <si>
    <t>01037/2021-PNZ -P40302/21.00</t>
  </si>
  <si>
    <t>Beladice</t>
  </si>
  <si>
    <r>
      <rPr>
        <sz val="8"/>
        <color rgb="FF000000"/>
        <rFont val="Arial"/>
        <family val="2"/>
        <charset val="238"/>
      </rPr>
      <t>808,89 €</t>
    </r>
    <r>
      <rPr>
        <sz val="8"/>
        <color rgb="FF000000"/>
        <rFont val="Arial"/>
        <family val="2"/>
        <charset val="238"/>
      </rPr>
      <t xml:space="preserve"> / </t>
    </r>
    <r>
      <rPr>
        <sz val="8"/>
        <color rgb="FF000000"/>
        <rFont val="Arial"/>
        <family val="2"/>
        <charset val="238"/>
      </rPr>
      <t>47,72 €</t>
    </r>
  </si>
  <si>
    <t>FERTILAGRI TRADING SK s.r.o.</t>
  </si>
  <si>
    <t>01551/2021-PNZ -P40357/20.00</t>
  </si>
  <si>
    <t>Malý Báb, Veľký Báb, Veľké Zálužie</t>
  </si>
  <si>
    <r>
      <rPr>
        <sz val="8"/>
        <color rgb="FF000000"/>
        <rFont val="Arial"/>
        <family val="2"/>
        <charset val="238"/>
      </rPr>
      <t>34 673,12 €</t>
    </r>
    <r>
      <rPr>
        <sz val="8"/>
        <color rgb="FF000000"/>
        <rFont val="Arial"/>
        <family val="2"/>
        <charset val="238"/>
      </rPr>
      <t xml:space="preserve"> / </t>
    </r>
    <r>
      <rPr>
        <sz val="8"/>
        <color rgb="FF000000"/>
        <rFont val="Arial"/>
        <family val="2"/>
        <charset val="238"/>
      </rPr>
      <t>83,52 €</t>
    </r>
  </si>
  <si>
    <t>Imrich Kytka</t>
  </si>
  <si>
    <t>01613/2021-PNZ -P40404/21.00</t>
  </si>
  <si>
    <t>Veľké Bedzany</t>
  </si>
  <si>
    <r>
      <rPr>
        <sz val="8"/>
        <color rgb="FF000000"/>
        <rFont val="Arial"/>
        <family val="2"/>
        <charset val="238"/>
      </rPr>
      <t>90,00 €</t>
    </r>
    <r>
      <rPr>
        <sz val="8"/>
        <color rgb="FF000000"/>
        <rFont val="Arial"/>
        <family val="2"/>
        <charset val="238"/>
      </rPr>
      <t xml:space="preserve"> / </t>
    </r>
    <r>
      <rPr>
        <sz val="8"/>
        <color rgb="FF000000"/>
        <rFont val="Arial"/>
        <family val="2"/>
        <charset val="238"/>
      </rPr>
      <t>753,14 €</t>
    </r>
  </si>
  <si>
    <t>05131/2020-PNZ -P40645/20.00</t>
  </si>
  <si>
    <t>Kalinčiakovo</t>
  </si>
  <si>
    <r>
      <rPr>
        <sz val="8"/>
        <color rgb="FF000000"/>
        <rFont val="Arial"/>
        <family val="2"/>
        <charset val="238"/>
      </rPr>
      <t>162,39 €</t>
    </r>
    <r>
      <rPr>
        <sz val="8"/>
        <color rgb="FF000000"/>
        <rFont val="Arial"/>
        <family val="2"/>
        <charset val="238"/>
      </rPr>
      <t xml:space="preserve"> / </t>
    </r>
    <r>
      <rPr>
        <sz val="8"/>
        <color rgb="FF000000"/>
        <rFont val="Arial"/>
        <family val="2"/>
        <charset val="238"/>
      </rPr>
      <t>84,46 €</t>
    </r>
  </si>
  <si>
    <t>01822/2021-PNZ -P40443/21.00</t>
  </si>
  <si>
    <t>Palárikovo</t>
  </si>
  <si>
    <r>
      <rPr>
        <sz val="8"/>
        <color rgb="FF000000"/>
        <rFont val="Arial"/>
        <family val="2"/>
        <charset val="238"/>
      </rPr>
      <t>10 735,26 €</t>
    </r>
    <r>
      <rPr>
        <sz val="8"/>
        <color rgb="FF000000"/>
        <rFont val="Arial"/>
        <family val="2"/>
        <charset val="238"/>
      </rPr>
      <t xml:space="preserve"> / </t>
    </r>
    <r>
      <rPr>
        <sz val="8"/>
        <color rgb="FF000000"/>
        <rFont val="Arial"/>
        <family val="2"/>
        <charset val="238"/>
      </rPr>
      <t>108,71 €</t>
    </r>
  </si>
  <si>
    <t>Martin Výboščok</t>
  </si>
  <si>
    <t>00683/2021-PNZ -P40198/21.00</t>
  </si>
  <si>
    <r>
      <rPr>
        <sz val="8"/>
        <color rgb="FF000000"/>
        <rFont val="Arial"/>
        <family val="2"/>
        <charset val="238"/>
      </rPr>
      <t>70,00 €</t>
    </r>
    <r>
      <rPr>
        <sz val="8"/>
        <color rgb="FF000000"/>
        <rFont val="Arial"/>
        <family val="2"/>
        <charset val="238"/>
      </rPr>
      <t xml:space="preserve"> / </t>
    </r>
    <r>
      <rPr>
        <sz val="8"/>
        <color rgb="FF000000"/>
        <rFont val="Arial"/>
        <family val="2"/>
        <charset val="238"/>
      </rPr>
      <t>859,95 €</t>
    </r>
  </si>
  <si>
    <t>ŠPAŇAN s.r.o.</t>
  </si>
  <si>
    <t>01463/2021-PNZ -P40384/21.00</t>
  </si>
  <si>
    <t>Španie Pole</t>
  </si>
  <si>
    <r>
      <rPr>
        <sz val="8"/>
        <color rgb="FF000000"/>
        <rFont val="Arial"/>
        <family val="2"/>
        <charset val="238"/>
      </rPr>
      <t>1 188,04 €</t>
    </r>
    <r>
      <rPr>
        <sz val="8"/>
        <color rgb="FF000000"/>
        <rFont val="Arial"/>
        <family val="2"/>
        <charset val="238"/>
      </rPr>
      <t xml:space="preserve"> / </t>
    </r>
    <r>
      <rPr>
        <sz val="8"/>
        <color rgb="FF000000"/>
        <rFont val="Arial"/>
        <family val="2"/>
        <charset val="238"/>
      </rPr>
      <t>30,00 €</t>
    </r>
  </si>
  <si>
    <t>Csaba Bálint - SHR</t>
  </si>
  <si>
    <t>01523/2021-PNZ -P40392/21.00</t>
  </si>
  <si>
    <t>Drňa</t>
  </si>
  <si>
    <r>
      <rPr>
        <sz val="8"/>
        <color rgb="FF000000"/>
        <rFont val="Arial"/>
        <family val="2"/>
        <charset val="238"/>
      </rPr>
      <t>959,88 €</t>
    </r>
    <r>
      <rPr>
        <sz val="8"/>
        <color rgb="FF000000"/>
        <rFont val="Arial"/>
        <family val="2"/>
        <charset val="238"/>
      </rPr>
      <t xml:space="preserve"> / </t>
    </r>
    <r>
      <rPr>
        <sz val="8"/>
        <color rgb="FF000000"/>
        <rFont val="Arial"/>
        <family val="2"/>
        <charset val="238"/>
      </rPr>
      <t>62,06 €</t>
    </r>
  </si>
  <si>
    <t>AGRORIS s.r.o.</t>
  </si>
  <si>
    <t>01854/2021-PNZ -P40451/21.00</t>
  </si>
  <si>
    <t>Ožďany</t>
  </si>
  <si>
    <r>
      <rPr>
        <sz val="8"/>
        <color rgb="FF000000"/>
        <rFont val="Arial"/>
        <family val="2"/>
        <charset val="238"/>
      </rPr>
      <t>53,46 €</t>
    </r>
    <r>
      <rPr>
        <sz val="8"/>
        <color rgb="FF000000"/>
        <rFont val="Arial"/>
        <family val="2"/>
        <charset val="238"/>
      </rPr>
      <t xml:space="preserve"> / </t>
    </r>
    <r>
      <rPr>
        <sz val="8"/>
        <color rgb="FF000000"/>
        <rFont val="Arial"/>
        <family val="2"/>
        <charset val="238"/>
      </rPr>
      <t>58,91 €</t>
    </r>
  </si>
  <si>
    <t>GORGEI IVAN SHR</t>
  </si>
  <si>
    <t>01004/2021-PNZ -P40295/21.00</t>
  </si>
  <si>
    <t>Silická Brezová</t>
  </si>
  <si>
    <r>
      <rPr>
        <sz val="8"/>
        <color rgb="FF000000"/>
        <rFont val="Arial"/>
        <family val="2"/>
        <charset val="238"/>
      </rPr>
      <t>1 274,44 €</t>
    </r>
    <r>
      <rPr>
        <sz val="8"/>
        <color rgb="FF000000"/>
        <rFont val="Arial"/>
        <family val="2"/>
        <charset val="238"/>
      </rPr>
      <t xml:space="preserve"> / </t>
    </r>
    <r>
      <rPr>
        <sz val="8"/>
        <color rgb="FF000000"/>
        <rFont val="Arial"/>
        <family val="2"/>
        <charset val="238"/>
      </rPr>
      <t>11,32 €</t>
    </r>
  </si>
  <si>
    <t>Mgr. Martina Šlampiaková</t>
  </si>
  <si>
    <t>03722/2020-PNZ -P40302/20.00</t>
  </si>
  <si>
    <t>Údol</t>
  </si>
  <si>
    <r>
      <rPr>
        <sz val="8"/>
        <color rgb="FF000000"/>
        <rFont val="Arial"/>
        <family val="2"/>
        <charset val="238"/>
      </rPr>
      <t>70,00 €</t>
    </r>
    <r>
      <rPr>
        <sz val="8"/>
        <color rgb="FF000000"/>
        <rFont val="Arial"/>
        <family val="2"/>
        <charset val="238"/>
      </rPr>
      <t xml:space="preserve"> / </t>
    </r>
    <r>
      <rPr>
        <sz val="8"/>
        <color rgb="FF000000"/>
        <rFont val="Arial"/>
        <family val="2"/>
        <charset val="238"/>
      </rPr>
      <t>985,92 €</t>
    </r>
  </si>
  <si>
    <t>MVDr. Miroslav Madžo a manželka MVDr. Monika Madžová</t>
  </si>
  <si>
    <t>03741/2020-PNZ -P40303/20.00</t>
  </si>
  <si>
    <r>
      <rPr>
        <sz val="8"/>
        <color rgb="FF000000"/>
        <rFont val="Arial"/>
        <family val="2"/>
        <charset val="238"/>
      </rPr>
      <t>50,00 €</t>
    </r>
    <r>
      <rPr>
        <sz val="8"/>
        <color rgb="FF000000"/>
        <rFont val="Arial"/>
        <family val="2"/>
        <charset val="238"/>
      </rPr>
      <t xml:space="preserve"> / </t>
    </r>
    <r>
      <rPr>
        <sz val="8"/>
        <color rgb="FF000000"/>
        <rFont val="Arial"/>
        <family val="2"/>
        <charset val="238"/>
      </rPr>
      <t>2 688,17 €</t>
    </r>
  </si>
  <si>
    <t xml:space="preserve">Ing. Michaela Varechová </t>
  </si>
  <si>
    <t>00989/2020-PNZ -P40140/20.00</t>
  </si>
  <si>
    <t>Kojšov</t>
  </si>
  <si>
    <r>
      <rPr>
        <sz val="8"/>
        <color rgb="FF000000"/>
        <rFont val="Arial"/>
        <family val="2"/>
        <charset val="238"/>
      </rPr>
      <t>60,00 €</t>
    </r>
    <r>
      <rPr>
        <sz val="8"/>
        <color rgb="FF000000"/>
        <rFont val="Arial"/>
        <family val="2"/>
        <charset val="238"/>
      </rPr>
      <t xml:space="preserve"> / </t>
    </r>
    <r>
      <rPr>
        <sz val="8"/>
        <color rgb="FF000000"/>
        <rFont val="Arial"/>
        <family val="2"/>
        <charset val="238"/>
      </rPr>
      <t>1 898,73 €</t>
    </r>
  </si>
  <si>
    <t>Mgr. Petra Šáteková</t>
  </si>
  <si>
    <t>00893/2021-PNZ -P40275/21.00</t>
  </si>
  <si>
    <t>Horná Súča</t>
  </si>
  <si>
    <r>
      <rPr>
        <sz val="8"/>
        <color rgb="FF000000"/>
        <rFont val="Arial"/>
        <family val="2"/>
        <charset val="238"/>
      </rPr>
      <t>60,00 €</t>
    </r>
    <r>
      <rPr>
        <sz val="8"/>
        <color rgb="FF000000"/>
        <rFont val="Arial"/>
        <family val="2"/>
        <charset val="238"/>
      </rPr>
      <t xml:space="preserve"> / </t>
    </r>
    <r>
      <rPr>
        <sz val="8"/>
        <color rgb="FF000000"/>
        <rFont val="Arial"/>
        <family val="2"/>
        <charset val="238"/>
      </rPr>
      <t>1 886,79 €</t>
    </r>
  </si>
  <si>
    <t>01156/2021-PNZ -P40332/21.00</t>
  </si>
  <si>
    <r>
      <rPr>
        <sz val="8"/>
        <color rgb="FF000000"/>
        <rFont val="Arial"/>
        <family val="2"/>
        <charset val="238"/>
      </rPr>
      <t>73,99 €</t>
    </r>
    <r>
      <rPr>
        <sz val="8"/>
        <color rgb="FF000000"/>
        <rFont val="Arial"/>
        <family val="2"/>
        <charset val="238"/>
      </rPr>
      <t xml:space="preserve"> / </t>
    </r>
    <r>
      <rPr>
        <sz val="8"/>
        <color rgb="FF000000"/>
        <rFont val="Arial"/>
        <family val="2"/>
        <charset val="238"/>
      </rPr>
      <t>67,80 €</t>
    </r>
  </si>
  <si>
    <t>Janka Jablončíková</t>
  </si>
  <si>
    <t>01578/2021-PNZ -P40397/21.00</t>
  </si>
  <si>
    <r>
      <rPr>
        <sz val="8"/>
        <color rgb="FF000000"/>
        <rFont val="Arial"/>
        <family val="2"/>
        <charset val="238"/>
      </rPr>
      <t>80,00 €</t>
    </r>
    <r>
      <rPr>
        <sz val="8"/>
        <color rgb="FF000000"/>
        <rFont val="Arial"/>
        <family val="2"/>
        <charset val="238"/>
      </rPr>
      <t xml:space="preserve"> / </t>
    </r>
    <r>
      <rPr>
        <sz val="8"/>
        <color rgb="FF000000"/>
        <rFont val="Arial"/>
        <family val="2"/>
        <charset val="238"/>
      </rPr>
      <t>320,13 €</t>
    </r>
  </si>
  <si>
    <t>Jozef Meščánek</t>
  </si>
  <si>
    <t>01589/2021-PNZ -P40400/21.00</t>
  </si>
  <si>
    <t>Horné Srnie</t>
  </si>
  <si>
    <r>
      <rPr>
        <sz val="8"/>
        <color rgb="FF000000"/>
        <rFont val="Arial"/>
        <family val="2"/>
        <charset val="238"/>
      </rPr>
      <t>90,00 €</t>
    </r>
    <r>
      <rPr>
        <sz val="8"/>
        <color rgb="FF000000"/>
        <rFont val="Arial"/>
        <family val="2"/>
        <charset val="238"/>
      </rPr>
      <t xml:space="preserve"> / </t>
    </r>
    <r>
      <rPr>
        <sz val="8"/>
        <color rgb="FF000000"/>
        <rFont val="Arial"/>
        <family val="2"/>
        <charset val="238"/>
      </rPr>
      <t>103,37 €</t>
    </r>
  </si>
  <si>
    <t>Ing. Viktor Kollár</t>
  </si>
  <si>
    <t>01644/2021-PNZ -P40413/21.00</t>
  </si>
  <si>
    <t>Adamovské Kochanovce</t>
  </si>
  <si>
    <r>
      <rPr>
        <sz val="8"/>
        <color rgb="FF000000"/>
        <rFont val="Arial"/>
        <family val="2"/>
        <charset val="238"/>
      </rPr>
      <t>75,00 €</t>
    </r>
    <r>
      <rPr>
        <sz val="8"/>
        <color rgb="FF000000"/>
        <rFont val="Arial"/>
        <family val="2"/>
        <charset val="238"/>
      </rPr>
      <t xml:space="preserve"> / </t>
    </r>
    <r>
      <rPr>
        <sz val="8"/>
        <color rgb="FF000000"/>
        <rFont val="Arial"/>
        <family val="2"/>
        <charset val="238"/>
      </rPr>
      <t>439,11 €</t>
    </r>
  </si>
  <si>
    <t>SPOLAGRO EKO, s.r.o. farma Dubodiel</t>
  </si>
  <si>
    <t>01647/2021-PNZ -P40393/21.00</t>
  </si>
  <si>
    <t>Dubodiel</t>
  </si>
  <si>
    <r>
      <rPr>
        <sz val="8"/>
        <color rgb="FF000000"/>
        <rFont val="Arial"/>
        <family val="2"/>
        <charset val="238"/>
      </rPr>
      <t>2 967,43 €</t>
    </r>
    <r>
      <rPr>
        <sz val="8"/>
        <color rgb="FF000000"/>
        <rFont val="Arial"/>
        <family val="2"/>
        <charset val="238"/>
      </rPr>
      <t xml:space="preserve"> / </t>
    </r>
    <r>
      <rPr>
        <sz val="8"/>
        <color rgb="FF000000"/>
        <rFont val="Arial"/>
        <family val="2"/>
        <charset val="238"/>
      </rPr>
      <t>42,88 €</t>
    </r>
  </si>
  <si>
    <t>Katarína Litviaková, r. Litviaková</t>
  </si>
  <si>
    <t>03337/2020-PNZ -P40207/20.00</t>
  </si>
  <si>
    <t>Nebojsa</t>
  </si>
  <si>
    <r>
      <rPr>
        <sz val="8"/>
        <color rgb="FF000000"/>
        <rFont val="Arial"/>
        <family val="2"/>
        <charset val="238"/>
      </rPr>
      <t>77,00 €</t>
    </r>
    <r>
      <rPr>
        <sz val="8"/>
        <color rgb="FF000000"/>
        <rFont val="Arial"/>
        <family val="2"/>
        <charset val="238"/>
      </rPr>
      <t xml:space="preserve"> / </t>
    </r>
    <r>
      <rPr>
        <sz val="8"/>
        <color rgb="FF000000"/>
        <rFont val="Arial"/>
        <family val="2"/>
        <charset val="238"/>
      </rPr>
      <t>1 360,42 €</t>
    </r>
  </si>
  <si>
    <t>Ronald Szabó</t>
  </si>
  <si>
    <t>03770/2020-PNZ -P40313/20.00</t>
  </si>
  <si>
    <r>
      <rPr>
        <sz val="8"/>
        <color rgb="FF000000"/>
        <rFont val="Arial"/>
        <family val="2"/>
        <charset val="238"/>
      </rPr>
      <t>60,00 €</t>
    </r>
    <r>
      <rPr>
        <sz val="8"/>
        <color rgb="FF000000"/>
        <rFont val="Arial"/>
        <family val="2"/>
        <charset val="238"/>
      </rPr>
      <t xml:space="preserve"> / </t>
    </r>
    <r>
      <rPr>
        <sz val="8"/>
        <color rgb="FF000000"/>
        <rFont val="Arial"/>
        <family val="2"/>
        <charset val="238"/>
      </rPr>
      <t>1 570,68 €</t>
    </r>
  </si>
  <si>
    <t>Ing. Tibor Krajči</t>
  </si>
  <si>
    <t>00615/2020-PNZ -P40082/20.00</t>
  </si>
  <si>
    <r>
      <rPr>
        <sz val="8"/>
        <color rgb="FF000000"/>
        <rFont val="Arial"/>
        <family val="2"/>
        <charset val="238"/>
      </rPr>
      <t>75,00 €</t>
    </r>
    <r>
      <rPr>
        <sz val="8"/>
        <color rgb="FF000000"/>
        <rFont val="Arial"/>
        <family val="2"/>
        <charset val="238"/>
      </rPr>
      <t xml:space="preserve"> / </t>
    </r>
    <r>
      <rPr>
        <sz val="8"/>
        <color rgb="FF000000"/>
        <rFont val="Arial"/>
        <family val="2"/>
        <charset val="238"/>
      </rPr>
      <t>549,85 €</t>
    </r>
  </si>
  <si>
    <t>Róbert Vereš</t>
  </si>
  <si>
    <t>01152/2021-PNZ -P40327/21.00</t>
  </si>
  <si>
    <r>
      <rPr>
        <sz val="8"/>
        <color rgb="FF000000"/>
        <rFont val="Arial"/>
        <family val="2"/>
        <charset val="238"/>
      </rPr>
      <t>80,00 €</t>
    </r>
    <r>
      <rPr>
        <sz val="8"/>
        <color rgb="FF000000"/>
        <rFont val="Arial"/>
        <family val="2"/>
        <charset val="238"/>
      </rPr>
      <t xml:space="preserve"> / </t>
    </r>
    <r>
      <rPr>
        <sz val="8"/>
        <color rgb="FF000000"/>
        <rFont val="Arial"/>
        <family val="2"/>
        <charset val="238"/>
      </rPr>
      <t>191,02 €</t>
    </r>
  </si>
  <si>
    <t>Poľnohospodárske družstvo Lovčica - Trubín</t>
  </si>
  <si>
    <t>04326/2020-PNZ -P40420/20.00</t>
  </si>
  <si>
    <t>Trubín</t>
  </si>
  <si>
    <r>
      <rPr>
        <sz val="8"/>
        <color rgb="FF000000"/>
        <rFont val="Arial"/>
        <family val="2"/>
        <charset val="238"/>
      </rPr>
      <t>2 481,75 €</t>
    </r>
    <r>
      <rPr>
        <sz val="8"/>
        <color rgb="FF000000"/>
        <rFont val="Arial"/>
        <family val="2"/>
        <charset val="238"/>
      </rPr>
      <t xml:space="preserve"> / </t>
    </r>
    <r>
      <rPr>
        <sz val="8"/>
        <color rgb="FF000000"/>
        <rFont val="Arial"/>
        <family val="2"/>
        <charset val="238"/>
      </rPr>
      <t>17,45 €</t>
    </r>
  </si>
  <si>
    <t>04328/2020-PNZ -P40422/20.00</t>
  </si>
  <si>
    <r>
      <rPr>
        <sz val="8"/>
        <color rgb="FF000000"/>
        <rFont val="Arial"/>
        <family val="2"/>
        <charset val="238"/>
      </rPr>
      <t>1 299,91 €</t>
    </r>
    <r>
      <rPr>
        <sz val="8"/>
        <color rgb="FF000000"/>
        <rFont val="Arial"/>
        <family val="2"/>
        <charset val="238"/>
      </rPr>
      <t xml:space="preserve"> / </t>
    </r>
    <r>
      <rPr>
        <sz val="8"/>
        <color rgb="FF000000"/>
        <rFont val="Arial"/>
        <family val="2"/>
        <charset val="238"/>
      </rPr>
      <t>12,14 €</t>
    </r>
  </si>
  <si>
    <t>12 119,43 € / 42,33 €</t>
  </si>
  <si>
    <t>Furčáková Zuzana Ing.</t>
  </si>
  <si>
    <t>01226/2021-PNZ -P40432/11.01</t>
  </si>
  <si>
    <t xml:space="preserve">Ukončenie dohodou na žiadosť nájomcu z dôvodu zmeny trvalého pobytu. </t>
  </si>
  <si>
    <t>0,1093 / 0,0000</t>
  </si>
  <si>
    <t>Marián Lazor</t>
  </si>
  <si>
    <t>00849/2021-PNZ -P40345/18.02</t>
  </si>
  <si>
    <t xml:space="preserve">Zníženie výmery v prospech mladého farmára </t>
  </si>
  <si>
    <t>158,4805 / 86,8716</t>
  </si>
  <si>
    <t>MOVINO, spol. s.r.o.</t>
  </si>
  <si>
    <t>00549/2021-PNZ -P40075/19.02</t>
  </si>
  <si>
    <t>dodatok o zvýšení výmery na základe žiadostí nájomcu</t>
  </si>
  <si>
    <t>Bušince, Čebovce, Horné Príbelce, Stredné Plachtince, Veľké Zlievce</t>
  </si>
  <si>
    <t>31.10.2048</t>
  </si>
  <si>
    <t>55,2060 / 66,5906</t>
  </si>
  <si>
    <t>Foldy Ján Ing.</t>
  </si>
  <si>
    <t>01655/2021-PNZ -P42523/97.01</t>
  </si>
  <si>
    <t xml:space="preserve">Ukončenie dohodou zo zdravotných dôvodov nájomcu </t>
  </si>
  <si>
    <t>0,1623 / 0,0000</t>
  </si>
  <si>
    <t>Dominium KPML, spol. s r. o.</t>
  </si>
  <si>
    <t>01192/2020-PNZ -P44649/07.07</t>
  </si>
  <si>
    <t>Nepodpísanie dodatku OVN v roku 2020</t>
  </si>
  <si>
    <t>Krčava</t>
  </si>
  <si>
    <t>31.10.2036</t>
  </si>
  <si>
    <t>41,6278 / 41,6278</t>
  </si>
  <si>
    <t>PEGAS TEAM, s.r.o.</t>
  </si>
  <si>
    <t>05205/2020-PNZ -P40548/13.04</t>
  </si>
  <si>
    <t>Zníženie výmery</t>
  </si>
  <si>
    <t>Lastomír, Močarany</t>
  </si>
  <si>
    <t>232,7270 / 211,5497</t>
  </si>
  <si>
    <t>Poľno SME, s.r.o.,</t>
  </si>
  <si>
    <t>01823/2021-PNZ -P40005/20.03</t>
  </si>
  <si>
    <t>Žiadosť o zvýšenie výmery v k.ú. Palárikovo.</t>
  </si>
  <si>
    <t>Andovce, Bánov, Komjatice, Veľký Kýr, Nové Zámky, Palárikovo, Rastislavice, Šurany, Tvrdošovce</t>
  </si>
  <si>
    <t>1507,0957 / 1683,0387</t>
  </si>
  <si>
    <t>Zuzana Kolpáková</t>
  </si>
  <si>
    <t>01716/2021-PNZ -P40212/18.02</t>
  </si>
  <si>
    <t>zníženie výmery na žiadosť nájomcu</t>
  </si>
  <si>
    <t>Šarišské Sokolovce</t>
  </si>
  <si>
    <t>34,5079 / 18,8503</t>
  </si>
  <si>
    <t>Ing.Štefan Gorgei</t>
  </si>
  <si>
    <t>01003/2021-PNZ -P40130/17.02</t>
  </si>
  <si>
    <t>ukončenie dohodou na žiadosť nájomcu, ukončil činnosť SHR (zdravotné problémy)</t>
  </si>
  <si>
    <t>112,5830 / 0,0000</t>
  </si>
  <si>
    <t>Jozef Rózsa, SHR</t>
  </si>
  <si>
    <t>01616/2021-PNZ -P40390/19.02</t>
  </si>
  <si>
    <t xml:space="preserve">Zvýšenie výmery na základe žiadosti nájomcu. </t>
  </si>
  <si>
    <t>Gemer, Višňové</t>
  </si>
  <si>
    <t>3,0896 / 11,4640</t>
  </si>
  <si>
    <t>Ján Jakubovský, SHR</t>
  </si>
  <si>
    <t>01826/2021-PNZ -P40455/11.05</t>
  </si>
  <si>
    <t>zmena identifikačných údajov, nemení sa doba ani výmera</t>
  </si>
  <si>
    <t>Kečovo</t>
  </si>
  <si>
    <t>29.10.2021</t>
  </si>
  <si>
    <t>219,0296 / 219,0296</t>
  </si>
  <si>
    <t>Národné poľnohospodárske a potravinárske centrum</t>
  </si>
  <si>
    <t>01273/2021-PNZ -P40152/11.03</t>
  </si>
  <si>
    <t>dohoda o ukončení na žiadosť nájomcu (nájomca od septembra 2019 neprevádzkuje v Trenčianskej Teplej pracovisko)</t>
  </si>
  <si>
    <t>Trenčianska Teplá, Trenčianske Teplice</t>
  </si>
  <si>
    <t>19,5074 / 0,0000</t>
  </si>
  <si>
    <t>SEMA HŠ S.R.O.</t>
  </si>
  <si>
    <t>04297/2020-PNZ -P41034/15.04</t>
  </si>
  <si>
    <t>Abrahám, Malá Mača, Pusté Úľany, Sládkovičovo, Veľký Grob</t>
  </si>
  <si>
    <t>803,2911 / 805,8000</t>
  </si>
  <si>
    <t>PD Javorinka</t>
  </si>
  <si>
    <t>04530/2020-PNZ -P40855/14.03</t>
  </si>
  <si>
    <t>žiadosť nájomcu o zníženie výmery</t>
  </si>
  <si>
    <t>61,5373 / 61,4931</t>
  </si>
  <si>
    <t>Pavol Lednický</t>
  </si>
  <si>
    <t>04639/2020-PNZ -P40381/19.01</t>
  </si>
  <si>
    <t>Rajecká Lesná</t>
  </si>
  <si>
    <t>0,0353 / 0,0774</t>
  </si>
  <si>
    <t xml:space="preserve">Poľnohospodárske družstvo HONTIANSKE MORAVCE  </t>
  </si>
  <si>
    <t>01396/2021-PNZ -P40753/14.02</t>
  </si>
  <si>
    <t>Zníženie výmery z dôvodu zmlúv PHV - Urbárska pasienková spoločnosť Súdovce, Sudince, Lišov.</t>
  </si>
  <si>
    <t>Kostolné Moravce, Opatové Moravce, Lišov, Sudince, Súdovce</t>
  </si>
  <si>
    <t>347,4295 / 295,9785</t>
  </si>
  <si>
    <t>04324/2020-PNZ -P40775/15.02</t>
  </si>
  <si>
    <t xml:space="preserve">Dohoda o ukončení na základe žiadosti nájomcu. </t>
  </si>
  <si>
    <t>Bzenica, Hliník nad Hronom, Lehôtka pod Brehmi, Lovčica, Sklené Teplice, Trubín</t>
  </si>
  <si>
    <t>496,3386 / 0,0000</t>
  </si>
  <si>
    <t>00811/2021-PNZ -P40080/11.01</t>
  </si>
  <si>
    <t>ukončenie dohodou, na žiadosť nájomcu</t>
  </si>
  <si>
    <t>Veľká Ida</t>
  </si>
  <si>
    <t>0,0028 / 0,0000</t>
  </si>
  <si>
    <t>Ľubomír Jakubáč, Mgr. Štefan Jakubáč</t>
  </si>
  <si>
    <t>01730/2021-PRZ0041/21-00</t>
  </si>
  <si>
    <t>Vajnory</t>
  </si>
  <si>
    <t>Gizela Csóková, Oto Lindtner, Karol Lindtner, Prom. Ped. Katarína Kezmanová, Mária Bayerová</t>
  </si>
  <si>
    <t>01734/2021-PRZ0042/21-00</t>
  </si>
  <si>
    <t xml:space="preserve">Jozef Poklona    </t>
  </si>
  <si>
    <t>03473/2019-PRZ0300/19-00</t>
  </si>
  <si>
    <t>Oravské Hámre, Ústie nad Priehradou</t>
  </si>
  <si>
    <t>Ústie nad Priehradou</t>
  </si>
  <si>
    <t>Marián Sinčák</t>
  </si>
  <si>
    <t>01744/2021-PRZ0043/21-00</t>
  </si>
  <si>
    <t>Lacika Július</t>
  </si>
  <si>
    <t>01562/2021-PRZ0038/21-00</t>
  </si>
  <si>
    <t>Prašice</t>
  </si>
  <si>
    <t>Ing. Július Janíček</t>
  </si>
  <si>
    <t>01407/2021-PRZ0034/21-00</t>
  </si>
  <si>
    <t>Trnava, Vlčkovce</t>
  </si>
  <si>
    <t>Vladimír Podušel</t>
  </si>
  <si>
    <t>00118/2022-PNZ -P40030/22.00</t>
  </si>
  <si>
    <t>Píla</t>
  </si>
  <si>
    <r>
      <rPr>
        <sz val="8"/>
        <color rgb="FF000000"/>
        <rFont val="Arial"/>
      </rPr>
      <t>135,00 €</t>
    </r>
    <r>
      <rPr>
        <sz val="8"/>
        <color rgb="FF000000"/>
        <rFont val="Arial"/>
      </rPr>
      <t xml:space="preserve"> / </t>
    </r>
    <r>
      <rPr>
        <sz val="8"/>
        <color rgb="FF000000"/>
        <rFont val="Arial"/>
      </rPr>
      <t>143,36 €</t>
    </r>
  </si>
  <si>
    <t>Rita Kolláriková</t>
  </si>
  <si>
    <t>00225/2022-PNZ -P40053/22.00</t>
  </si>
  <si>
    <t>Veľký Biel</t>
  </si>
  <si>
    <r>
      <rPr>
        <sz val="8"/>
        <color rgb="FF000000"/>
        <rFont val="Arial"/>
      </rPr>
      <t>105,00 €</t>
    </r>
    <r>
      <rPr>
        <sz val="8"/>
        <color rgb="FF000000"/>
        <rFont val="Arial"/>
      </rPr>
      <t xml:space="preserve"> / </t>
    </r>
    <r>
      <rPr>
        <sz val="8"/>
        <color rgb="FF000000"/>
        <rFont val="Arial"/>
      </rPr>
      <t>1 645,76 €</t>
    </r>
  </si>
  <si>
    <t>Kriška Ivan</t>
  </si>
  <si>
    <t>00285/2021-PNZ -P40111/21.00</t>
  </si>
  <si>
    <r>
      <rPr>
        <sz val="8"/>
        <color rgb="FF000000"/>
        <rFont val="Arial"/>
      </rPr>
      <t>180,00 €</t>
    </r>
    <r>
      <rPr>
        <sz val="8"/>
        <color rgb="FF000000"/>
        <rFont val="Arial"/>
      </rPr>
      <t xml:space="preserve"> / </t>
    </r>
    <r>
      <rPr>
        <sz val="8"/>
        <color rgb="FF000000"/>
        <rFont val="Arial"/>
      </rPr>
      <t>3 614,46 €</t>
    </r>
  </si>
  <si>
    <t>Ing. Ladislav Kamenický</t>
  </si>
  <si>
    <t>00319/2022-PNZ -P40095/22.00</t>
  </si>
  <si>
    <t>Nivy</t>
  </si>
  <si>
    <r>
      <rPr>
        <sz val="8"/>
        <color rgb="FF000000"/>
        <rFont val="Arial"/>
      </rPr>
      <t>150,00 €</t>
    </r>
    <r>
      <rPr>
        <sz val="8"/>
        <color rgb="FF000000"/>
        <rFont val="Arial"/>
      </rPr>
      <t xml:space="preserve"> / </t>
    </r>
    <r>
      <rPr>
        <sz val="8"/>
        <color rgb="FF000000"/>
        <rFont val="Arial"/>
      </rPr>
      <t>21 428,57 €</t>
    </r>
  </si>
  <si>
    <t>Ján Grožaj</t>
  </si>
  <si>
    <t>00445/2021-PNZ -P40143/21.00</t>
  </si>
  <si>
    <r>
      <rPr>
        <sz val="8"/>
        <color rgb="FF000000"/>
        <rFont val="Arial"/>
      </rPr>
      <t>120,00 €</t>
    </r>
    <r>
      <rPr>
        <sz val="8"/>
        <color rgb="FF000000"/>
        <rFont val="Arial"/>
      </rPr>
      <t xml:space="preserve"> / </t>
    </r>
    <r>
      <rPr>
        <sz val="8"/>
        <color rgb="FF000000"/>
        <rFont val="Arial"/>
      </rPr>
      <t>3 174,60 €</t>
    </r>
  </si>
  <si>
    <t>Mgr. Róbert Beutelhauser</t>
  </si>
  <si>
    <t>00575/2021-PNZ -P40169/21.00</t>
  </si>
  <si>
    <r>
      <rPr>
        <sz val="8"/>
        <color rgb="FF000000"/>
        <rFont val="Arial"/>
      </rPr>
      <t>140,00 €</t>
    </r>
    <r>
      <rPr>
        <sz val="8"/>
        <color rgb="FF000000"/>
        <rFont val="Arial"/>
      </rPr>
      <t xml:space="preserve"> / </t>
    </r>
    <r>
      <rPr>
        <sz val="8"/>
        <color rgb="FF000000"/>
        <rFont val="Arial"/>
      </rPr>
      <t>2 491,10 €</t>
    </r>
  </si>
  <si>
    <t>Mgr. Richard Suchopa, Ing. Beáta Nowakowska</t>
  </si>
  <si>
    <t>00608/2021-PNZ -P40173/21.00</t>
  </si>
  <si>
    <t>Malinovo</t>
  </si>
  <si>
    <r>
      <rPr>
        <sz val="8"/>
        <color rgb="FF000000"/>
        <rFont val="Arial"/>
      </rPr>
      <t>115,00 €</t>
    </r>
    <r>
      <rPr>
        <sz val="8"/>
        <color rgb="FF000000"/>
        <rFont val="Arial"/>
      </rPr>
      <t xml:space="preserve"> / </t>
    </r>
    <r>
      <rPr>
        <sz val="8"/>
        <color rgb="FF000000"/>
        <rFont val="Arial"/>
      </rPr>
      <t>5 989,58 €</t>
    </r>
  </si>
  <si>
    <t>Zdenko Matuszek</t>
  </si>
  <si>
    <t>00678/2021-PNZ -P40196/21.00</t>
  </si>
  <si>
    <t>Dúbravka</t>
  </si>
  <si>
    <r>
      <rPr>
        <sz val="8"/>
        <color rgb="FF000000"/>
        <rFont val="Arial"/>
      </rPr>
      <t>120,00 €</t>
    </r>
    <r>
      <rPr>
        <sz val="8"/>
        <color rgb="FF000000"/>
        <rFont val="Arial"/>
      </rPr>
      <t xml:space="preserve"> / </t>
    </r>
    <r>
      <rPr>
        <sz val="8"/>
        <color rgb="FF000000"/>
        <rFont val="Arial"/>
      </rPr>
      <t>3 458,21 €</t>
    </r>
  </si>
  <si>
    <t>Radoslav Grúz, Katarína Grúzová</t>
  </si>
  <si>
    <t>00753/2021-PNZ -P40220/21.00</t>
  </si>
  <si>
    <r>
      <rPr>
        <sz val="8"/>
        <color rgb="FF000000"/>
        <rFont val="Arial"/>
      </rPr>
      <t>180,00 €</t>
    </r>
    <r>
      <rPr>
        <sz val="8"/>
        <color rgb="FF000000"/>
        <rFont val="Arial"/>
      </rPr>
      <t xml:space="preserve"> / </t>
    </r>
    <r>
      <rPr>
        <sz val="8"/>
        <color rgb="FF000000"/>
        <rFont val="Arial"/>
      </rPr>
      <t>6 338,03 €</t>
    </r>
  </si>
  <si>
    <t>Ing. Štefan Aitner, Ing. Katarína Aitner Duchoňová</t>
  </si>
  <si>
    <t>00774/2021-PNZ -P40231/21.00</t>
  </si>
  <si>
    <r>
      <rPr>
        <sz val="8"/>
        <color rgb="FF000000"/>
        <rFont val="Arial"/>
      </rPr>
      <t>180,00 €</t>
    </r>
    <r>
      <rPr>
        <sz val="8"/>
        <color rgb="FF000000"/>
        <rFont val="Arial"/>
      </rPr>
      <t xml:space="preserve"> / </t>
    </r>
    <r>
      <rPr>
        <sz val="8"/>
        <color rgb="FF000000"/>
        <rFont val="Arial"/>
      </rPr>
      <t>6 338,02 €</t>
    </r>
  </si>
  <si>
    <t>Villa Vino Rača a.s.</t>
  </si>
  <si>
    <t>02001/2021-PNZ -P40496/21.00</t>
  </si>
  <si>
    <r>
      <rPr>
        <sz val="8"/>
        <color rgb="FF000000"/>
        <rFont val="Arial"/>
      </rPr>
      <t>361,73 €</t>
    </r>
    <r>
      <rPr>
        <sz val="8"/>
        <color rgb="FF000000"/>
        <rFont val="Arial"/>
      </rPr>
      <t xml:space="preserve"> / </t>
    </r>
    <r>
      <rPr>
        <sz val="8"/>
        <color rgb="FF000000"/>
        <rFont val="Arial"/>
      </rPr>
      <t>79,60 €</t>
    </r>
  </si>
  <si>
    <t>02272/2021-PNZ -P40578/21.00</t>
  </si>
  <si>
    <r>
      <rPr>
        <sz val="8"/>
        <color rgb="FF000000"/>
        <rFont val="Arial"/>
      </rPr>
      <t>142,61 €</t>
    </r>
    <r>
      <rPr>
        <sz val="8"/>
        <color rgb="FF000000"/>
        <rFont val="Arial"/>
      </rPr>
      <t xml:space="preserve"> / </t>
    </r>
    <r>
      <rPr>
        <sz val="8"/>
        <color rgb="FF000000"/>
        <rFont val="Arial"/>
      </rPr>
      <t>79,60 €</t>
    </r>
  </si>
  <si>
    <t>Veronika Campos Hucková</t>
  </si>
  <si>
    <t>02435/2021-PNZ -P40624/21.00</t>
  </si>
  <si>
    <t>Plavecký Štvrtok</t>
  </si>
  <si>
    <r>
      <rPr>
        <sz val="8"/>
        <color rgb="FF000000"/>
        <rFont val="Arial"/>
      </rPr>
      <t>105,00 €</t>
    </r>
    <r>
      <rPr>
        <sz val="8"/>
        <color rgb="FF000000"/>
        <rFont val="Arial"/>
      </rPr>
      <t xml:space="preserve"> / </t>
    </r>
    <r>
      <rPr>
        <sz val="8"/>
        <color rgb="FF000000"/>
        <rFont val="Arial"/>
      </rPr>
      <t>1 638,07 €</t>
    </r>
  </si>
  <si>
    <t>Eva Škorupková</t>
  </si>
  <si>
    <t>02453/2021-PNZ -P40630/21.00</t>
  </si>
  <si>
    <r>
      <rPr>
        <sz val="8"/>
        <color rgb="FF000000"/>
        <rFont val="Arial"/>
      </rPr>
      <t>120,00 €</t>
    </r>
    <r>
      <rPr>
        <sz val="8"/>
        <color rgb="FF000000"/>
        <rFont val="Arial"/>
      </rPr>
      <t xml:space="preserve"> / </t>
    </r>
    <r>
      <rPr>
        <sz val="8"/>
        <color rgb="FF000000"/>
        <rFont val="Arial"/>
      </rPr>
      <t>4 000,00 €</t>
    </r>
  </si>
  <si>
    <t>Murín Martin Ing.</t>
  </si>
  <si>
    <t>00701/2021-PNZ -P40202/21.00</t>
  </si>
  <si>
    <t>Brezno</t>
  </si>
  <si>
    <r>
      <rPr>
        <sz val="8"/>
        <color rgb="FF000000"/>
        <rFont val="Arial"/>
      </rPr>
      <t>135,00 €</t>
    </r>
    <r>
      <rPr>
        <sz val="8"/>
        <color rgb="FF000000"/>
        <rFont val="Arial"/>
      </rPr>
      <t xml:space="preserve"> / </t>
    </r>
    <r>
      <rPr>
        <sz val="8"/>
        <color rgb="FF000000"/>
        <rFont val="Arial"/>
      </rPr>
      <t>54,51 €</t>
    </r>
  </si>
  <si>
    <t>Bulla Branislav</t>
  </si>
  <si>
    <t>00760/2021-PNZ -P40223/21.00</t>
  </si>
  <si>
    <t>Motyčky</t>
  </si>
  <si>
    <r>
      <rPr>
        <sz val="8"/>
        <color rgb="FF000000"/>
        <rFont val="Arial"/>
      </rPr>
      <t>64,00 €</t>
    </r>
    <r>
      <rPr>
        <sz val="8"/>
        <color rgb="FF000000"/>
        <rFont val="Arial"/>
      </rPr>
      <t xml:space="preserve"> / </t>
    </r>
    <r>
      <rPr>
        <sz val="8"/>
        <color rgb="FF000000"/>
        <rFont val="Arial"/>
      </rPr>
      <t>2 064,52 €</t>
    </r>
  </si>
  <si>
    <t>Krnáč František</t>
  </si>
  <si>
    <t>00837/2021-PNZ -P40257/21.00</t>
  </si>
  <si>
    <t>Kordíky</t>
  </si>
  <si>
    <r>
      <rPr>
        <sz val="8"/>
        <color rgb="FF000000"/>
        <rFont val="Arial"/>
      </rPr>
      <t>1 908,35 €</t>
    </r>
    <r>
      <rPr>
        <sz val="8"/>
        <color rgb="FF000000"/>
        <rFont val="Arial"/>
      </rPr>
      <t xml:space="preserve"> / </t>
    </r>
    <r>
      <rPr>
        <sz val="8"/>
        <color rgb="FF000000"/>
        <rFont val="Arial"/>
      </rPr>
      <t>51,66 €</t>
    </r>
  </si>
  <si>
    <t>Pančík Pavol</t>
  </si>
  <si>
    <t>00856/2021-PNZ -P40264/21.00</t>
  </si>
  <si>
    <r>
      <rPr>
        <sz val="8"/>
        <color rgb="FF000000"/>
        <rFont val="Arial"/>
      </rPr>
      <t>83,00 €</t>
    </r>
    <r>
      <rPr>
        <sz val="8"/>
        <color rgb="FF000000"/>
        <rFont val="Arial"/>
      </rPr>
      <t xml:space="preserve"> / </t>
    </r>
    <r>
      <rPr>
        <sz val="8"/>
        <color rgb="FF000000"/>
        <rFont val="Arial"/>
      </rPr>
      <t>235,19 €</t>
    </r>
  </si>
  <si>
    <t>Babčan Ján</t>
  </si>
  <si>
    <t>01278/2021-PNZ -P40362/21.00</t>
  </si>
  <si>
    <r>
      <rPr>
        <sz val="8"/>
        <color rgb="FF000000"/>
        <rFont val="Arial"/>
      </rPr>
      <t>84,00 €</t>
    </r>
    <r>
      <rPr>
        <sz val="8"/>
        <color rgb="FF000000"/>
        <rFont val="Arial"/>
      </rPr>
      <t xml:space="preserve"> / </t>
    </r>
    <r>
      <rPr>
        <sz val="8"/>
        <color rgb="FF000000"/>
        <rFont val="Arial"/>
      </rPr>
      <t>195,17 €</t>
    </r>
  </si>
  <si>
    <r>
      <rPr>
        <sz val="8"/>
        <color rgb="FF000000"/>
        <rFont val="Arial"/>
      </rPr>
      <t>1 285,45 €</t>
    </r>
    <r>
      <rPr>
        <sz val="8"/>
        <color rgb="FF000000"/>
        <rFont val="Arial"/>
      </rPr>
      <t xml:space="preserve"> / </t>
    </r>
    <r>
      <rPr>
        <sz val="8"/>
        <color rgb="FF000000"/>
        <rFont val="Arial"/>
      </rPr>
      <t>16,46 €</t>
    </r>
  </si>
  <si>
    <t>Magáň Roman</t>
  </si>
  <si>
    <t>02206/2021-PNZ -P40554/21.00</t>
  </si>
  <si>
    <r>
      <rPr>
        <sz val="8"/>
        <color rgb="FF000000"/>
        <rFont val="Arial"/>
      </rPr>
      <t>68,00 €</t>
    </r>
    <r>
      <rPr>
        <sz val="8"/>
        <color rgb="FF000000"/>
        <rFont val="Arial"/>
      </rPr>
      <t xml:space="preserve"> / </t>
    </r>
    <r>
      <rPr>
        <sz val="8"/>
        <color rgb="FF000000"/>
        <rFont val="Arial"/>
      </rPr>
      <t>1 600,00 €</t>
    </r>
  </si>
  <si>
    <t>Ľachová Mariana</t>
  </si>
  <si>
    <t>02207/2021-PNZ -P40555/21.00</t>
  </si>
  <si>
    <r>
      <rPr>
        <sz val="8"/>
        <color rgb="FF000000"/>
        <rFont val="Arial"/>
      </rPr>
      <t>102,00 €</t>
    </r>
    <r>
      <rPr>
        <sz val="8"/>
        <color rgb="FF000000"/>
        <rFont val="Arial"/>
      </rPr>
      <t xml:space="preserve"> / </t>
    </r>
    <r>
      <rPr>
        <sz val="8"/>
        <color rgb="FF000000"/>
        <rFont val="Arial"/>
      </rPr>
      <t>2 344,83 €</t>
    </r>
  </si>
  <si>
    <t>Kováčiková Lenka</t>
  </si>
  <si>
    <t>02210/2021-PNZ -P40557/21.00</t>
  </si>
  <si>
    <r>
      <rPr>
        <sz val="8"/>
        <color rgb="FF000000"/>
        <rFont val="Arial"/>
      </rPr>
      <t>206,00 €</t>
    </r>
    <r>
      <rPr>
        <sz val="8"/>
        <color rgb="FF000000"/>
        <rFont val="Arial"/>
      </rPr>
      <t xml:space="preserve"> / </t>
    </r>
    <r>
      <rPr>
        <sz val="8"/>
        <color rgb="FF000000"/>
        <rFont val="Arial"/>
      </rPr>
      <t>42,53 €</t>
    </r>
  </si>
  <si>
    <t>Veselovský Hubert Mgr.</t>
  </si>
  <si>
    <t>02314/2021-PNZ -P40596/21.00</t>
  </si>
  <si>
    <t>Nemecká</t>
  </si>
  <si>
    <r>
      <rPr>
        <sz val="8"/>
        <color rgb="FF000000"/>
        <rFont val="Arial"/>
      </rPr>
      <t>70,00 €</t>
    </r>
    <r>
      <rPr>
        <sz val="8"/>
        <color rgb="FF000000"/>
        <rFont val="Arial"/>
      </rPr>
      <t xml:space="preserve"> / </t>
    </r>
    <r>
      <rPr>
        <sz val="8"/>
        <color rgb="FF000000"/>
        <rFont val="Arial"/>
      </rPr>
      <t>2 302,63 €</t>
    </r>
  </si>
  <si>
    <t xml:space="preserve">Bobák Milan Ing. </t>
  </si>
  <si>
    <t>04699/2020-PNZ -P40525/20.00</t>
  </si>
  <si>
    <r>
      <rPr>
        <sz val="8"/>
        <color rgb="FF000000"/>
        <rFont val="Arial"/>
      </rPr>
      <t>62,00 €</t>
    </r>
    <r>
      <rPr>
        <sz val="8"/>
        <color rgb="FF000000"/>
        <rFont val="Arial"/>
      </rPr>
      <t xml:space="preserve"> / </t>
    </r>
    <r>
      <rPr>
        <sz val="8"/>
        <color rgb="FF000000"/>
        <rFont val="Arial"/>
      </rPr>
      <t>2 403,10 €</t>
    </r>
  </si>
  <si>
    <t>Jadašová Karolína Mgr.</t>
  </si>
  <si>
    <t>04912/2020-PNZ -P40576/20.00</t>
  </si>
  <si>
    <r>
      <rPr>
        <sz val="8"/>
        <color rgb="FF000000"/>
        <rFont val="Arial"/>
      </rPr>
      <t>85,00 €</t>
    </r>
    <r>
      <rPr>
        <sz val="8"/>
        <color rgb="FF000000"/>
        <rFont val="Arial"/>
      </rPr>
      <t xml:space="preserve"> / </t>
    </r>
    <r>
      <rPr>
        <sz val="8"/>
        <color rgb="FF000000"/>
        <rFont val="Arial"/>
      </rPr>
      <t>284,38 €</t>
    </r>
  </si>
  <si>
    <t>Poľnohospodárske družstvo Lascov</t>
  </si>
  <si>
    <t>00104/2022-PNZ -P40006/21.00</t>
  </si>
  <si>
    <t>Brezov, Lascov</t>
  </si>
  <si>
    <r>
      <rPr>
        <sz val="8"/>
        <color rgb="FF000000"/>
        <rFont val="Arial"/>
      </rPr>
      <t>432,82 €</t>
    </r>
    <r>
      <rPr>
        <sz val="8"/>
        <color rgb="FF000000"/>
        <rFont val="Arial"/>
      </rPr>
      <t xml:space="preserve"> / </t>
    </r>
    <r>
      <rPr>
        <sz val="8"/>
        <color rgb="FF000000"/>
        <rFont val="Arial"/>
      </rPr>
      <t>10,89 €</t>
    </r>
  </si>
  <si>
    <t>00116/2022-PNZ -P40005/21.00</t>
  </si>
  <si>
    <r>
      <rPr>
        <sz val="8"/>
        <color rgb="FF000000"/>
        <rFont val="Arial"/>
      </rPr>
      <t>613,50 €</t>
    </r>
    <r>
      <rPr>
        <sz val="8"/>
        <color rgb="FF000000"/>
        <rFont val="Arial"/>
      </rPr>
      <t xml:space="preserve"> / </t>
    </r>
    <r>
      <rPr>
        <sz val="8"/>
        <color rgb="FF000000"/>
        <rFont val="Arial"/>
      </rPr>
      <t>14,17 €</t>
    </r>
  </si>
  <si>
    <t>Zdenka Hazuchová</t>
  </si>
  <si>
    <t>02718/2019-PNZ -P40481/19.00</t>
  </si>
  <si>
    <t>Ťapešovo</t>
  </si>
  <si>
    <r>
      <rPr>
        <sz val="8"/>
        <color rgb="FF000000"/>
        <rFont val="Arial"/>
      </rPr>
      <t>60,00 €</t>
    </r>
    <r>
      <rPr>
        <sz val="8"/>
        <color rgb="FF000000"/>
        <rFont val="Arial"/>
      </rPr>
      <t xml:space="preserve"> / </t>
    </r>
    <r>
      <rPr>
        <sz val="8"/>
        <color rgb="FF000000"/>
        <rFont val="Arial"/>
      </rPr>
      <t>1 496,26 €</t>
    </r>
  </si>
  <si>
    <t>Ľuboš Knapík a manželka Anna Knapíková</t>
  </si>
  <si>
    <t>04248/2020-PNZ -P40409/20.00</t>
  </si>
  <si>
    <t>Zábiedovo</t>
  </si>
  <si>
    <r>
      <rPr>
        <sz val="8"/>
        <color rgb="FF000000"/>
        <rFont val="Arial"/>
      </rPr>
      <t>75,00 €</t>
    </r>
    <r>
      <rPr>
        <sz val="8"/>
        <color rgb="FF000000"/>
        <rFont val="Arial"/>
      </rPr>
      <t xml:space="preserve"> / </t>
    </r>
    <r>
      <rPr>
        <sz val="8"/>
        <color rgb="FF000000"/>
        <rFont val="Arial"/>
      </rPr>
      <t>639,39 €</t>
    </r>
  </si>
  <si>
    <t>Imrich Nagy</t>
  </si>
  <si>
    <t>00009/2022-PNZ -P40006/22.00</t>
  </si>
  <si>
    <t>Opatovský Sokolec</t>
  </si>
  <si>
    <t>neurčiitá</t>
  </si>
  <si>
    <r>
      <rPr>
        <sz val="8"/>
        <color rgb="FF000000"/>
        <rFont val="Arial"/>
      </rPr>
      <t>75,00 €</t>
    </r>
    <r>
      <rPr>
        <sz val="8"/>
        <color rgb="FF000000"/>
        <rFont val="Arial"/>
      </rPr>
      <t xml:space="preserve"> / </t>
    </r>
    <r>
      <rPr>
        <sz val="8"/>
        <color rgb="FF000000"/>
        <rFont val="Arial"/>
      </rPr>
      <t>474,38 €</t>
    </r>
  </si>
  <si>
    <t>BARTAL víno s.r.o.</t>
  </si>
  <si>
    <t>01375/2021-PNZ -P40371/21.00</t>
  </si>
  <si>
    <r>
      <rPr>
        <sz val="8"/>
        <color rgb="FF000000"/>
        <rFont val="Arial"/>
      </rPr>
      <t>291,02 €</t>
    </r>
    <r>
      <rPr>
        <sz val="8"/>
        <color rgb="FF000000"/>
        <rFont val="Arial"/>
      </rPr>
      <t xml:space="preserve"> / </t>
    </r>
    <r>
      <rPr>
        <sz val="8"/>
        <color rgb="FF000000"/>
        <rFont val="Arial"/>
      </rPr>
      <t>129,17 €</t>
    </r>
  </si>
  <si>
    <t>RYBÁRSTVO KARÁP, s.r.o.</t>
  </si>
  <si>
    <t>01842/2021-PNZ -P40446/21.00</t>
  </si>
  <si>
    <t>Boheľov, Dolný Štál</t>
  </si>
  <si>
    <r>
      <rPr>
        <sz val="8"/>
        <color rgb="FF000000"/>
        <rFont val="Arial"/>
      </rPr>
      <t>2 591,45 €</t>
    </r>
    <r>
      <rPr>
        <sz val="8"/>
        <color rgb="FF000000"/>
        <rFont val="Arial"/>
      </rPr>
      <t xml:space="preserve"> / </t>
    </r>
    <r>
      <rPr>
        <sz val="8"/>
        <color rgb="FF000000"/>
        <rFont val="Arial"/>
      </rPr>
      <t>118,91 €</t>
    </r>
  </si>
  <si>
    <t>Poľnohospodárske družstvo v Búči</t>
  </si>
  <si>
    <t>01871/2021-PNZ -P40456/21.00</t>
  </si>
  <si>
    <t>Búč</t>
  </si>
  <si>
    <r>
      <rPr>
        <sz val="8"/>
        <color rgb="FF000000"/>
        <rFont val="Arial"/>
      </rPr>
      <t>704,78 €</t>
    </r>
    <r>
      <rPr>
        <sz val="8"/>
        <color rgb="FF000000"/>
        <rFont val="Arial"/>
      </rPr>
      <t xml:space="preserve"> / </t>
    </r>
    <r>
      <rPr>
        <sz val="8"/>
        <color rgb="FF000000"/>
        <rFont val="Arial"/>
      </rPr>
      <t>79,20 €</t>
    </r>
  </si>
  <si>
    <t>01872/2021-PNZ -P40454/21.00</t>
  </si>
  <si>
    <r>
      <rPr>
        <sz val="8"/>
        <color rgb="FF000000"/>
        <rFont val="Arial"/>
      </rPr>
      <t>21 088,35 €</t>
    </r>
    <r>
      <rPr>
        <sz val="8"/>
        <color rgb="FF000000"/>
        <rFont val="Arial"/>
      </rPr>
      <t xml:space="preserve"> / </t>
    </r>
    <r>
      <rPr>
        <sz val="8"/>
        <color rgb="FF000000"/>
        <rFont val="Arial"/>
      </rPr>
      <t>79,20 €</t>
    </r>
  </si>
  <si>
    <t>01875/2021-PNZ -P40457/21.00</t>
  </si>
  <si>
    <r>
      <rPr>
        <sz val="8"/>
        <color rgb="FF000000"/>
        <rFont val="Arial"/>
      </rPr>
      <t>374,03 €</t>
    </r>
    <r>
      <rPr>
        <sz val="8"/>
        <color rgb="FF000000"/>
        <rFont val="Arial"/>
      </rPr>
      <t xml:space="preserve"> / </t>
    </r>
    <r>
      <rPr>
        <sz val="8"/>
        <color rgb="FF000000"/>
        <rFont val="Arial"/>
      </rPr>
      <t>79,20 €</t>
    </r>
  </si>
  <si>
    <t>Marian Duzbaba</t>
  </si>
  <si>
    <t>00534/2020-PNZ -P40076/20.00</t>
  </si>
  <si>
    <t>Jelšovec</t>
  </si>
  <si>
    <r>
      <rPr>
        <sz val="8"/>
        <color rgb="FF000000"/>
        <rFont val="Arial"/>
      </rPr>
      <t>80,00 €</t>
    </r>
    <r>
      <rPr>
        <sz val="8"/>
        <color rgb="FF000000"/>
        <rFont val="Arial"/>
      </rPr>
      <t xml:space="preserve"> / </t>
    </r>
    <r>
      <rPr>
        <sz val="8"/>
        <color rgb="FF000000"/>
        <rFont val="Arial"/>
      </rPr>
      <t>301,43 €</t>
    </r>
  </si>
  <si>
    <t>VINICA a.s.</t>
  </si>
  <si>
    <t>00607/2021-PNZ -P40176/21.00</t>
  </si>
  <si>
    <t>Bušince, Ďurkovce, Kamenné Kosihy, Kiarov, Seľany, Širákov, Trebušovce, Vinica</t>
  </si>
  <si>
    <r>
      <rPr>
        <sz val="8"/>
        <color rgb="FF000000"/>
        <rFont val="Arial"/>
      </rPr>
      <t>26 744,71 €</t>
    </r>
    <r>
      <rPr>
        <sz val="8"/>
        <color rgb="FF000000"/>
        <rFont val="Arial"/>
      </rPr>
      <t xml:space="preserve"> / </t>
    </r>
    <r>
      <rPr>
        <sz val="8"/>
        <color rgb="FF000000"/>
        <rFont val="Arial"/>
      </rPr>
      <t>52,49 €</t>
    </r>
  </si>
  <si>
    <t>AGRIPEĽ, s.r.o.</t>
  </si>
  <si>
    <t>01906/2021-PNZ -P40460/21.00</t>
  </si>
  <si>
    <t>Kiarov, Vrbovka, Záhorce</t>
  </si>
  <si>
    <r>
      <rPr>
        <sz val="8"/>
        <color rgb="FF000000"/>
        <rFont val="Arial"/>
      </rPr>
      <t>13 163,85 €</t>
    </r>
    <r>
      <rPr>
        <sz val="8"/>
        <color rgb="FF000000"/>
        <rFont val="Arial"/>
      </rPr>
      <t xml:space="preserve"> / </t>
    </r>
    <r>
      <rPr>
        <sz val="8"/>
        <color rgb="FF000000"/>
        <rFont val="Arial"/>
      </rPr>
      <t>63,03 €</t>
    </r>
  </si>
  <si>
    <t>TOMA Company, s.r.o.</t>
  </si>
  <si>
    <t>02356/2021-PNZ -P40120/21.00</t>
  </si>
  <si>
    <t>Horné Plachtince, Stredné Plachtince</t>
  </si>
  <si>
    <r>
      <rPr>
        <sz val="8"/>
        <color rgb="FF000000"/>
        <rFont val="Arial"/>
      </rPr>
      <t>1 211,61 €</t>
    </r>
    <r>
      <rPr>
        <sz val="8"/>
        <color rgb="FF000000"/>
        <rFont val="Arial"/>
      </rPr>
      <t xml:space="preserve"> / </t>
    </r>
    <r>
      <rPr>
        <sz val="8"/>
        <color rgb="FF000000"/>
        <rFont val="Arial"/>
      </rPr>
      <t>49,69 €</t>
    </r>
  </si>
  <si>
    <t>Emília Majdová</t>
  </si>
  <si>
    <t>02362/2021-PNZ -P40604/21.00</t>
  </si>
  <si>
    <t>Točnica</t>
  </si>
  <si>
    <r>
      <rPr>
        <sz val="8"/>
        <color rgb="FF000000"/>
        <rFont val="Arial"/>
      </rPr>
      <t>85,00 €</t>
    </r>
    <r>
      <rPr>
        <sz val="8"/>
        <color rgb="FF000000"/>
        <rFont val="Arial"/>
      </rPr>
      <t xml:space="preserve"> / </t>
    </r>
    <r>
      <rPr>
        <sz val="8"/>
        <color rgb="FF000000"/>
        <rFont val="Arial"/>
      </rPr>
      <t>130,49 €</t>
    </r>
  </si>
  <si>
    <t>Ing. arch. Ľubica Pinčíková</t>
  </si>
  <si>
    <t>02392/2021-PNZ -P40608/21.00</t>
  </si>
  <si>
    <r>
      <rPr>
        <sz val="8"/>
        <color rgb="FF000000"/>
        <rFont val="Arial"/>
      </rPr>
      <t>60,00 €</t>
    </r>
    <r>
      <rPr>
        <sz val="8"/>
        <color rgb="FF000000"/>
        <rFont val="Arial"/>
      </rPr>
      <t xml:space="preserve"> / </t>
    </r>
    <r>
      <rPr>
        <sz val="8"/>
        <color rgb="FF000000"/>
        <rFont val="Arial"/>
      </rPr>
      <t>1 694,91 €</t>
    </r>
  </si>
  <si>
    <t>Fabian Igor</t>
  </si>
  <si>
    <t>05129/2020-PNZ -P40642/20.00</t>
  </si>
  <si>
    <t>Kosihovce</t>
  </si>
  <si>
    <r>
      <rPr>
        <sz val="8"/>
        <color rgb="FF000000"/>
        <rFont val="Arial"/>
      </rPr>
      <t>85,00 €</t>
    </r>
    <r>
      <rPr>
        <sz val="8"/>
        <color rgb="FF000000"/>
        <rFont val="Arial"/>
      </rPr>
      <t xml:space="preserve"> / </t>
    </r>
    <r>
      <rPr>
        <sz val="8"/>
        <color rgb="FF000000"/>
        <rFont val="Arial"/>
      </rPr>
      <t>103,26 €</t>
    </r>
  </si>
  <si>
    <t>Jozef Rybárik</t>
  </si>
  <si>
    <t>00098/2022-PNZ -P40307/21.00</t>
  </si>
  <si>
    <t>Kamenná Poruba</t>
  </si>
  <si>
    <r>
      <rPr>
        <sz val="8"/>
        <color rgb="FF000000"/>
        <rFont val="Arial"/>
      </rPr>
      <t>66,00 €</t>
    </r>
    <r>
      <rPr>
        <sz val="8"/>
        <color rgb="FF000000"/>
        <rFont val="Arial"/>
      </rPr>
      <t xml:space="preserve"> / </t>
    </r>
    <r>
      <rPr>
        <sz val="8"/>
        <color rgb="FF000000"/>
        <rFont val="Arial"/>
      </rPr>
      <t>2 260,27 €</t>
    </r>
  </si>
  <si>
    <t>Baďo Filip Mgr.</t>
  </si>
  <si>
    <t>00372/2022-PNZ -P40089/22.00</t>
  </si>
  <si>
    <r>
      <rPr>
        <sz val="8"/>
        <color rgb="FF000000"/>
        <rFont val="Arial"/>
      </rPr>
      <t>80,00 €</t>
    </r>
    <r>
      <rPr>
        <sz val="8"/>
        <color rgb="FF000000"/>
        <rFont val="Arial"/>
      </rPr>
      <t xml:space="preserve"> / </t>
    </r>
    <r>
      <rPr>
        <sz val="8"/>
        <color rgb="FF000000"/>
        <rFont val="Arial"/>
      </rPr>
      <t>369,34 €</t>
    </r>
  </si>
  <si>
    <t>BISTOUR, s.r.o.</t>
  </si>
  <si>
    <t>01059/2021-PNZ -P40134/21.00</t>
  </si>
  <si>
    <t>Liptovská Ondrašová, Trstené</t>
  </si>
  <si>
    <r>
      <rPr>
        <sz val="8"/>
        <color rgb="FF000000"/>
        <rFont val="Arial"/>
      </rPr>
      <t>3 305,31 €</t>
    </r>
    <r>
      <rPr>
        <sz val="8"/>
        <color rgb="FF000000"/>
        <rFont val="Arial"/>
      </rPr>
      <t xml:space="preserve"> / </t>
    </r>
    <r>
      <rPr>
        <sz val="8"/>
        <color rgb="FF000000"/>
        <rFont val="Arial"/>
      </rPr>
      <t>32,01 €</t>
    </r>
  </si>
  <si>
    <t>ASIK, s.r.o.</t>
  </si>
  <si>
    <t>01835/2021-PNZ -P40167/21.00</t>
  </si>
  <si>
    <t>Benice, Bodice, Demänová, Palúdzka, Ploštín</t>
  </si>
  <si>
    <r>
      <rPr>
        <sz val="8"/>
        <color rgb="FF000000"/>
        <rFont val="Arial"/>
      </rPr>
      <t>3 131,51 €</t>
    </r>
    <r>
      <rPr>
        <sz val="8"/>
        <color rgb="FF000000"/>
        <rFont val="Arial"/>
      </rPr>
      <t xml:space="preserve"> / </t>
    </r>
    <r>
      <rPr>
        <sz val="8"/>
        <color rgb="FF000000"/>
        <rFont val="Arial"/>
      </rPr>
      <t>28,44 €</t>
    </r>
  </si>
  <si>
    <t>Ing. Martina Bellušová - Sady Liptov, SHR</t>
  </si>
  <si>
    <t>01845/2021-PNZ -P40450/21.00</t>
  </si>
  <si>
    <t>Bodice</t>
  </si>
  <si>
    <r>
      <rPr>
        <sz val="8"/>
        <color rgb="FF000000"/>
        <rFont val="Arial"/>
      </rPr>
      <t>25,34 €</t>
    </r>
    <r>
      <rPr>
        <sz val="8"/>
        <color rgb="FF000000"/>
        <rFont val="Arial"/>
      </rPr>
      <t xml:space="preserve"> / </t>
    </r>
    <r>
      <rPr>
        <sz val="8"/>
        <color rgb="FF000000"/>
        <rFont val="Arial"/>
      </rPr>
      <t>26,74 €</t>
    </r>
  </si>
  <si>
    <t>Jozef Badánik, SHR</t>
  </si>
  <si>
    <t>04098/2020-PNZ -P40341/20.00</t>
  </si>
  <si>
    <r>
      <rPr>
        <sz val="8"/>
        <color rgb="FF000000"/>
        <rFont val="Arial"/>
      </rPr>
      <t>4 828,08 €</t>
    </r>
    <r>
      <rPr>
        <sz val="8"/>
        <color rgb="FF000000"/>
        <rFont val="Arial"/>
      </rPr>
      <t xml:space="preserve"> / </t>
    </r>
    <r>
      <rPr>
        <sz val="8"/>
        <color rgb="FF000000"/>
        <rFont val="Arial"/>
      </rPr>
      <t>41,74 €</t>
    </r>
  </si>
  <si>
    <t>Cseri Attila - SHR</t>
  </si>
  <si>
    <t>00248/2022-PNZ -P40067/22.00</t>
  </si>
  <si>
    <t>Nýrovce</t>
  </si>
  <si>
    <r>
      <rPr>
        <sz val="8"/>
        <color rgb="FF000000"/>
        <rFont val="Arial"/>
      </rPr>
      <t>249,67 €</t>
    </r>
    <r>
      <rPr>
        <sz val="8"/>
        <color rgb="FF000000"/>
        <rFont val="Arial"/>
      </rPr>
      <t xml:space="preserve"> / </t>
    </r>
    <r>
      <rPr>
        <sz val="8"/>
        <color rgb="FF000000"/>
        <rFont val="Arial"/>
      </rPr>
      <t>144,50 €</t>
    </r>
  </si>
  <si>
    <t>PIAL-AGRO s.r.o.</t>
  </si>
  <si>
    <t>00347/2022-PNZ -P40104/22.00</t>
  </si>
  <si>
    <t>Dolný Pial</t>
  </si>
  <si>
    <r>
      <rPr>
        <sz val="8"/>
        <color rgb="FF000000"/>
        <rFont val="Arial"/>
      </rPr>
      <t>419,11 €</t>
    </r>
    <r>
      <rPr>
        <sz val="8"/>
        <color rgb="FF000000"/>
        <rFont val="Arial"/>
      </rPr>
      <t xml:space="preserve"> / </t>
    </r>
    <r>
      <rPr>
        <sz val="8"/>
        <color rgb="FF000000"/>
        <rFont val="Arial"/>
      </rPr>
      <t>108,76 €</t>
    </r>
  </si>
  <si>
    <t>00369/2022-PNZ -P40107/22.00</t>
  </si>
  <si>
    <t>Bajka, Dolný Pial, Horný Pial</t>
  </si>
  <si>
    <r>
      <rPr>
        <sz val="8"/>
        <color rgb="FF000000"/>
        <rFont val="Arial"/>
      </rPr>
      <t>42 398,33 €</t>
    </r>
    <r>
      <rPr>
        <sz val="8"/>
        <color rgb="FF000000"/>
        <rFont val="Arial"/>
      </rPr>
      <t xml:space="preserve"> / </t>
    </r>
    <r>
      <rPr>
        <sz val="8"/>
        <color rgb="FF000000"/>
        <rFont val="Arial"/>
      </rPr>
      <t>109,64 €</t>
    </r>
  </si>
  <si>
    <t>Poľnohospodárske družstvo Plavé Vozokany</t>
  </si>
  <si>
    <t>01572/2021-PNZ -P40396/21.00</t>
  </si>
  <si>
    <t>Plavé Vozokany</t>
  </si>
  <si>
    <r>
      <rPr>
        <sz val="8"/>
        <color rgb="FF000000"/>
        <rFont val="Arial"/>
      </rPr>
      <t>171,47 €</t>
    </r>
    <r>
      <rPr>
        <sz val="8"/>
        <color rgb="FF000000"/>
        <rFont val="Arial"/>
      </rPr>
      <t xml:space="preserve"> / </t>
    </r>
    <r>
      <rPr>
        <sz val="8"/>
        <color rgb="FF000000"/>
        <rFont val="Arial"/>
      </rPr>
      <t>85,10 €</t>
    </r>
  </si>
  <si>
    <t xml:space="preserve">Frtus Winery, s.r.o. </t>
  </si>
  <si>
    <t>01802/2021-PNZ -P40441/21.00</t>
  </si>
  <si>
    <t>Rybník</t>
  </si>
  <si>
    <r>
      <rPr>
        <sz val="8"/>
        <color rgb="FF000000"/>
        <rFont val="Arial"/>
      </rPr>
      <t>783,22 €</t>
    </r>
    <r>
      <rPr>
        <sz val="8"/>
        <color rgb="FF000000"/>
        <rFont val="Arial"/>
      </rPr>
      <t xml:space="preserve"> / </t>
    </r>
    <r>
      <rPr>
        <sz val="8"/>
        <color rgb="FF000000"/>
        <rFont val="Arial"/>
      </rPr>
      <t>93,57 €</t>
    </r>
  </si>
  <si>
    <t>Kúdeľová Zuzana, SHR</t>
  </si>
  <si>
    <t>01905/2021-PNZ -P40378/21.00</t>
  </si>
  <si>
    <t>Veselá</t>
  </si>
  <si>
    <r>
      <rPr>
        <sz val="8"/>
        <color rgb="FF000000"/>
        <rFont val="Arial"/>
      </rPr>
      <t>318,56 €</t>
    </r>
    <r>
      <rPr>
        <sz val="8"/>
        <color rgb="FF000000"/>
        <rFont val="Arial"/>
      </rPr>
      <t xml:space="preserve"> / </t>
    </r>
    <r>
      <rPr>
        <sz val="8"/>
        <color rgb="FF000000"/>
        <rFont val="Arial"/>
      </rPr>
      <t>150,79 €</t>
    </r>
  </si>
  <si>
    <t>BN Agro s. r. o.</t>
  </si>
  <si>
    <t>02180/2021-PNZ -P40530/21.00</t>
  </si>
  <si>
    <t>Nový Tekov</t>
  </si>
  <si>
    <r>
      <rPr>
        <sz val="8"/>
        <color rgb="FF000000"/>
        <rFont val="Arial"/>
      </rPr>
      <t>9 688,55 €</t>
    </r>
    <r>
      <rPr>
        <sz val="8"/>
        <color rgb="FF000000"/>
        <rFont val="Arial"/>
      </rPr>
      <t xml:space="preserve"> / </t>
    </r>
    <r>
      <rPr>
        <sz val="8"/>
        <color rgb="FF000000"/>
        <rFont val="Arial"/>
      </rPr>
      <t>152,94 €</t>
    </r>
  </si>
  <si>
    <t>02433/2021-PNZ -P40088/21.00</t>
  </si>
  <si>
    <t>Hrkovce, Kubáňovo, Kuraľany, Preseľany nad Ipľom, Šahy, Vyškovce nad Ipľom</t>
  </si>
  <si>
    <r>
      <rPr>
        <sz val="8"/>
        <color rgb="FF000000"/>
        <rFont val="Arial"/>
      </rPr>
      <t>45 043,31 €</t>
    </r>
    <r>
      <rPr>
        <sz val="8"/>
        <color rgb="FF000000"/>
        <rFont val="Arial"/>
      </rPr>
      <t xml:space="preserve"> / </t>
    </r>
    <r>
      <rPr>
        <sz val="8"/>
        <color rgb="FF000000"/>
        <rFont val="Arial"/>
      </rPr>
      <t>98,39 €</t>
    </r>
  </si>
  <si>
    <t>Benjamín Šimko-SHR</t>
  </si>
  <si>
    <t>03171/2019-PNZ -P40592/19.00</t>
  </si>
  <si>
    <r>
      <rPr>
        <sz val="8"/>
        <color rgb="FF000000"/>
        <rFont val="Arial"/>
      </rPr>
      <t>347,54 €</t>
    </r>
    <r>
      <rPr>
        <sz val="8"/>
        <color rgb="FF000000"/>
        <rFont val="Arial"/>
      </rPr>
      <t xml:space="preserve"> / </t>
    </r>
    <r>
      <rPr>
        <sz val="8"/>
        <color rgb="FF000000"/>
        <rFont val="Arial"/>
      </rPr>
      <t>50,17 €</t>
    </r>
  </si>
  <si>
    <t>Mäsiar Miroslav</t>
  </si>
  <si>
    <t>00004/2021-PNZ -P40002/21.00</t>
  </si>
  <si>
    <r>
      <rPr>
        <sz val="8"/>
        <color rgb="FF000000"/>
        <rFont val="Arial"/>
      </rPr>
      <t>75,00 €</t>
    </r>
    <r>
      <rPr>
        <sz val="8"/>
        <color rgb="FF000000"/>
        <rFont val="Arial"/>
      </rPr>
      <t xml:space="preserve"> / </t>
    </r>
    <r>
      <rPr>
        <sz val="8"/>
        <color rgb="FF000000"/>
        <rFont val="Arial"/>
      </rPr>
      <t>619,84 €</t>
    </r>
  </si>
  <si>
    <t>Andrea Uhliariková</t>
  </si>
  <si>
    <t>00077/2022-PNZ -P40018/22.00</t>
  </si>
  <si>
    <r>
      <rPr>
        <sz val="8"/>
        <color rgb="FF000000"/>
        <rFont val="Arial"/>
      </rPr>
      <t>60,00 €</t>
    </r>
    <r>
      <rPr>
        <sz val="8"/>
        <color rgb="FF000000"/>
        <rFont val="Arial"/>
      </rPr>
      <t xml:space="preserve"> / </t>
    </r>
    <r>
      <rPr>
        <sz val="8"/>
        <color rgb="FF000000"/>
        <rFont val="Arial"/>
      </rPr>
      <t>1 255,23 €</t>
    </r>
  </si>
  <si>
    <t>Ivan Kováčik</t>
  </si>
  <si>
    <t>00170/2022-PNZ -P40037/22.00</t>
  </si>
  <si>
    <r>
      <rPr>
        <sz val="8"/>
        <color rgb="FF000000"/>
        <rFont val="Arial"/>
      </rPr>
      <t>50,00 €</t>
    </r>
    <r>
      <rPr>
        <sz val="8"/>
        <color rgb="FF000000"/>
        <rFont val="Arial"/>
      </rPr>
      <t xml:space="preserve"> / </t>
    </r>
    <r>
      <rPr>
        <sz val="8"/>
        <color rgb="FF000000"/>
        <rFont val="Arial"/>
      </rPr>
      <t>2 777,78 €</t>
    </r>
  </si>
  <si>
    <t>Krystýnek Roman</t>
  </si>
  <si>
    <t>04349/2020-PNZ -P40426/20.00</t>
  </si>
  <si>
    <r>
      <rPr>
        <sz val="8"/>
        <color rgb="FF000000"/>
        <rFont val="Arial"/>
      </rPr>
      <t>60,00 €</t>
    </r>
    <r>
      <rPr>
        <sz val="8"/>
        <color rgb="FF000000"/>
        <rFont val="Arial"/>
      </rPr>
      <t xml:space="preserve"> / </t>
    </r>
    <r>
      <rPr>
        <sz val="8"/>
        <color rgb="FF000000"/>
        <rFont val="Arial"/>
      </rPr>
      <t>1 287,55 €</t>
    </r>
  </si>
  <si>
    <t>Hrivnák Pavol a manž.Mária</t>
  </si>
  <si>
    <t>04425/2020-PNZ -P40446/20.00</t>
  </si>
  <si>
    <r>
      <rPr>
        <sz val="8"/>
        <color rgb="FF000000"/>
        <rFont val="Arial"/>
      </rPr>
      <t>70,00 €</t>
    </r>
    <r>
      <rPr>
        <sz val="8"/>
        <color rgb="FF000000"/>
        <rFont val="Arial"/>
      </rPr>
      <t xml:space="preserve"> / </t>
    </r>
    <r>
      <rPr>
        <sz val="8"/>
        <color rgb="FF000000"/>
        <rFont val="Arial"/>
      </rPr>
      <t>755,12 €</t>
    </r>
  </si>
  <si>
    <t>Ing. Viliam Kompas</t>
  </si>
  <si>
    <t>00090/2021-PNZ -P40034/21.00</t>
  </si>
  <si>
    <t>Cabaj</t>
  </si>
  <si>
    <r>
      <rPr>
        <sz val="8"/>
        <color rgb="FF000000"/>
        <rFont val="Arial"/>
      </rPr>
      <t>153,06 €</t>
    </r>
    <r>
      <rPr>
        <sz val="8"/>
        <color rgb="FF000000"/>
        <rFont val="Arial"/>
      </rPr>
      <t xml:space="preserve"> / </t>
    </r>
    <r>
      <rPr>
        <sz val="8"/>
        <color rgb="FF000000"/>
        <rFont val="Arial"/>
      </rPr>
      <t>75,98 €</t>
    </r>
  </si>
  <si>
    <t>00091/2021-PNZ -P40029/21.00</t>
  </si>
  <si>
    <t>Cabaj, Čápor, Svätoplukovo</t>
  </si>
  <si>
    <r>
      <rPr>
        <sz val="8"/>
        <color rgb="FF000000"/>
        <rFont val="Arial"/>
      </rPr>
      <t>14 112,44 €</t>
    </r>
    <r>
      <rPr>
        <sz val="8"/>
        <color rgb="FF000000"/>
        <rFont val="Arial"/>
      </rPr>
      <t xml:space="preserve"> / </t>
    </r>
    <r>
      <rPr>
        <sz val="8"/>
        <color rgb="FF000000"/>
        <rFont val="Arial"/>
      </rPr>
      <t>75,37 €</t>
    </r>
  </si>
  <si>
    <t>Poľnohospodárske družstvo Neverice</t>
  </si>
  <si>
    <t>00148/2022-PNZ -P40370/21.00</t>
  </si>
  <si>
    <t>Hosťovce, Jelenec, Kolíňany, Kostoľany pod Tribečom, Ladice, Mankovce, Martin nad Žitavou, Neverice, Dolné Sľažany, Horné Sľažany, Velčice, Žirany, Čakýň</t>
  </si>
  <si>
    <r>
      <rPr>
        <sz val="8"/>
        <color rgb="FF000000"/>
        <rFont val="Arial"/>
      </rPr>
      <t>63 443,87 €</t>
    </r>
    <r>
      <rPr>
        <sz val="8"/>
        <color rgb="FF000000"/>
        <rFont val="Arial"/>
      </rPr>
      <t xml:space="preserve"> / </t>
    </r>
    <r>
      <rPr>
        <sz val="8"/>
        <color rgb="FF000000"/>
        <rFont val="Arial"/>
      </rPr>
      <t>58,11 €</t>
    </r>
  </si>
  <si>
    <t xml:space="preserve"> LUPOL, spol. s r.o.</t>
  </si>
  <si>
    <t>00176/2022-PNZ -P40044/22.00</t>
  </si>
  <si>
    <t>Lukáčovce, Rišňovce</t>
  </si>
  <si>
    <r>
      <rPr>
        <sz val="8"/>
        <color rgb="FF000000"/>
        <rFont val="Arial"/>
      </rPr>
      <t>27 160,89 €</t>
    </r>
    <r>
      <rPr>
        <sz val="8"/>
        <color rgb="FF000000"/>
        <rFont val="Arial"/>
      </rPr>
      <t xml:space="preserve"> / </t>
    </r>
    <r>
      <rPr>
        <sz val="8"/>
        <color rgb="FF000000"/>
        <rFont val="Arial"/>
      </rPr>
      <t>92,14 €</t>
    </r>
  </si>
  <si>
    <t>Poľnohospodárske družstvo Jarok</t>
  </si>
  <si>
    <t>00309/2022-PNZ -P40048/22.00</t>
  </si>
  <si>
    <t>Jarok, Veľké Zálužie</t>
  </si>
  <si>
    <r>
      <rPr>
        <sz val="8"/>
        <color rgb="FF000000"/>
        <rFont val="Arial"/>
      </rPr>
      <t>36 504,44 €</t>
    </r>
    <r>
      <rPr>
        <sz val="8"/>
        <color rgb="FF000000"/>
        <rFont val="Arial"/>
      </rPr>
      <t xml:space="preserve"> / </t>
    </r>
    <r>
      <rPr>
        <sz val="8"/>
        <color rgb="FF000000"/>
        <rFont val="Arial"/>
      </rPr>
      <t>86,59 €</t>
    </r>
  </si>
  <si>
    <t>Ing.Ľubor Paulen</t>
  </si>
  <si>
    <t>00348/2022-PNZ -P40096/22.00</t>
  </si>
  <si>
    <t>Práznovce</t>
  </si>
  <si>
    <r>
      <rPr>
        <sz val="8"/>
        <color rgb="FF000000"/>
        <rFont val="Arial"/>
      </rPr>
      <t>57,28 €</t>
    </r>
    <r>
      <rPr>
        <sz val="8"/>
        <color rgb="FF000000"/>
        <rFont val="Arial"/>
      </rPr>
      <t xml:space="preserve"> / </t>
    </r>
    <r>
      <rPr>
        <sz val="8"/>
        <color rgb="FF000000"/>
        <rFont val="Arial"/>
      </rPr>
      <t>43,34 €</t>
    </r>
  </si>
  <si>
    <t>DOLINA spol. s r.o.</t>
  </si>
  <si>
    <t>00761/2020-PNZ -P40094/20.00</t>
  </si>
  <si>
    <t>Lužianky, Kynek, Veľká Dolina</t>
  </si>
  <si>
    <r>
      <rPr>
        <sz val="8"/>
        <color rgb="FF000000"/>
        <rFont val="Arial"/>
      </rPr>
      <t>502,85 €</t>
    </r>
    <r>
      <rPr>
        <sz val="8"/>
        <color rgb="FF000000"/>
        <rFont val="Arial"/>
      </rPr>
      <t xml:space="preserve"> / </t>
    </r>
    <r>
      <rPr>
        <sz val="8"/>
        <color rgb="FF000000"/>
        <rFont val="Arial"/>
      </rPr>
      <t>109,03 €</t>
    </r>
  </si>
  <si>
    <t>Poľnohospodárske družstvo Cabaj-Čápor</t>
  </si>
  <si>
    <t>00786/2021-PNZ -P40092/20.00</t>
  </si>
  <si>
    <t>Cabaj, Čápor, Dolné Krškany, Jarok, Párovské Háje, Svätoplukovo, Močenok</t>
  </si>
  <si>
    <r>
      <rPr>
        <sz val="8"/>
        <color rgb="FF000000"/>
        <rFont val="Arial"/>
      </rPr>
      <t>37 992,44 €</t>
    </r>
    <r>
      <rPr>
        <sz val="8"/>
        <color rgb="FF000000"/>
        <rFont val="Arial"/>
      </rPr>
      <t xml:space="preserve"> / </t>
    </r>
    <r>
      <rPr>
        <sz val="8"/>
        <color rgb="FF000000"/>
        <rFont val="Arial"/>
      </rPr>
      <t>78,59 €</t>
    </r>
  </si>
  <si>
    <t>00787/2021-PNZ -P40061/21.00</t>
  </si>
  <si>
    <t>Svätoplukovo</t>
  </si>
  <si>
    <r>
      <rPr>
        <sz val="8"/>
        <color rgb="FF000000"/>
        <rFont val="Arial"/>
      </rPr>
      <t>876,11 €</t>
    </r>
    <r>
      <rPr>
        <sz val="8"/>
        <color rgb="FF000000"/>
        <rFont val="Arial"/>
      </rPr>
      <t xml:space="preserve"> / </t>
    </r>
    <r>
      <rPr>
        <sz val="8"/>
        <color rgb="FF000000"/>
        <rFont val="Arial"/>
      </rPr>
      <t>76,84 €</t>
    </r>
  </si>
  <si>
    <t>Ing. Erika Mésarošová</t>
  </si>
  <si>
    <t>00788/2020-PNZ -P40120/20.00</t>
  </si>
  <si>
    <t>Svätoplukovo, Veľká Dolina</t>
  </si>
  <si>
    <r>
      <rPr>
        <sz val="8"/>
        <color rgb="FF000000"/>
        <rFont val="Arial"/>
      </rPr>
      <t>2 365,43 €</t>
    </r>
    <r>
      <rPr>
        <sz val="8"/>
        <color rgb="FF000000"/>
        <rFont val="Arial"/>
      </rPr>
      <t xml:space="preserve"> / </t>
    </r>
    <r>
      <rPr>
        <sz val="8"/>
        <color rgb="FF000000"/>
        <rFont val="Arial"/>
      </rPr>
      <t>109,58 €</t>
    </r>
  </si>
  <si>
    <t>00791/2021-PNZ -P40062/21.00</t>
  </si>
  <si>
    <r>
      <rPr>
        <sz val="8"/>
        <color rgb="FF000000"/>
        <rFont val="Arial"/>
      </rPr>
      <t>1 856,67 €</t>
    </r>
    <r>
      <rPr>
        <sz val="8"/>
        <color rgb="FF000000"/>
        <rFont val="Arial"/>
      </rPr>
      <t xml:space="preserve"> / </t>
    </r>
    <r>
      <rPr>
        <sz val="8"/>
        <color rgb="FF000000"/>
        <rFont val="Arial"/>
      </rPr>
      <t>76,84 €</t>
    </r>
  </si>
  <si>
    <t>Kompasová Katarína, PhDr., PhD.</t>
  </si>
  <si>
    <t>00800/2021-PNZ -P40383/20.00</t>
  </si>
  <si>
    <r>
      <rPr>
        <sz val="8"/>
        <color rgb="FF000000"/>
        <rFont val="Arial"/>
      </rPr>
      <t>1 838,00 €</t>
    </r>
    <r>
      <rPr>
        <sz val="8"/>
        <color rgb="FF000000"/>
        <rFont val="Arial"/>
      </rPr>
      <t xml:space="preserve"> / </t>
    </r>
    <r>
      <rPr>
        <sz val="8"/>
        <color rgb="FF000000"/>
        <rFont val="Arial"/>
      </rPr>
      <t>76,84 €</t>
    </r>
  </si>
  <si>
    <t>Poľnohospodárske družstvo Mojmírovce</t>
  </si>
  <si>
    <t>00964/2021-PNZ -P40386/20.00</t>
  </si>
  <si>
    <t>Mojmírovce, Poľný Kesov, Štefanovičová, Veľká Dolina</t>
  </si>
  <si>
    <r>
      <rPr>
        <sz val="8"/>
        <color rgb="FF000000"/>
        <rFont val="Arial"/>
      </rPr>
      <t>75 502,22 €</t>
    </r>
    <r>
      <rPr>
        <sz val="8"/>
        <color rgb="FF000000"/>
        <rFont val="Arial"/>
      </rPr>
      <t xml:space="preserve"> / </t>
    </r>
    <r>
      <rPr>
        <sz val="8"/>
        <color rgb="FF000000"/>
        <rFont val="Arial"/>
      </rPr>
      <t>117,80 €</t>
    </r>
  </si>
  <si>
    <t>00965/2021-PNZ -P40144/21.00</t>
  </si>
  <si>
    <t>Mojmírovce</t>
  </si>
  <si>
    <r>
      <rPr>
        <sz val="8"/>
        <color rgb="FF000000"/>
        <rFont val="Arial"/>
      </rPr>
      <t>2 257,41 €</t>
    </r>
    <r>
      <rPr>
        <sz val="8"/>
        <color rgb="FF000000"/>
        <rFont val="Arial"/>
      </rPr>
      <t xml:space="preserve"> / </t>
    </r>
    <r>
      <rPr>
        <sz val="8"/>
        <color rgb="FF000000"/>
        <rFont val="Arial"/>
      </rPr>
      <t>112,43 €</t>
    </r>
  </si>
  <si>
    <t>01146/2021-PNZ -P40313/21.00</t>
  </si>
  <si>
    <r>
      <rPr>
        <sz val="8"/>
        <color rgb="FF000000"/>
        <rFont val="Arial"/>
      </rPr>
      <t>292,57 €</t>
    </r>
    <r>
      <rPr>
        <sz val="8"/>
        <color rgb="FF000000"/>
        <rFont val="Arial"/>
      </rPr>
      <t xml:space="preserve"> / </t>
    </r>
    <r>
      <rPr>
        <sz val="8"/>
        <color rgb="FF000000"/>
        <rFont val="Arial"/>
      </rPr>
      <t>112,43 €</t>
    </r>
  </si>
  <si>
    <t>01699/2021-PNZ -P40423/21.00</t>
  </si>
  <si>
    <r>
      <rPr>
        <sz val="8"/>
        <color rgb="FF000000"/>
        <rFont val="Arial"/>
      </rPr>
      <t>43,64 €</t>
    </r>
    <r>
      <rPr>
        <sz val="8"/>
        <color rgb="FF000000"/>
        <rFont val="Arial"/>
      </rPr>
      <t xml:space="preserve"> / </t>
    </r>
    <r>
      <rPr>
        <sz val="8"/>
        <color rgb="FF000000"/>
        <rFont val="Arial"/>
      </rPr>
      <t>43,34 €</t>
    </r>
  </si>
  <si>
    <t>Poľnohospodárske družstvo vo Vrábľoch</t>
  </si>
  <si>
    <t>01940/2021-PNZ -P40465/21.00</t>
  </si>
  <si>
    <t>Horný Ohaj, Nová Ves nad Žitavou, Vráble</t>
  </si>
  <si>
    <r>
      <rPr>
        <sz val="8"/>
        <color rgb="FF000000"/>
        <rFont val="Arial"/>
      </rPr>
      <t>33 981,47 €</t>
    </r>
    <r>
      <rPr>
        <sz val="8"/>
        <color rgb="FF000000"/>
        <rFont val="Arial"/>
      </rPr>
      <t xml:space="preserve"> / </t>
    </r>
    <r>
      <rPr>
        <sz val="8"/>
        <color rgb="FF000000"/>
        <rFont val="Arial"/>
      </rPr>
      <t>78,46 €</t>
    </r>
  </si>
  <si>
    <t>Poľnohospodárske družstvo Ivanka pri Nitre</t>
  </si>
  <si>
    <t>02113/2021-PNZ -P40372/21.00</t>
  </si>
  <si>
    <t>Branč, Veľká Ves, Dolné Krškany, Ivanka pri Nitre, Veľký Kýr, Mojmírovce, Štefanovičová, Veľké Janíkovce, Cabaj</t>
  </si>
  <si>
    <r>
      <rPr>
        <sz val="8"/>
        <color rgb="FF000000"/>
        <rFont val="Arial"/>
      </rPr>
      <t>59 660,31 €</t>
    </r>
    <r>
      <rPr>
        <sz val="8"/>
        <color rgb="FF000000"/>
        <rFont val="Arial"/>
      </rPr>
      <t xml:space="preserve"> / </t>
    </r>
    <r>
      <rPr>
        <sz val="8"/>
        <color rgb="FF000000"/>
        <rFont val="Arial"/>
      </rPr>
      <t>97,77 €</t>
    </r>
  </si>
  <si>
    <t>Jozef Slovák-NAD Slovák</t>
  </si>
  <si>
    <t>02276/2021-PNZ -P40449/21.00</t>
  </si>
  <si>
    <t>Svrbice</t>
  </si>
  <si>
    <r>
      <rPr>
        <sz val="8"/>
        <color rgb="FF000000"/>
        <rFont val="Arial"/>
      </rPr>
      <t>830,04 €</t>
    </r>
    <r>
      <rPr>
        <sz val="8"/>
        <color rgb="FF000000"/>
        <rFont val="Arial"/>
      </rPr>
      <t xml:space="preserve"> / </t>
    </r>
    <r>
      <rPr>
        <sz val="8"/>
        <color rgb="FF000000"/>
        <rFont val="Arial"/>
      </rPr>
      <t>60,04 €</t>
    </r>
  </si>
  <si>
    <t>AGROREA s.r.o.</t>
  </si>
  <si>
    <t>01917/2021-PNZ -P40466/21.00</t>
  </si>
  <si>
    <t>Jasová, Mužla</t>
  </si>
  <si>
    <r>
      <rPr>
        <sz val="8"/>
        <color rgb="FF000000"/>
        <rFont val="Arial"/>
      </rPr>
      <t>3 712,60 €</t>
    </r>
    <r>
      <rPr>
        <sz val="8"/>
        <color rgb="FF000000"/>
        <rFont val="Arial"/>
      </rPr>
      <t xml:space="preserve"> / </t>
    </r>
    <r>
      <rPr>
        <sz val="8"/>
        <color rgb="FF000000"/>
        <rFont val="Arial"/>
      </rPr>
      <t>48,54 €</t>
    </r>
  </si>
  <si>
    <t>Branislav Oremus- Slovkvet</t>
  </si>
  <si>
    <t>01995/2021-PNZ -P40495/21.00</t>
  </si>
  <si>
    <t>Svätuša</t>
  </si>
  <si>
    <r>
      <rPr>
        <sz val="8"/>
        <color rgb="FF000000"/>
        <rFont val="Arial"/>
      </rPr>
      <t>269,49 €</t>
    </r>
    <r>
      <rPr>
        <sz val="8"/>
        <color rgb="FF000000"/>
        <rFont val="Arial"/>
      </rPr>
      <t xml:space="preserve"> / </t>
    </r>
    <r>
      <rPr>
        <sz val="8"/>
        <color rgb="FF000000"/>
        <rFont val="Arial"/>
      </rPr>
      <t>105,06 €</t>
    </r>
  </si>
  <si>
    <t>AGRONATUR S.R.O.</t>
  </si>
  <si>
    <t>02004/2021-PNZ -P40480/21.00</t>
  </si>
  <si>
    <t>Búč, Dubník, Gbelce, Jasová, Mužla, Semerovo, Šarkan</t>
  </si>
  <si>
    <r>
      <rPr>
        <sz val="8"/>
        <color rgb="FF000000"/>
        <rFont val="Arial"/>
      </rPr>
      <t>31 537,89 €</t>
    </r>
    <r>
      <rPr>
        <sz val="8"/>
        <color rgb="FF000000"/>
        <rFont val="Arial"/>
      </rPr>
      <t xml:space="preserve"> / </t>
    </r>
    <r>
      <rPr>
        <sz val="8"/>
        <color rgb="FF000000"/>
        <rFont val="Arial"/>
      </rPr>
      <t>68,27 €</t>
    </r>
  </si>
  <si>
    <t>Poľnohospodárske družstvo</t>
  </si>
  <si>
    <t>02045/2021-PNZ -P40512/21.00</t>
  </si>
  <si>
    <t>Veľký Kýr, Štefanovičová, Malý Kýr</t>
  </si>
  <si>
    <r>
      <rPr>
        <sz val="8"/>
        <color rgb="FF000000"/>
        <rFont val="Arial"/>
      </rPr>
      <t>38 039,59 €</t>
    </r>
    <r>
      <rPr>
        <sz val="8"/>
        <color rgb="FF000000"/>
        <rFont val="Arial"/>
      </rPr>
      <t xml:space="preserve"> / </t>
    </r>
    <r>
      <rPr>
        <sz val="8"/>
        <color rgb="FF000000"/>
        <rFont val="Arial"/>
      </rPr>
      <t>113,73 €</t>
    </r>
  </si>
  <si>
    <t>ROĽNÍCKE DRUŽSTVO ŠAĽA</t>
  </si>
  <si>
    <t>02277/2021-PNZ -P40584/21.00</t>
  </si>
  <si>
    <t>Diakovce, Dlhá nad Váhom, Kajal, Kráľová nad Váhom, Močenok, Šaľa, Topoľnica, Žihárec</t>
  </si>
  <si>
    <r>
      <rPr>
        <sz val="8"/>
        <color rgb="FF000000"/>
        <rFont val="Arial"/>
      </rPr>
      <t>133 405,21 €</t>
    </r>
    <r>
      <rPr>
        <sz val="8"/>
        <color rgb="FF000000"/>
        <rFont val="Arial"/>
      </rPr>
      <t xml:space="preserve"> / </t>
    </r>
    <r>
      <rPr>
        <sz val="8"/>
        <color rgb="FF000000"/>
        <rFont val="Arial"/>
      </rPr>
      <t>123,42 €</t>
    </r>
  </si>
  <si>
    <t>Pavol Marek</t>
  </si>
  <si>
    <t>01977/2021-PNZ -P40492/21.00</t>
  </si>
  <si>
    <r>
      <rPr>
        <sz val="8"/>
        <color rgb="FF000000"/>
        <rFont val="Arial"/>
      </rPr>
      <t>99,00 €</t>
    </r>
    <r>
      <rPr>
        <sz val="8"/>
        <color rgb="FF000000"/>
        <rFont val="Arial"/>
      </rPr>
      <t xml:space="preserve"> / </t>
    </r>
    <r>
      <rPr>
        <sz val="8"/>
        <color rgb="FF000000"/>
        <rFont val="Arial"/>
      </rPr>
      <t>111,57 €</t>
    </r>
  </si>
  <si>
    <t>HAMARA</t>
  </si>
  <si>
    <t>00219/2022-PNZ -P40522/21.00</t>
  </si>
  <si>
    <t>Janova Ves, Ješkova Ves, Klíž, Klížske Hradište</t>
  </si>
  <si>
    <r>
      <rPr>
        <sz val="8"/>
        <color rgb="FF000000"/>
        <rFont val="Arial"/>
      </rPr>
      <t>874,48 €</t>
    </r>
    <r>
      <rPr>
        <sz val="8"/>
        <color rgb="FF000000"/>
        <rFont val="Arial"/>
      </rPr>
      <t xml:space="preserve"> / </t>
    </r>
    <r>
      <rPr>
        <sz val="8"/>
        <color rgb="FF000000"/>
        <rFont val="Arial"/>
      </rPr>
      <t>30,07 €</t>
    </r>
  </si>
  <si>
    <t>Poľnohospodárske družstvo Slatina nad Bebravou</t>
  </si>
  <si>
    <t>01459/2021-PNZ -P40329/21.00</t>
  </si>
  <si>
    <t>Čierna Lehota, Krásna Ves, Slatina nad Bebravou, Slatinka nad Bebravou, Šípkov, Trebichava</t>
  </si>
  <si>
    <r>
      <rPr>
        <sz val="8"/>
        <color rgb="FF000000"/>
        <rFont val="Arial"/>
      </rPr>
      <t>34 318,82 €</t>
    </r>
    <r>
      <rPr>
        <sz val="8"/>
        <color rgb="FF000000"/>
        <rFont val="Arial"/>
      </rPr>
      <t xml:space="preserve"> / </t>
    </r>
    <r>
      <rPr>
        <sz val="8"/>
        <color rgb="FF000000"/>
        <rFont val="Arial"/>
      </rPr>
      <t>76,13 €</t>
    </r>
  </si>
  <si>
    <t>Grigel Karol - "GRIGELY" SHR</t>
  </si>
  <si>
    <t>01464/2021-PNZ -P40385/21.00</t>
  </si>
  <si>
    <t>Chalmová</t>
  </si>
  <si>
    <r>
      <rPr>
        <sz val="8"/>
        <color rgb="FF000000"/>
        <rFont val="Arial"/>
      </rPr>
      <t>145,27 €</t>
    </r>
    <r>
      <rPr>
        <sz val="8"/>
        <color rgb="FF000000"/>
        <rFont val="Arial"/>
      </rPr>
      <t xml:space="preserve"> / </t>
    </r>
    <r>
      <rPr>
        <sz val="8"/>
        <color rgb="FF000000"/>
        <rFont val="Arial"/>
      </rPr>
      <t>26,30 €</t>
    </r>
  </si>
  <si>
    <t>Hačko Tomáš</t>
  </si>
  <si>
    <t>01497/2021-PNZ -P40381/21.00</t>
  </si>
  <si>
    <r>
      <rPr>
        <sz val="8"/>
        <color rgb="FF000000"/>
        <rFont val="Arial"/>
      </rPr>
      <t>80,00 €</t>
    </r>
    <r>
      <rPr>
        <sz val="8"/>
        <color rgb="FF000000"/>
        <rFont val="Arial"/>
      </rPr>
      <t xml:space="preserve"> / </t>
    </r>
    <r>
      <rPr>
        <sz val="8"/>
        <color rgb="FF000000"/>
        <rFont val="Arial"/>
      </rPr>
      <t>1 174,74 €</t>
    </r>
  </si>
  <si>
    <t>Osada DALLAS, spol. s r. o.</t>
  </si>
  <si>
    <t>01763/2021-PNZ -P40339/21.00</t>
  </si>
  <si>
    <t>Kľačno</t>
  </si>
  <si>
    <r>
      <rPr>
        <sz val="8"/>
        <color rgb="FF000000"/>
        <rFont val="Arial"/>
      </rPr>
      <t>403,89 €</t>
    </r>
    <r>
      <rPr>
        <sz val="8"/>
        <color rgb="FF000000"/>
        <rFont val="Arial"/>
      </rPr>
      <t xml:space="preserve"> / </t>
    </r>
    <r>
      <rPr>
        <sz val="8"/>
        <color rgb="FF000000"/>
        <rFont val="Arial"/>
      </rPr>
      <t>6,72 €</t>
    </r>
  </si>
  <si>
    <t>Gall Peter</t>
  </si>
  <si>
    <t>02070/2021-PNZ -P40520/21.00</t>
  </si>
  <si>
    <r>
      <rPr>
        <sz val="8"/>
        <color rgb="FF000000"/>
        <rFont val="Arial"/>
      </rPr>
      <t>80,00 €</t>
    </r>
    <r>
      <rPr>
        <sz val="8"/>
        <color rgb="FF000000"/>
        <rFont val="Arial"/>
      </rPr>
      <t xml:space="preserve"> / </t>
    </r>
    <r>
      <rPr>
        <sz val="8"/>
        <color rgb="FF000000"/>
        <rFont val="Arial"/>
      </rPr>
      <t>1 309,33 €</t>
    </r>
  </si>
  <si>
    <t>Poliak Jozef</t>
  </si>
  <si>
    <t>02506/2021-PNZ -P40643/21.00</t>
  </si>
  <si>
    <r>
      <rPr>
        <sz val="8"/>
        <color rgb="FF000000"/>
        <rFont val="Arial"/>
      </rPr>
      <t>82,00 €</t>
    </r>
    <r>
      <rPr>
        <sz val="8"/>
        <color rgb="FF000000"/>
        <rFont val="Arial"/>
      </rPr>
      <t xml:space="preserve"> / </t>
    </r>
    <r>
      <rPr>
        <sz val="8"/>
        <color rgb="FF000000"/>
        <rFont val="Arial"/>
      </rPr>
      <t>205,87 €</t>
    </r>
  </si>
  <si>
    <t>Vladimír Takáč</t>
  </si>
  <si>
    <t>00696/2020-PNZ -P40104/20.00</t>
  </si>
  <si>
    <t>Cigeľka</t>
  </si>
  <si>
    <r>
      <rPr>
        <sz val="8"/>
        <color rgb="FF000000"/>
        <rFont val="Arial"/>
      </rPr>
      <t>75,00 €</t>
    </r>
    <r>
      <rPr>
        <sz val="8"/>
        <color rgb="FF000000"/>
        <rFont val="Arial"/>
      </rPr>
      <t xml:space="preserve"> / </t>
    </r>
    <r>
      <rPr>
        <sz val="8"/>
        <color rgb="FF000000"/>
        <rFont val="Arial"/>
      </rPr>
      <t>402,79 €</t>
    </r>
  </si>
  <si>
    <t>Ing. Jaroslav Palčo, SHR, Ing.Jaroslav Palčo - RakySad, SHR</t>
  </si>
  <si>
    <t>00836/2021-PNZ -P40253/21.00</t>
  </si>
  <si>
    <t>Vápeník</t>
  </si>
  <si>
    <t>31.10.2046</t>
  </si>
  <si>
    <r>
      <rPr>
        <sz val="8"/>
        <color rgb="FF000000"/>
        <rFont val="Arial"/>
      </rPr>
      <t>26,35 €</t>
    </r>
    <r>
      <rPr>
        <sz val="8"/>
        <color rgb="FF000000"/>
        <rFont val="Arial"/>
      </rPr>
      <t xml:space="preserve"> / </t>
    </r>
    <r>
      <rPr>
        <sz val="8"/>
        <color rgb="FF000000"/>
        <rFont val="Arial"/>
      </rPr>
      <t>64,07 €</t>
    </r>
  </si>
  <si>
    <t>LaTerra, s.r.o.</t>
  </si>
  <si>
    <t>00869/2021-PNZ -P40107/21.00</t>
  </si>
  <si>
    <t>Matejovce</t>
  </si>
  <si>
    <r>
      <rPr>
        <sz val="8"/>
        <color rgb="FF000000"/>
        <rFont val="Arial"/>
      </rPr>
      <t>17 340,56 €</t>
    </r>
    <r>
      <rPr>
        <sz val="8"/>
        <color rgb="FF000000"/>
        <rFont val="Arial"/>
      </rPr>
      <t xml:space="preserve"> / </t>
    </r>
    <r>
      <rPr>
        <sz val="8"/>
        <color rgb="FF000000"/>
        <rFont val="Arial"/>
      </rPr>
      <t>54,55 €</t>
    </r>
  </si>
  <si>
    <t>agroapis s.r.o.</t>
  </si>
  <si>
    <t>02055/2021-PNZ -P40518/21.00</t>
  </si>
  <si>
    <t>Rimavská Lehota, Rimavica</t>
  </si>
  <si>
    <r>
      <rPr>
        <sz val="8"/>
        <color rgb="FF000000"/>
        <rFont val="Arial"/>
      </rPr>
      <t>117,27 €</t>
    </r>
    <r>
      <rPr>
        <sz val="8"/>
        <color rgb="FF000000"/>
        <rFont val="Arial"/>
      </rPr>
      <t xml:space="preserve"> / </t>
    </r>
    <r>
      <rPr>
        <sz val="8"/>
        <color rgb="FF000000"/>
        <rFont val="Arial"/>
      </rPr>
      <t>20,75 €</t>
    </r>
  </si>
  <si>
    <t>agro-gem s.r.o.</t>
  </si>
  <si>
    <t>02142/2021-PNZ -P40539/21.00</t>
  </si>
  <si>
    <t>Gemerské Michalovce, Nižné Valice, Vyšné Valice, Kaloša, Gregorovce</t>
  </si>
  <si>
    <r>
      <rPr>
        <sz val="8"/>
        <color rgb="FF000000"/>
        <rFont val="Arial"/>
      </rPr>
      <t>3 815,17 €</t>
    </r>
    <r>
      <rPr>
        <sz val="8"/>
        <color rgb="FF000000"/>
        <rFont val="Arial"/>
      </rPr>
      <t xml:space="preserve"> / </t>
    </r>
    <r>
      <rPr>
        <sz val="8"/>
        <color rgb="FF000000"/>
        <rFont val="Arial"/>
      </rPr>
      <t>45,23 €</t>
    </r>
  </si>
  <si>
    <t>AGF Slovakia, s.r.o.</t>
  </si>
  <si>
    <t>02158/2021-PNZ -P40543/21.00</t>
  </si>
  <si>
    <t>Čierny Potok, Hodejov</t>
  </si>
  <si>
    <r>
      <rPr>
        <sz val="8"/>
        <color rgb="FF000000"/>
        <rFont val="Arial"/>
      </rPr>
      <t>2 133,26 €</t>
    </r>
    <r>
      <rPr>
        <sz val="8"/>
        <color rgb="FF000000"/>
        <rFont val="Arial"/>
      </rPr>
      <t xml:space="preserve"> / </t>
    </r>
    <r>
      <rPr>
        <sz val="8"/>
        <color rgb="FF000000"/>
        <rFont val="Arial"/>
      </rPr>
      <t>46,46 €</t>
    </r>
  </si>
  <si>
    <t>Murínová farma s.r.o.</t>
  </si>
  <si>
    <t>02215/2021-PNZ -P40558/21.00</t>
  </si>
  <si>
    <t>Gemerské Michalovce, Kaloša</t>
  </si>
  <si>
    <r>
      <rPr>
        <sz val="8"/>
        <color rgb="FF000000"/>
        <rFont val="Arial"/>
      </rPr>
      <t>3 012,08 €</t>
    </r>
    <r>
      <rPr>
        <sz val="8"/>
        <color rgb="FF000000"/>
        <rFont val="Arial"/>
      </rPr>
      <t xml:space="preserve"> / </t>
    </r>
    <r>
      <rPr>
        <sz val="8"/>
        <color rgb="FF000000"/>
        <rFont val="Arial"/>
      </rPr>
      <t>51,16 €</t>
    </r>
  </si>
  <si>
    <t>Nerox, s.r.o.</t>
  </si>
  <si>
    <t>02252/2021-PNZ -P40570/21.00</t>
  </si>
  <si>
    <t>Gemerské Michalovce</t>
  </si>
  <si>
    <r>
      <rPr>
        <sz val="8"/>
        <color rgb="FF000000"/>
        <rFont val="Arial"/>
      </rPr>
      <t>238,16 €</t>
    </r>
    <r>
      <rPr>
        <sz val="8"/>
        <color rgb="FF000000"/>
        <rFont val="Arial"/>
      </rPr>
      <t xml:space="preserve"> / </t>
    </r>
    <r>
      <rPr>
        <sz val="8"/>
        <color rgb="FF000000"/>
        <rFont val="Arial"/>
      </rPr>
      <t>43,74 €</t>
    </r>
  </si>
  <si>
    <t>ROVAŠ s.r.o.</t>
  </si>
  <si>
    <t>00784/2021-PNZ -P40237/21.00</t>
  </si>
  <si>
    <r>
      <rPr>
        <sz val="8"/>
        <color rgb="FF000000"/>
        <rFont val="Arial"/>
      </rPr>
      <t>1 536,36 €</t>
    </r>
    <r>
      <rPr>
        <sz val="8"/>
        <color rgb="FF000000"/>
        <rFont val="Arial"/>
      </rPr>
      <t xml:space="preserve"> / </t>
    </r>
    <r>
      <rPr>
        <sz val="8"/>
        <color rgb="FF000000"/>
        <rFont val="Arial"/>
      </rPr>
      <t>11,32 €</t>
    </r>
  </si>
  <si>
    <t>02257/2021-PNZ -P40571/21.00</t>
  </si>
  <si>
    <t>Chvalová</t>
  </si>
  <si>
    <r>
      <rPr>
        <sz val="8"/>
        <color rgb="FF000000"/>
        <rFont val="Arial"/>
      </rPr>
      <t>294,81 €</t>
    </r>
    <r>
      <rPr>
        <sz val="8"/>
        <color rgb="FF000000"/>
        <rFont val="Arial"/>
      </rPr>
      <t xml:space="preserve"> / </t>
    </r>
    <r>
      <rPr>
        <sz val="8"/>
        <color rgb="FF000000"/>
        <rFont val="Arial"/>
      </rPr>
      <t>37,43 €</t>
    </r>
  </si>
  <si>
    <t>PD Roštár s.r.o.</t>
  </si>
  <si>
    <t>02322/2021-PNZ -P40595/21.00</t>
  </si>
  <si>
    <t>Filier, Ratkovské Bystré</t>
  </si>
  <si>
    <r>
      <rPr>
        <sz val="8"/>
        <color rgb="FF000000"/>
        <rFont val="Arial"/>
      </rPr>
      <t>1 118,12 €</t>
    </r>
    <r>
      <rPr>
        <sz val="8"/>
        <color rgb="FF000000"/>
        <rFont val="Arial"/>
      </rPr>
      <t xml:space="preserve"> / </t>
    </r>
    <r>
      <rPr>
        <sz val="8"/>
        <color rgb="FF000000"/>
        <rFont val="Arial"/>
      </rPr>
      <t>7,71 €</t>
    </r>
  </si>
  <si>
    <t>Miroslav Polášek a Júlia Polášková</t>
  </si>
  <si>
    <t>00035/2022-PNZ -P40013/22.00</t>
  </si>
  <si>
    <t>Skalica</t>
  </si>
  <si>
    <r>
      <rPr>
        <sz val="8"/>
        <color rgb="FF000000"/>
        <rFont val="Arial"/>
      </rPr>
      <t>82,50 €</t>
    </r>
    <r>
      <rPr>
        <sz val="8"/>
        <color rgb="FF000000"/>
        <rFont val="Arial"/>
      </rPr>
      <t xml:space="preserve"> / </t>
    </r>
    <r>
      <rPr>
        <sz val="8"/>
        <color rgb="FF000000"/>
        <rFont val="Arial"/>
      </rPr>
      <t>535,71 €</t>
    </r>
  </si>
  <si>
    <t>Jana Stankovičová</t>
  </si>
  <si>
    <t>02040/2021-PNZ -P40508/21.00</t>
  </si>
  <si>
    <r>
      <rPr>
        <sz val="8"/>
        <color rgb="FF000000"/>
        <rFont val="Arial"/>
      </rPr>
      <t>66,00 €</t>
    </r>
    <r>
      <rPr>
        <sz val="8"/>
        <color rgb="FF000000"/>
        <rFont val="Arial"/>
      </rPr>
      <t xml:space="preserve"> / </t>
    </r>
    <r>
      <rPr>
        <sz val="8"/>
        <color rgb="FF000000"/>
        <rFont val="Arial"/>
      </rPr>
      <t>2 894,74 €</t>
    </r>
  </si>
  <si>
    <t>Ľuboš Horák</t>
  </si>
  <si>
    <t>02044/2021-PNZ -P40511/21.00</t>
  </si>
  <si>
    <r>
      <rPr>
        <sz val="8"/>
        <color rgb="FF000000"/>
        <rFont val="Arial"/>
      </rPr>
      <t>77,00 €</t>
    </r>
    <r>
      <rPr>
        <sz val="8"/>
        <color rgb="FF000000"/>
        <rFont val="Arial"/>
      </rPr>
      <t xml:space="preserve"> / </t>
    </r>
    <r>
      <rPr>
        <sz val="8"/>
        <color rgb="FF000000"/>
        <rFont val="Arial"/>
      </rPr>
      <t>940,17 €</t>
    </r>
  </si>
  <si>
    <t>ZELONKAY FRANTIŠEK</t>
  </si>
  <si>
    <t>00063/2022-PNZ -P40478/21.00</t>
  </si>
  <si>
    <t>Radoma</t>
  </si>
  <si>
    <r>
      <rPr>
        <sz val="8"/>
        <color rgb="FF000000"/>
        <rFont val="Arial"/>
      </rPr>
      <t>1 353,57 €</t>
    </r>
    <r>
      <rPr>
        <sz val="8"/>
        <color rgb="FF000000"/>
        <rFont val="Arial"/>
      </rPr>
      <t xml:space="preserve"> / </t>
    </r>
    <r>
      <rPr>
        <sz val="8"/>
        <color rgb="FF000000"/>
        <rFont val="Arial"/>
      </rPr>
      <t>62,52 €</t>
    </r>
  </si>
  <si>
    <t>Ľubomír Krompaský</t>
  </si>
  <si>
    <t>00144/2022-PNZ -P40035/22.00</t>
  </si>
  <si>
    <t>Smolnícka Huta</t>
  </si>
  <si>
    <r>
      <rPr>
        <sz val="8"/>
        <color rgb="FF000000"/>
        <rFont val="Arial"/>
      </rPr>
      <t>80,00 €</t>
    </r>
    <r>
      <rPr>
        <sz val="8"/>
        <color rgb="FF000000"/>
        <rFont val="Arial"/>
      </rPr>
      <t xml:space="preserve"> / </t>
    </r>
    <r>
      <rPr>
        <sz val="8"/>
        <color rgb="FF000000"/>
        <rFont val="Arial"/>
      </rPr>
      <t>253,25 €</t>
    </r>
  </si>
  <si>
    <t>Martin Cyprian</t>
  </si>
  <si>
    <t>00004/2022-PNZ -P40001/22.00</t>
  </si>
  <si>
    <r>
      <rPr>
        <sz val="8"/>
        <color rgb="FF000000"/>
        <rFont val="Arial"/>
      </rPr>
      <t>150,00 €</t>
    </r>
    <r>
      <rPr>
        <sz val="8"/>
        <color rgb="FF000000"/>
        <rFont val="Arial"/>
      </rPr>
      <t xml:space="preserve"> / </t>
    </r>
    <r>
      <rPr>
        <sz val="8"/>
        <color rgb="FF000000"/>
        <rFont val="Arial"/>
      </rPr>
      <t>4 559,27 €</t>
    </r>
  </si>
  <si>
    <t>JUDr. Milan Vavrek</t>
  </si>
  <si>
    <t>00073/2022-PNZ -P40023/22.00</t>
  </si>
  <si>
    <r>
      <rPr>
        <sz val="8"/>
        <color rgb="FF000000"/>
        <rFont val="Arial"/>
      </rPr>
      <t>80,00 €</t>
    </r>
    <r>
      <rPr>
        <sz val="8"/>
        <color rgb="FF000000"/>
        <rFont val="Arial"/>
      </rPr>
      <t xml:space="preserve"> / </t>
    </r>
    <r>
      <rPr>
        <sz val="8"/>
        <color rgb="FF000000"/>
        <rFont val="Arial"/>
      </rPr>
      <t>611,62 €</t>
    </r>
  </si>
  <si>
    <t>Potúček Milan</t>
  </si>
  <si>
    <t>00149/2022-PNZ -P40036/22.00</t>
  </si>
  <si>
    <t>Košariská</t>
  </si>
  <si>
    <t>doba neurčitá</t>
  </si>
  <si>
    <r>
      <rPr>
        <sz val="8"/>
        <color rgb="FF000000"/>
        <rFont val="Arial"/>
      </rPr>
      <t>74,00 €</t>
    </r>
    <r>
      <rPr>
        <sz val="8"/>
        <color rgb="FF000000"/>
        <rFont val="Arial"/>
      </rPr>
      <t xml:space="preserve"> / </t>
    </r>
    <r>
      <rPr>
        <sz val="8"/>
        <color rgb="FF000000"/>
        <rFont val="Arial"/>
      </rPr>
      <t>827,74 €</t>
    </r>
  </si>
  <si>
    <t>Andrea Budinská</t>
  </si>
  <si>
    <t>00163/2022-PNZ -P40040/22.00</t>
  </si>
  <si>
    <t>Drietoma</t>
  </si>
  <si>
    <r>
      <rPr>
        <sz val="8"/>
        <color rgb="FF000000"/>
        <rFont val="Arial"/>
      </rPr>
      <t>85,00 €</t>
    </r>
    <r>
      <rPr>
        <sz val="8"/>
        <color rgb="FF000000"/>
        <rFont val="Arial"/>
      </rPr>
      <t xml:space="preserve"> / </t>
    </r>
    <r>
      <rPr>
        <sz val="8"/>
        <color rgb="FF000000"/>
        <rFont val="Arial"/>
      </rPr>
      <t>277,69 €</t>
    </r>
  </si>
  <si>
    <t>Stehlík Dušan</t>
  </si>
  <si>
    <t>01517/2021-PNZ -P40391/21.00</t>
  </si>
  <si>
    <t>Bošáca</t>
  </si>
  <si>
    <r>
      <rPr>
        <sz val="8"/>
        <color rgb="FF000000"/>
        <rFont val="Arial"/>
      </rPr>
      <t>76,00 €</t>
    </r>
    <r>
      <rPr>
        <sz val="8"/>
        <color rgb="FF000000"/>
        <rFont val="Arial"/>
      </rPr>
      <t xml:space="preserve"> / </t>
    </r>
    <r>
      <rPr>
        <sz val="8"/>
        <color rgb="FF000000"/>
        <rFont val="Arial"/>
      </rPr>
      <t>604,13 €</t>
    </r>
  </si>
  <si>
    <t>RADVAŇ S.R.O.</t>
  </si>
  <si>
    <t>01804/2021-PNZ -P40435/21.00</t>
  </si>
  <si>
    <t>Nová Bošáca</t>
  </si>
  <si>
    <r>
      <rPr>
        <sz val="8"/>
        <color rgb="FF000000"/>
        <rFont val="Arial"/>
      </rPr>
      <t>5 146,47 €</t>
    </r>
    <r>
      <rPr>
        <sz val="8"/>
        <color rgb="FF000000"/>
        <rFont val="Arial"/>
      </rPr>
      <t xml:space="preserve"> / </t>
    </r>
    <r>
      <rPr>
        <sz val="8"/>
        <color rgb="FF000000"/>
        <rFont val="Arial"/>
      </rPr>
      <t>11,00 €</t>
    </r>
  </si>
  <si>
    <t>Kukuča Rastislav</t>
  </si>
  <si>
    <t>01805/2021-PNZ -P40442/21.00</t>
  </si>
  <si>
    <r>
      <rPr>
        <sz val="8"/>
        <color rgb="FF000000"/>
        <rFont val="Arial"/>
      </rPr>
      <t>88,00 €</t>
    </r>
    <r>
      <rPr>
        <sz val="8"/>
        <color rgb="FF000000"/>
        <rFont val="Arial"/>
      </rPr>
      <t xml:space="preserve"> / </t>
    </r>
    <r>
      <rPr>
        <sz val="8"/>
        <color rgb="FF000000"/>
        <rFont val="Arial"/>
      </rPr>
      <t>103,36 €</t>
    </r>
  </si>
  <si>
    <t>Miroslav Chovanec</t>
  </si>
  <si>
    <t>01838/2021-PNZ -P40445/21.00</t>
  </si>
  <si>
    <r>
      <rPr>
        <sz val="8"/>
        <color rgb="FF000000"/>
        <rFont val="Arial"/>
      </rPr>
      <t>90,00 €</t>
    </r>
    <r>
      <rPr>
        <sz val="8"/>
        <color rgb="FF000000"/>
        <rFont val="Arial"/>
      </rPr>
      <t xml:space="preserve"> / </t>
    </r>
    <r>
      <rPr>
        <sz val="8"/>
        <color rgb="FF000000"/>
        <rFont val="Arial"/>
      </rPr>
      <t>216,61 €</t>
    </r>
  </si>
  <si>
    <t>Ján Trnčák</t>
  </si>
  <si>
    <t>01930/2021-PNZ -P40470/21.00</t>
  </si>
  <si>
    <r>
      <rPr>
        <sz val="8"/>
        <color rgb="FF000000"/>
        <rFont val="Arial"/>
      </rPr>
      <t>80,00 €</t>
    </r>
    <r>
      <rPr>
        <sz val="8"/>
        <color rgb="FF000000"/>
        <rFont val="Arial"/>
      </rPr>
      <t xml:space="preserve"> / </t>
    </r>
    <r>
      <rPr>
        <sz val="8"/>
        <color rgb="FF000000"/>
        <rFont val="Arial"/>
      </rPr>
      <t>320,77 €</t>
    </r>
  </si>
  <si>
    <t>Jozef Machara</t>
  </si>
  <si>
    <t>02030/2021-PNZ -P40502/21.00</t>
  </si>
  <si>
    <r>
      <rPr>
        <sz val="8"/>
        <color rgb="FF000000"/>
        <rFont val="Arial"/>
      </rPr>
      <t>75,00 €</t>
    </r>
    <r>
      <rPr>
        <sz val="8"/>
        <color rgb="FF000000"/>
        <rFont val="Arial"/>
      </rPr>
      <t xml:space="preserve"> / </t>
    </r>
    <r>
      <rPr>
        <sz val="8"/>
        <color rgb="FF000000"/>
        <rFont val="Arial"/>
      </rPr>
      <t>930,52 €</t>
    </r>
  </si>
  <si>
    <t>Mgr. Mária Červínková</t>
  </si>
  <si>
    <t>02037/2021-PNZ -P40505/21.00</t>
  </si>
  <si>
    <t>Rozvadze</t>
  </si>
  <si>
    <r>
      <rPr>
        <sz val="8"/>
        <color rgb="FF000000"/>
        <rFont val="Arial"/>
      </rPr>
      <t>70,00 €</t>
    </r>
    <r>
      <rPr>
        <sz val="8"/>
        <color rgb="FF000000"/>
        <rFont val="Arial"/>
      </rPr>
      <t xml:space="preserve"> / </t>
    </r>
    <r>
      <rPr>
        <sz val="8"/>
        <color rgb="FF000000"/>
        <rFont val="Arial"/>
      </rPr>
      <t>1 422,76 €</t>
    </r>
  </si>
  <si>
    <t>Krivosudská Pavlína</t>
  </si>
  <si>
    <t>02077/2021-PNZ -P40521/21.00</t>
  </si>
  <si>
    <t>Turá Lúka</t>
  </si>
  <si>
    <r>
      <rPr>
        <sz val="8"/>
        <color rgb="FF000000"/>
        <rFont val="Arial"/>
      </rPr>
      <t>66,00 €</t>
    </r>
    <r>
      <rPr>
        <sz val="8"/>
        <color rgb="FF000000"/>
        <rFont val="Arial"/>
      </rPr>
      <t xml:space="preserve"> / </t>
    </r>
    <r>
      <rPr>
        <sz val="8"/>
        <color rgb="FF000000"/>
        <rFont val="Arial"/>
      </rPr>
      <t>3 041,47 €</t>
    </r>
  </si>
  <si>
    <t>Jahja Sefer</t>
  </si>
  <si>
    <t>02137/2021-PNZ -P40523/21.00</t>
  </si>
  <si>
    <r>
      <rPr>
        <sz val="8"/>
        <color rgb="FF000000"/>
        <rFont val="Arial"/>
      </rPr>
      <t>187,00 €</t>
    </r>
    <r>
      <rPr>
        <sz val="8"/>
        <color rgb="FF000000"/>
        <rFont val="Arial"/>
      </rPr>
      <t xml:space="preserve"> / </t>
    </r>
    <r>
      <rPr>
        <sz val="8"/>
        <color rgb="FF000000"/>
        <rFont val="Arial"/>
      </rPr>
      <t>44,15 €</t>
    </r>
  </si>
  <si>
    <t>Haruštiak Miroslav, Ing.</t>
  </si>
  <si>
    <t>02153/2021-PNZ -P40542/21.00</t>
  </si>
  <si>
    <t>Horné Bzince</t>
  </si>
  <si>
    <r>
      <rPr>
        <sz val="8"/>
        <color rgb="FF000000"/>
        <rFont val="Arial"/>
      </rPr>
      <t>76,00 €</t>
    </r>
    <r>
      <rPr>
        <sz val="8"/>
        <color rgb="FF000000"/>
        <rFont val="Arial"/>
      </rPr>
      <t xml:space="preserve"> / </t>
    </r>
    <r>
      <rPr>
        <sz val="8"/>
        <color rgb="FF000000"/>
        <rFont val="Arial"/>
      </rPr>
      <t>595,15 €</t>
    </r>
  </si>
  <si>
    <t>Poľnohospodárske družstvo Dubnica nad Váhom</t>
  </si>
  <si>
    <t>02176/2021-PNZ -P40424/21.00</t>
  </si>
  <si>
    <r>
      <rPr>
        <sz val="8"/>
        <color rgb="FF000000"/>
        <rFont val="Arial"/>
      </rPr>
      <t>381,66 €</t>
    </r>
    <r>
      <rPr>
        <sz val="8"/>
        <color rgb="FF000000"/>
        <rFont val="Arial"/>
      </rPr>
      <t xml:space="preserve"> / </t>
    </r>
    <r>
      <rPr>
        <sz val="8"/>
        <color rgb="FF000000"/>
        <rFont val="Arial"/>
      </rPr>
      <t>35,90 €</t>
    </r>
  </si>
  <si>
    <t>Tomáš Maršalka</t>
  </si>
  <si>
    <t>02217/2021-PNZ -P40561/21.00</t>
  </si>
  <si>
    <r>
      <rPr>
        <sz val="8"/>
        <color rgb="FF000000"/>
        <rFont val="Arial"/>
      </rPr>
      <t>84,00 €</t>
    </r>
    <r>
      <rPr>
        <sz val="8"/>
        <color rgb="FF000000"/>
        <rFont val="Arial"/>
      </rPr>
      <t xml:space="preserve"> / </t>
    </r>
    <r>
      <rPr>
        <sz val="8"/>
        <color rgb="FF000000"/>
        <rFont val="Arial"/>
      </rPr>
      <t>190,43 €</t>
    </r>
  </si>
  <si>
    <t>Ing. Ivan Čapek</t>
  </si>
  <si>
    <t>02275/2021-PNZ -P40581/21.00</t>
  </si>
  <si>
    <r>
      <rPr>
        <sz val="8"/>
        <color rgb="FF000000"/>
        <rFont val="Arial"/>
      </rPr>
      <t>85,00 €</t>
    </r>
    <r>
      <rPr>
        <sz val="8"/>
        <color rgb="FF000000"/>
        <rFont val="Arial"/>
      </rPr>
      <t xml:space="preserve"> / </t>
    </r>
    <r>
      <rPr>
        <sz val="8"/>
        <color rgb="FF000000"/>
        <rFont val="Arial"/>
      </rPr>
      <t>193,89 €</t>
    </r>
  </si>
  <si>
    <t>Miloš Galko</t>
  </si>
  <si>
    <t>02292/2021-PNZ -P40590/21.00</t>
  </si>
  <si>
    <r>
      <rPr>
        <sz val="8"/>
        <color rgb="FF000000"/>
        <rFont val="Arial"/>
      </rPr>
      <t>70,00 €</t>
    </r>
    <r>
      <rPr>
        <sz val="8"/>
        <color rgb="FF000000"/>
        <rFont val="Arial"/>
      </rPr>
      <t xml:space="preserve"> / </t>
    </r>
    <r>
      <rPr>
        <sz val="8"/>
        <color rgb="FF000000"/>
        <rFont val="Arial"/>
      </rPr>
      <t>1 827,68 €</t>
    </r>
  </si>
  <si>
    <t>Jarmila Barišová</t>
  </si>
  <si>
    <t>02298/2021-PNZ -P40592/21.00</t>
  </si>
  <si>
    <r>
      <rPr>
        <sz val="8"/>
        <color rgb="FF000000"/>
        <rFont val="Arial"/>
      </rPr>
      <t>67,00 €</t>
    </r>
    <r>
      <rPr>
        <sz val="8"/>
        <color rgb="FF000000"/>
        <rFont val="Arial"/>
      </rPr>
      <t xml:space="preserve"> / </t>
    </r>
    <r>
      <rPr>
        <sz val="8"/>
        <color rgb="FF000000"/>
        <rFont val="Arial"/>
      </rPr>
      <t>1 882,02 €</t>
    </r>
  </si>
  <si>
    <t>Katarína Zemanovičová</t>
  </si>
  <si>
    <t>02402/2021-PNZ -P40610/21.00</t>
  </si>
  <si>
    <r>
      <rPr>
        <sz val="8"/>
        <color rgb="FF000000"/>
        <rFont val="Arial"/>
      </rPr>
      <t>72,00 €</t>
    </r>
    <r>
      <rPr>
        <sz val="8"/>
        <color rgb="FF000000"/>
        <rFont val="Arial"/>
      </rPr>
      <t xml:space="preserve"> / </t>
    </r>
    <r>
      <rPr>
        <sz val="8"/>
        <color rgb="FF000000"/>
        <rFont val="Arial"/>
      </rPr>
      <t>1 206,03 €</t>
    </r>
  </si>
  <si>
    <t>Ing. Ľubomír Ďurech</t>
  </si>
  <si>
    <t>04361/2020-PNZ -P40431/20.00</t>
  </si>
  <si>
    <r>
      <rPr>
        <sz val="8"/>
        <color rgb="FF000000"/>
        <rFont val="Arial"/>
      </rPr>
      <t>82,00 €</t>
    </r>
    <r>
      <rPr>
        <sz val="8"/>
        <color rgb="FF000000"/>
        <rFont val="Arial"/>
      </rPr>
      <t xml:space="preserve"> / </t>
    </r>
    <r>
      <rPr>
        <sz val="8"/>
        <color rgb="FF000000"/>
        <rFont val="Arial"/>
      </rPr>
      <t>1 168,09 €</t>
    </r>
  </si>
  <si>
    <t>Ing. Ivan Vanko</t>
  </si>
  <si>
    <t>04540/2020-PNZ -P40434/20.00</t>
  </si>
  <si>
    <r>
      <rPr>
        <sz val="8"/>
        <color rgb="FF000000"/>
        <rFont val="Arial"/>
      </rPr>
      <t>80,00 €</t>
    </r>
    <r>
      <rPr>
        <sz val="8"/>
        <color rgb="FF000000"/>
        <rFont val="Arial"/>
      </rPr>
      <t xml:space="preserve"> / </t>
    </r>
    <r>
      <rPr>
        <sz val="8"/>
        <color rgb="FF000000"/>
        <rFont val="Arial"/>
      </rPr>
      <t>1 248,05 €</t>
    </r>
  </si>
  <si>
    <t>Shebo Winery, a. s.</t>
  </si>
  <si>
    <t>00009/2021-PNZ -P40562/20.00</t>
  </si>
  <si>
    <t>Galanta, Nebojsa, Kajal</t>
  </si>
  <si>
    <r>
      <rPr>
        <sz val="8"/>
        <color rgb="FF000000"/>
        <rFont val="Arial"/>
      </rPr>
      <t>14 856,91 €</t>
    </r>
    <r>
      <rPr>
        <sz val="8"/>
        <color rgb="FF000000"/>
        <rFont val="Arial"/>
      </rPr>
      <t xml:space="preserve"> / </t>
    </r>
    <r>
      <rPr>
        <sz val="8"/>
        <color rgb="FF000000"/>
        <rFont val="Arial"/>
      </rPr>
      <t>130,48 €</t>
    </r>
  </si>
  <si>
    <t>AGROMINI, spol. s r.o.</t>
  </si>
  <si>
    <t>00023/2021-PNZ -P40003/21.00</t>
  </si>
  <si>
    <t>Galanta, Hody</t>
  </si>
  <si>
    <r>
      <rPr>
        <sz val="8"/>
        <color rgb="FF000000"/>
        <rFont val="Arial"/>
      </rPr>
      <t>8 609,56 €</t>
    </r>
    <r>
      <rPr>
        <sz val="8"/>
        <color rgb="FF000000"/>
        <rFont val="Arial"/>
      </rPr>
      <t xml:space="preserve"> / </t>
    </r>
    <r>
      <rPr>
        <sz val="8"/>
        <color rgb="FF000000"/>
        <rFont val="Arial"/>
      </rPr>
      <t>142,92 €</t>
    </r>
  </si>
  <si>
    <t>SOMA AGRO s.r.o.</t>
  </si>
  <si>
    <t>00848/2020-PNZ -P40099/20.00</t>
  </si>
  <si>
    <t>Gáň, Kajal</t>
  </si>
  <si>
    <r>
      <rPr>
        <sz val="8"/>
        <color rgb="FF000000"/>
        <rFont val="Arial"/>
      </rPr>
      <t>5 178,52 €</t>
    </r>
    <r>
      <rPr>
        <sz val="8"/>
        <color rgb="FF000000"/>
        <rFont val="Arial"/>
      </rPr>
      <t xml:space="preserve"> / </t>
    </r>
    <r>
      <rPr>
        <sz val="8"/>
        <color rgb="FF000000"/>
        <rFont val="Arial"/>
      </rPr>
      <t>125,21 €</t>
    </r>
  </si>
  <si>
    <t>Ing. Edita Kušnierová</t>
  </si>
  <si>
    <t>00960/2020-PNZ -P40189/20.00</t>
  </si>
  <si>
    <t>Sereď</t>
  </si>
  <si>
    <r>
      <rPr>
        <sz val="8"/>
        <color rgb="FF000000"/>
        <rFont val="Arial"/>
      </rPr>
      <t>95,00 €</t>
    </r>
    <r>
      <rPr>
        <sz val="8"/>
        <color rgb="FF000000"/>
        <rFont val="Arial"/>
      </rPr>
      <t xml:space="preserve"> / </t>
    </r>
    <r>
      <rPr>
        <sz val="8"/>
        <color rgb="FF000000"/>
        <rFont val="Arial"/>
      </rPr>
      <t>1 152,91 €</t>
    </r>
  </si>
  <si>
    <t>Poľnohospodárske družstvo Zeleneč</t>
  </si>
  <si>
    <t>01570/2021-PNZ -P40271/20.00</t>
  </si>
  <si>
    <t>Hrnčiarovce, Majcichov, Modranka, Opoj, Trnava, Voderady, Zeleneč</t>
  </si>
  <si>
    <r>
      <rPr>
        <sz val="8"/>
        <color rgb="FF000000"/>
        <rFont val="Arial"/>
      </rPr>
      <t>17 608,86 €</t>
    </r>
    <r>
      <rPr>
        <sz val="8"/>
        <color rgb="FF000000"/>
        <rFont val="Arial"/>
      </rPr>
      <t xml:space="preserve"> / </t>
    </r>
    <r>
      <rPr>
        <sz val="8"/>
        <color rgb="FF000000"/>
        <rFont val="Arial"/>
      </rPr>
      <t>121,88 €</t>
    </r>
  </si>
  <si>
    <t>CRI s.r.o.</t>
  </si>
  <si>
    <t>02222/2021-PNZ -P40488/21.00</t>
  </si>
  <si>
    <t>Dolné Dubovany, Veľké Kostoľany</t>
  </si>
  <si>
    <t>30.10.2036</t>
  </si>
  <si>
    <r>
      <rPr>
        <sz val="8"/>
        <color rgb="FF000000"/>
        <rFont val="Arial"/>
      </rPr>
      <t>1 753,62 €</t>
    </r>
    <r>
      <rPr>
        <sz val="8"/>
        <color rgb="FF000000"/>
        <rFont val="Arial"/>
      </rPr>
      <t xml:space="preserve"> / </t>
    </r>
    <r>
      <rPr>
        <sz val="8"/>
        <color rgb="FF000000"/>
        <rFont val="Arial"/>
      </rPr>
      <t>75,67 €</t>
    </r>
  </si>
  <si>
    <t>Agrovia, a.s.</t>
  </si>
  <si>
    <t>02244/2021-PNZ -P40408/21.00</t>
  </si>
  <si>
    <t>Dolné Otrokovce, Dolné Trhovište, Hlohovec, Horné Otrokovce, Horné Trhovište, Orešany, Tekolďany, Tepličky</t>
  </si>
  <si>
    <r>
      <rPr>
        <sz val="8"/>
        <color rgb="FF000000"/>
        <rFont val="Arial"/>
      </rPr>
      <t>31 586,53 €</t>
    </r>
    <r>
      <rPr>
        <sz val="8"/>
        <color rgb="FF000000"/>
        <rFont val="Arial"/>
      </rPr>
      <t xml:space="preserve"> / </t>
    </r>
    <r>
      <rPr>
        <sz val="8"/>
        <color rgb="FF000000"/>
        <rFont val="Arial"/>
      </rPr>
      <t>72,81 €</t>
    </r>
  </si>
  <si>
    <t>PD Dolné Otrokovce s.r.o.</t>
  </si>
  <si>
    <t>02245/2021-PNZ -P40412/21.00</t>
  </si>
  <si>
    <t>Dolné Otrokovce, Horné Otrokovce, Kapince, Merašice, Orešany, Tekolďany, Veľké Ripňany</t>
  </si>
  <si>
    <r>
      <rPr>
        <sz val="8"/>
        <color rgb="FF000000"/>
        <rFont val="Arial"/>
      </rPr>
      <t>20 476,51 €</t>
    </r>
    <r>
      <rPr>
        <sz val="8"/>
        <color rgb="FF000000"/>
        <rFont val="Arial"/>
      </rPr>
      <t xml:space="preserve"> / </t>
    </r>
    <r>
      <rPr>
        <sz val="8"/>
        <color rgb="FF000000"/>
        <rFont val="Arial"/>
      </rPr>
      <t>76,43 €</t>
    </r>
  </si>
  <si>
    <t>Poľnohospodárske družstvo Zavar</t>
  </si>
  <si>
    <t>02253/2021-PNZ -P40385/20.00</t>
  </si>
  <si>
    <t>Malé Brestovany, Veľké Brestovany, Bučany, Dolné Lovčice, Horné Lovčice, Siladice, Šulekovo, Veľké Šúrovce II, Zavar</t>
  </si>
  <si>
    <r>
      <rPr>
        <sz val="8"/>
        <color rgb="FF000000"/>
        <rFont val="Arial"/>
      </rPr>
      <t>45 288,49 €</t>
    </r>
    <r>
      <rPr>
        <sz val="8"/>
        <color rgb="FF000000"/>
        <rFont val="Arial"/>
      </rPr>
      <t xml:space="preserve"> / </t>
    </r>
    <r>
      <rPr>
        <sz val="8"/>
        <color rgb="FF000000"/>
        <rFont val="Arial"/>
      </rPr>
      <t>84,95 €</t>
    </r>
  </si>
  <si>
    <t>Herceg Stanislav Ing.</t>
  </si>
  <si>
    <t>02273/2021-PNZ -P40580/21.00</t>
  </si>
  <si>
    <t>Hrnčiarovce</t>
  </si>
  <si>
    <r>
      <rPr>
        <sz val="8"/>
        <color rgb="FF000000"/>
        <rFont val="Arial"/>
      </rPr>
      <t>66,00 €</t>
    </r>
    <r>
      <rPr>
        <sz val="8"/>
        <color rgb="FF000000"/>
        <rFont val="Arial"/>
      </rPr>
      <t xml:space="preserve"> / </t>
    </r>
    <r>
      <rPr>
        <sz val="8"/>
        <color rgb="FF000000"/>
        <rFont val="Arial"/>
      </rPr>
      <t>2 056,07 €</t>
    </r>
  </si>
  <si>
    <t>FOOD FARM s.r.o.</t>
  </si>
  <si>
    <t>02312/2021-PNZ -P40427/21.00</t>
  </si>
  <si>
    <t>Červeník, Dolné Otrokovce, Dolné Trhovište, Dvorníky, Hlohovec, Horné Trhovište, Koplotovce, Leopoldov, Nové Sady, Pastuchov, Posádka, Sasinkovo, Šulekovo, Tepličky, Trakovice</t>
  </si>
  <si>
    <r>
      <rPr>
        <sz val="8"/>
        <color rgb="FF000000"/>
        <rFont val="Arial"/>
      </rPr>
      <t>80 408,60 €</t>
    </r>
    <r>
      <rPr>
        <sz val="8"/>
        <color rgb="FF000000"/>
        <rFont val="Arial"/>
      </rPr>
      <t xml:space="preserve"> / </t>
    </r>
    <r>
      <rPr>
        <sz val="8"/>
        <color rgb="FF000000"/>
        <rFont val="Arial"/>
      </rPr>
      <t>77,46 €</t>
    </r>
  </si>
  <si>
    <t>SCHAAP AGRO - HOLLAND, s.r.o.</t>
  </si>
  <si>
    <t>02330/2021-PNZ -P40598/21.00</t>
  </si>
  <si>
    <t>Dolné Orešany</t>
  </si>
  <si>
    <r>
      <rPr>
        <sz val="8"/>
        <color rgb="FF000000"/>
        <rFont val="Arial"/>
      </rPr>
      <t>59,38 €</t>
    </r>
    <r>
      <rPr>
        <sz val="8"/>
        <color rgb="FF000000"/>
        <rFont val="Arial"/>
      </rPr>
      <t xml:space="preserve"> / </t>
    </r>
    <r>
      <rPr>
        <sz val="8"/>
        <color rgb="FF000000"/>
        <rFont val="Arial"/>
      </rPr>
      <t>63,26 €</t>
    </r>
  </si>
  <si>
    <t>Mgr. Blanka Kleštincová</t>
  </si>
  <si>
    <t>02231/2021-PNZ -P40563/21.00</t>
  </si>
  <si>
    <r>
      <rPr>
        <sz val="8"/>
        <color rgb="FF000000"/>
        <rFont val="Arial"/>
      </rPr>
      <t>65,00 €</t>
    </r>
    <r>
      <rPr>
        <sz val="8"/>
        <color rgb="FF000000"/>
        <rFont val="Arial"/>
      </rPr>
      <t xml:space="preserve"> / </t>
    </r>
    <r>
      <rPr>
        <sz val="8"/>
        <color rgb="FF000000"/>
        <rFont val="Arial"/>
      </rPr>
      <t>1 555,02 €</t>
    </r>
  </si>
  <si>
    <t>Rastislav Gálik</t>
  </si>
  <si>
    <t>02328/2021-PNZ -P40594/21.00</t>
  </si>
  <si>
    <t>Kosorín</t>
  </si>
  <si>
    <t>neurčitú</t>
  </si>
  <si>
    <r>
      <rPr>
        <sz val="8"/>
        <color rgb="FF000000"/>
        <rFont val="Arial"/>
      </rPr>
      <t>77,00 €</t>
    </r>
    <r>
      <rPr>
        <sz val="8"/>
        <color rgb="FF000000"/>
        <rFont val="Arial"/>
      </rPr>
      <t xml:space="preserve"> / </t>
    </r>
    <r>
      <rPr>
        <sz val="8"/>
        <color rgb="FF000000"/>
        <rFont val="Arial"/>
      </rPr>
      <t>525,60 €</t>
    </r>
  </si>
  <si>
    <t>Janka Škarbová</t>
  </si>
  <si>
    <t>05151/2020-PNZ -P40646/20.00</t>
  </si>
  <si>
    <r>
      <rPr>
        <sz val="8"/>
        <color rgb="FF000000"/>
        <rFont val="Arial"/>
      </rPr>
      <t>100,00 €</t>
    </r>
    <r>
      <rPr>
        <sz val="8"/>
        <color rgb="FF000000"/>
        <rFont val="Arial"/>
      </rPr>
      <t xml:space="preserve"> / </t>
    </r>
    <r>
      <rPr>
        <sz val="8"/>
        <color rgb="FF000000"/>
        <rFont val="Arial"/>
      </rPr>
      <t>1 398,60 €</t>
    </r>
  </si>
  <si>
    <t>Anna Babicová</t>
  </si>
  <si>
    <t>00238/2022-PNZ -P40061/22.00</t>
  </si>
  <si>
    <r>
      <rPr>
        <sz val="8"/>
        <color rgb="FF000000"/>
        <rFont val="Arial"/>
      </rPr>
      <t>61,20 €</t>
    </r>
    <r>
      <rPr>
        <sz val="8"/>
        <color rgb="FF000000"/>
        <rFont val="Arial"/>
      </rPr>
      <t xml:space="preserve"> / </t>
    </r>
    <r>
      <rPr>
        <sz val="8"/>
        <color rgb="FF000000"/>
        <rFont val="Arial"/>
      </rPr>
      <t>2 582,28 €</t>
    </r>
  </si>
  <si>
    <t>AGROBELL S.R.O.</t>
  </si>
  <si>
    <t>01740/2021-PNZ -P40433/21.00</t>
  </si>
  <si>
    <t>Kováčová, Sampor, Sielnica, Hájniky, Rybáre, Turová, Zvolen, Môťová</t>
  </si>
  <si>
    <r>
      <rPr>
        <sz val="8"/>
        <color rgb="FF000000"/>
        <rFont val="Arial"/>
      </rPr>
      <t>8 337,87 €</t>
    </r>
    <r>
      <rPr>
        <sz val="8"/>
        <color rgb="FF000000"/>
        <rFont val="Arial"/>
      </rPr>
      <t xml:space="preserve"> / </t>
    </r>
    <r>
      <rPr>
        <sz val="8"/>
        <color rgb="FF000000"/>
        <rFont val="Arial"/>
      </rPr>
      <t>48,14 €</t>
    </r>
  </si>
  <si>
    <t>Hedviga Martinská</t>
  </si>
  <si>
    <t>01939/2021-PNZ -P40473/21.00</t>
  </si>
  <si>
    <t>Rybáre</t>
  </si>
  <si>
    <r>
      <rPr>
        <sz val="8"/>
        <color rgb="FF000000"/>
        <rFont val="Arial"/>
      </rPr>
      <t>100,00 €</t>
    </r>
    <r>
      <rPr>
        <sz val="8"/>
        <color rgb="FF000000"/>
        <rFont val="Arial"/>
      </rPr>
      <t xml:space="preserve"> / </t>
    </r>
    <r>
      <rPr>
        <sz val="8"/>
        <color rgb="FF000000"/>
        <rFont val="Arial"/>
      </rPr>
      <t>754,15 €</t>
    </r>
  </si>
  <si>
    <t xml:space="preserve">Martina Ľupták Mikysková </t>
  </si>
  <si>
    <t>01952/2021-PNZ -P40482/21.00</t>
  </si>
  <si>
    <t>Hriňová</t>
  </si>
  <si>
    <r>
      <rPr>
        <sz val="8"/>
        <color rgb="FF000000"/>
        <rFont val="Arial"/>
      </rPr>
      <t>75,50 €</t>
    </r>
    <r>
      <rPr>
        <sz val="8"/>
        <color rgb="FF000000"/>
        <rFont val="Arial"/>
      </rPr>
      <t xml:space="preserve"> / </t>
    </r>
    <r>
      <rPr>
        <sz val="8"/>
        <color rgb="FF000000"/>
        <rFont val="Arial"/>
      </rPr>
      <t>718,36 €</t>
    </r>
  </si>
  <si>
    <t>Mgr. Martin Hakel</t>
  </si>
  <si>
    <t>01974/2021-PNZ -P40491/21.00</t>
  </si>
  <si>
    <r>
      <rPr>
        <sz val="8"/>
        <color rgb="FF000000"/>
        <rFont val="Arial"/>
      </rPr>
      <t>76,50 €</t>
    </r>
    <r>
      <rPr>
        <sz val="8"/>
        <color rgb="FF000000"/>
        <rFont val="Arial"/>
      </rPr>
      <t xml:space="preserve"> / </t>
    </r>
    <r>
      <rPr>
        <sz val="8"/>
        <color rgb="FF000000"/>
        <rFont val="Arial"/>
      </rPr>
      <t>588,01 €</t>
    </r>
  </si>
  <si>
    <t>Martin Bartko</t>
  </si>
  <si>
    <t>02007/2021-PNZ -P40498/21.00</t>
  </si>
  <si>
    <r>
      <rPr>
        <sz val="8"/>
        <color rgb="FF000000"/>
        <rFont val="Arial"/>
      </rPr>
      <t>76,00 €</t>
    </r>
    <r>
      <rPr>
        <sz val="8"/>
        <color rgb="FF000000"/>
        <rFont val="Arial"/>
      </rPr>
      <t xml:space="preserve"> / </t>
    </r>
    <r>
      <rPr>
        <sz val="8"/>
        <color rgb="FF000000"/>
        <rFont val="Arial"/>
      </rPr>
      <t>648,46 €</t>
    </r>
  </si>
  <si>
    <t>Mgr. Petra Povalačová</t>
  </si>
  <si>
    <t>02016/2021-PNZ -P40499/21.00</t>
  </si>
  <si>
    <t>Vígľašská Huta-Kalinka</t>
  </si>
  <si>
    <r>
      <rPr>
        <sz val="8"/>
        <color rgb="FF000000"/>
        <rFont val="Arial"/>
      </rPr>
      <t>80,00 €</t>
    </r>
    <r>
      <rPr>
        <sz val="8"/>
        <color rgb="FF000000"/>
        <rFont val="Arial"/>
      </rPr>
      <t xml:space="preserve"> / </t>
    </r>
    <r>
      <rPr>
        <sz val="8"/>
        <color rgb="FF000000"/>
        <rFont val="Arial"/>
      </rPr>
      <t>384,25 €</t>
    </r>
  </si>
  <si>
    <t>Anna Mojžišová</t>
  </si>
  <si>
    <t>02116/2021-PNZ -P40526/21.00</t>
  </si>
  <si>
    <t>Krnišov</t>
  </si>
  <si>
    <r>
      <rPr>
        <sz val="8"/>
        <color rgb="FF000000"/>
        <rFont val="Arial"/>
      </rPr>
      <t>81,50 €</t>
    </r>
    <r>
      <rPr>
        <sz val="8"/>
        <color rgb="FF000000"/>
        <rFont val="Arial"/>
      </rPr>
      <t xml:space="preserve"> / </t>
    </r>
    <r>
      <rPr>
        <sz val="8"/>
        <color rgb="FF000000"/>
        <rFont val="Arial"/>
      </rPr>
      <t>302,30 €</t>
    </r>
  </si>
  <si>
    <t>Štefan Janičina</t>
  </si>
  <si>
    <t>04520/2020-PNZ -P40478/20.00</t>
  </si>
  <si>
    <t>Merovce</t>
  </si>
  <si>
    <r>
      <rPr>
        <sz val="8"/>
        <color rgb="FF000000"/>
        <rFont val="Arial"/>
      </rPr>
      <t>92,00 €</t>
    </r>
    <r>
      <rPr>
        <sz val="8"/>
        <color rgb="FF000000"/>
        <rFont val="Arial"/>
      </rPr>
      <t xml:space="preserve"> / </t>
    </r>
    <r>
      <rPr>
        <sz val="8"/>
        <color rgb="FF000000"/>
        <rFont val="Arial"/>
      </rPr>
      <t>1 703,70 €</t>
    </r>
  </si>
  <si>
    <t>Štefan Krahulec</t>
  </si>
  <si>
    <t>04693/2020-PNZ -P40524/20.00</t>
  </si>
  <si>
    <r>
      <rPr>
        <sz val="8"/>
        <color rgb="FF000000"/>
        <rFont val="Arial"/>
      </rPr>
      <t>90,50 €</t>
    </r>
    <r>
      <rPr>
        <sz val="8"/>
        <color rgb="FF000000"/>
        <rFont val="Arial"/>
      </rPr>
      <t xml:space="preserve"> / </t>
    </r>
    <r>
      <rPr>
        <sz val="8"/>
        <color rgb="FF000000"/>
        <rFont val="Arial"/>
      </rPr>
      <t>90,31 €</t>
    </r>
  </si>
  <si>
    <t>Jozef Lievaj</t>
  </si>
  <si>
    <t>05186/2020-PNZ -P40650/20.00</t>
  </si>
  <si>
    <r>
      <rPr>
        <sz val="8"/>
        <color rgb="FF000000"/>
        <rFont val="Arial"/>
      </rPr>
      <t>90,00 €</t>
    </r>
    <r>
      <rPr>
        <sz val="8"/>
        <color rgb="FF000000"/>
        <rFont val="Arial"/>
      </rPr>
      <t xml:space="preserve"> / </t>
    </r>
    <r>
      <rPr>
        <sz val="8"/>
        <color rgb="FF000000"/>
        <rFont val="Arial"/>
      </rPr>
      <t>1 871,10 €</t>
    </r>
  </si>
  <si>
    <t>PhDr. Alžbeta Krajčovičová</t>
  </si>
  <si>
    <t>00057/2022-PNZ -P40394/18.01</t>
  </si>
  <si>
    <t>Senec</t>
  </si>
  <si>
    <t>0,2058 / 0,0000</t>
  </si>
  <si>
    <t xml:space="preserve">Poľnohospodárske výrobné družstvo </t>
  </si>
  <si>
    <t>01953/2021-PNZ -P40427/18.02</t>
  </si>
  <si>
    <t>zmena identifikačných údajov nájomcu</t>
  </si>
  <si>
    <t>Báhoň, Igram, Kaplna</t>
  </si>
  <si>
    <t>97,9122 / 97,9122</t>
  </si>
  <si>
    <t>Marian Googaľ, Henrieta Gogaľová</t>
  </si>
  <si>
    <t>02182/2021-PNZ -P40478/16.01</t>
  </si>
  <si>
    <t>dohoda o ukončení na žiadosť nájomcu</t>
  </si>
  <si>
    <t>0,0090 / 0,0000</t>
  </si>
  <si>
    <t>Ivana Pašková</t>
  </si>
  <si>
    <t>02429/2021-PNZ -P40126/16.01</t>
  </si>
  <si>
    <t>0,0937 / 0,0000</t>
  </si>
  <si>
    <t>HYDINÁREŇ ZÁMOSTIE S.R.O.</t>
  </si>
  <si>
    <t>01624/2021-PNZ -P40145/16.02</t>
  </si>
  <si>
    <t>Dolná Lehota, Jasenie</t>
  </si>
  <si>
    <t>281,1457 / 0,0000</t>
  </si>
  <si>
    <t>Poľnohospodárske družstvo Žaškov</t>
  </si>
  <si>
    <t>02386/2021-PNZ -P40884/14.03</t>
  </si>
  <si>
    <t xml:space="preserve">zníženie výmery na základe žiadosti nájomcu </t>
  </si>
  <si>
    <t>Párnica, Žaškov</t>
  </si>
  <si>
    <t>167,3952 / 103,0571</t>
  </si>
  <si>
    <t>POLISCHO, s.r.o.</t>
  </si>
  <si>
    <t>01241/2021-PNZ -P40891/16.02</t>
  </si>
  <si>
    <t>dodatok o zvýšení na žiadosť nájomcu</t>
  </si>
  <si>
    <t>Gabčíkovo, Vrakúň</t>
  </si>
  <si>
    <t>22,3622 / 34,2519</t>
  </si>
  <si>
    <t xml:space="preserve">Ing. Vojtech Nyers, SHR </t>
  </si>
  <si>
    <t>01520/2021-PNZ -P40076/18.02</t>
  </si>
  <si>
    <t>Ukončenie na základe žiadosti, nájomca skončí ako SHR</t>
  </si>
  <si>
    <t>13,4626 / 0,0000</t>
  </si>
  <si>
    <t>AGROEKOSPOL, spol. s r.o.</t>
  </si>
  <si>
    <t>01521/2021-PNZ -P41014/15.04</t>
  </si>
  <si>
    <t>žiadosť o prenájom pozemkov po Ing. V. Nyers - PNZ-P40076/18.00</t>
  </si>
  <si>
    <t>Svätý Peter, Chotín</t>
  </si>
  <si>
    <t>206,6151 / 219,1576</t>
  </si>
  <si>
    <t>GALLA-TRANS s.r.o.</t>
  </si>
  <si>
    <t>02181/2021-PNZ -P40551/18.02</t>
  </si>
  <si>
    <t xml:space="preserve">Ukončenie - duplicita nájmu s nájomcom VITA - ZEL &amp; company. </t>
  </si>
  <si>
    <t>Krátke Kesy, Marcelová, Bátorove Kosihy</t>
  </si>
  <si>
    <t>159,0450 / 0,0000</t>
  </si>
  <si>
    <t>Mišurda Marek</t>
  </si>
  <si>
    <t>02447/2021-PNZ -P40486/14.01</t>
  </si>
  <si>
    <t>ukončenie dohodou na základe žiadosti nájomcu</t>
  </si>
  <si>
    <t>0,1757 / 0,0000</t>
  </si>
  <si>
    <t>PARTNER  MICHALOVCE, spol. s r.o.</t>
  </si>
  <si>
    <t>01850/2021-PNZ -P41099/15.03</t>
  </si>
  <si>
    <t>Dohoda o ukončení na žiadosť nájomcu</t>
  </si>
  <si>
    <t>8,2762 / 0,0000</t>
  </si>
  <si>
    <t xml:space="preserve">Hrubovčák Jozef , rod. Hrubovčák    </t>
  </si>
  <si>
    <t>02476/2021-PNZ -P40621/15.01</t>
  </si>
  <si>
    <t>Žiadosť nájomcu o ukončenie nájomnej zmluvy</t>
  </si>
  <si>
    <t>0,0986 / 0,0000</t>
  </si>
  <si>
    <t>Urban Martin</t>
  </si>
  <si>
    <t>02520/2021-PNZ -P40073/17.01</t>
  </si>
  <si>
    <t>zvýšenie na žiadosť nájomcu</t>
  </si>
  <si>
    <t>Liptovské Kľačany, Kráľovská Ľubeľa</t>
  </si>
  <si>
    <t>0,0636 / 0,1101</t>
  </si>
  <si>
    <t xml:space="preserve">Jarná Monika, Mgr. </t>
  </si>
  <si>
    <t>00067/2022-PNZ -P40627/16.01</t>
  </si>
  <si>
    <t>0,3322 / 0,0000</t>
  </si>
  <si>
    <t>Syllaba Peter Ing.</t>
  </si>
  <si>
    <t>00125/2022-PNZ -P43079/97.01</t>
  </si>
  <si>
    <t>0,1365 / 0,0000</t>
  </si>
  <si>
    <t>Bohák Ferdinand, SHR</t>
  </si>
  <si>
    <t>02177/2021-PNZ -P40055/19.02</t>
  </si>
  <si>
    <t>63,3487 / 0,0000</t>
  </si>
  <si>
    <t>Roľnícke družstvo "Prameň" v Santovke</t>
  </si>
  <si>
    <t>02279/2021-PNZ -P40459/17.03</t>
  </si>
  <si>
    <t>Zníženie predmetu nájmu na základe inventarizácie a žiadosti nájomcu</t>
  </si>
  <si>
    <t>Bory, Čankov, Demandice, Domadice, Hontianska Vrbica, Malinovec, Santovka</t>
  </si>
  <si>
    <t>326,6042 / 309,4745</t>
  </si>
  <si>
    <t xml:space="preserve">Poľnohospodárske družstvo so sídlom v Žemberovciach </t>
  </si>
  <si>
    <t>02331/2021-PNZ -P40059/19.02</t>
  </si>
  <si>
    <t xml:space="preserve">Zníženie predmetu nájmu na základe inventarizácie </t>
  </si>
  <si>
    <t>Jalakšová, Bory, Dolné Brhlovce, Horné Brhlovce, Domadice, Horša, Hontianske Trsťany, Dolné Žemberovce, Horné Žemberovce</t>
  </si>
  <si>
    <t>440,3499 / 399,5490</t>
  </si>
  <si>
    <t>Jankovič Ján</t>
  </si>
  <si>
    <t>02219/2021-PNZ -P41023/14.03</t>
  </si>
  <si>
    <t>8,0852 / 0,0000</t>
  </si>
  <si>
    <t>01675/2021-PNZ -P48405/04.06</t>
  </si>
  <si>
    <t>ukončenie na žiadosť nájomcu, nová NZ na dobu určitú</t>
  </si>
  <si>
    <t>2,3287 / 0,0000</t>
  </si>
  <si>
    <t>02033/2021-PNZ -P40444/14.04</t>
  </si>
  <si>
    <t>Aktualizácia predmetu nájmu</t>
  </si>
  <si>
    <t>Beladice, Pustý Chotár, Čeľadice, Hosťová, Dolné Obdokovce</t>
  </si>
  <si>
    <t>263,6402 / 300,4577</t>
  </si>
  <si>
    <t>AGROSPOL 5.TM, s.r.o.</t>
  </si>
  <si>
    <t>02174/2021-PNZ -P40137/16.05</t>
  </si>
  <si>
    <t>Beladice, Pustý Chotár, Červený Hrádok, Choča, Dolné Sľažany, Mlyňany, Tesáre nad Žitavou, Veľké Vozokany, Vieska nad Žitavou, Zlaté Moravce, Čakýň</t>
  </si>
  <si>
    <t>328,7887 / 335,5609</t>
  </si>
  <si>
    <t>SELIT, spol. s r.o.</t>
  </si>
  <si>
    <t>01556/2021-PNZ -P42922/05.05</t>
  </si>
  <si>
    <t>Zvýšenie výmery na základe žiadosti nájomcu po zápise GP.</t>
  </si>
  <si>
    <t>Nová Vieska</t>
  </si>
  <si>
    <t>14,3529 / 17,9560</t>
  </si>
  <si>
    <t>AGROAVAR družstvo agropodnikateľov Bíňa</t>
  </si>
  <si>
    <t>02224/2021-PNZ -P40035/15.02</t>
  </si>
  <si>
    <t>zvýšenie výmery na žiadosť nájomcu</t>
  </si>
  <si>
    <t>Bíňa, Pavlová, Sikenička</t>
  </si>
  <si>
    <t>62,9189 / 417,4176</t>
  </si>
  <si>
    <t>Ladislav Bredár a manželka Monika Bredárová</t>
  </si>
  <si>
    <t>00428/2019-PNZ -P45221/07.01</t>
  </si>
  <si>
    <t>ukončenie dohodou na žiadosť nájomcu,  nájomca predal RD</t>
  </si>
  <si>
    <t>0,0675 / 0,0000</t>
  </si>
  <si>
    <t>Blažej Mečiar</t>
  </si>
  <si>
    <t>01515/2021-PNZ -P40383/17.01</t>
  </si>
  <si>
    <t>neobhospodarovanie pozemku</t>
  </si>
  <si>
    <t>0,1167 / 0,0000</t>
  </si>
  <si>
    <t xml:space="preserve">Pozemkové spoločenstvo STREDNICA </t>
  </si>
  <si>
    <t>02459/2021-PNZ -P40861/09.03</t>
  </si>
  <si>
    <t>Ždiar</t>
  </si>
  <si>
    <t>0,3068 / 0,3068</t>
  </si>
  <si>
    <t>Zamagro, spol. s r.o.</t>
  </si>
  <si>
    <t>02532/2021-PNZ -P40061/16.04</t>
  </si>
  <si>
    <t>Spišská Stará Ves</t>
  </si>
  <si>
    <t>122,3024 / 107,9419</t>
  </si>
  <si>
    <t>Ing.Miloš Zagiba</t>
  </si>
  <si>
    <t>00780/2021-PNZ -P40748/16.02</t>
  </si>
  <si>
    <t>ukončenie dohodou na žiadosť nájomcu, nájomca pokračuje v podnikaní ako SHR</t>
  </si>
  <si>
    <t>135,7210 / 0,0000</t>
  </si>
  <si>
    <t>KIBUC s.r.o.</t>
  </si>
  <si>
    <t>00991/2021-PNZ -P40931/16.02</t>
  </si>
  <si>
    <t xml:space="preserve">zvýšenie na žiadosť nájomcu </t>
  </si>
  <si>
    <t>5,3128 / 5,4907</t>
  </si>
  <si>
    <t>Kališ Miloš</t>
  </si>
  <si>
    <t>01745/2021-PNZ -P40087/10.01</t>
  </si>
  <si>
    <t>ukončenie NZ dohodou, nemá záujem pokračovať v nájme, zdravotné problémy</t>
  </si>
  <si>
    <t>Rakoľuby</t>
  </si>
  <si>
    <t>0,3220 / 0,0000</t>
  </si>
  <si>
    <t>Ďureková Petronela Mgr.</t>
  </si>
  <si>
    <t>01920/2021-PNZ -P42962/05.03</t>
  </si>
  <si>
    <t xml:space="preserve">ukončenie NZ na žiadosť nájomcu </t>
  </si>
  <si>
    <t>4,3333 / 0,0000</t>
  </si>
  <si>
    <t>AGROFARMA BUDMERICE s.r.o.</t>
  </si>
  <si>
    <t>00988/2021-PNZ -P40107/19.02</t>
  </si>
  <si>
    <t>zníženie výmery na žiadosť nájomcu, pozemky prenechá mestu Trnava</t>
  </si>
  <si>
    <t>15,4074 / 15,0565</t>
  </si>
  <si>
    <t>Martinka Adolf</t>
  </si>
  <si>
    <t>00043/2022-PNZ -P40760/14.01</t>
  </si>
  <si>
    <t xml:space="preserve">dohoda o ukončení NZ na základe žiadosti nájomcu </t>
  </si>
  <si>
    <t>4,5904 / 0,0000</t>
  </si>
  <si>
    <t>Pružinská Anna</t>
  </si>
  <si>
    <t>01530/2021-PNZ -P40398/16.01</t>
  </si>
  <si>
    <t>dohoda o ukončení na základe žiadosti nájomcu</t>
  </si>
  <si>
    <t>Kopernica</t>
  </si>
  <si>
    <t>0,0380 / 0,0000</t>
  </si>
  <si>
    <t>LALÍK Juraj</t>
  </si>
  <si>
    <t>01987/2021-PNZ -P40255/12.01</t>
  </si>
  <si>
    <t xml:space="preserve">Dohoda o ukončení na základe žiadosti nájomcu, predal rodinný dom, ktorý susedí s pozemkom. </t>
  </si>
  <si>
    <t>0,1301 / 0,0000</t>
  </si>
  <si>
    <t>ROĽNÍCKE DRUŽSTVO</t>
  </si>
  <si>
    <t>02414/2021-PNZ -P40800/14.02</t>
  </si>
  <si>
    <t>zníženie na žiadosť nájomcu</t>
  </si>
  <si>
    <t>Detva, Korytárky, Kriváň, Podkriváň</t>
  </si>
  <si>
    <t>161,9507 / 137,1267</t>
  </si>
  <si>
    <t>Mesto Banská Bystrica</t>
  </si>
  <si>
    <t>01179/2021-PNZ -P40335/21.00</t>
  </si>
  <si>
    <t>Verejné účely-Vybudovanie oddychovej zóny Tajovka – THK“, súčasťou ktorej je aj „Úprava brehu Tajovky“</t>
  </si>
  <si>
    <t>31.12.2031</t>
  </si>
  <si>
    <r>
      <rPr>
        <sz val="8"/>
        <color rgb="FF000000"/>
        <rFont val="Arial"/>
      </rPr>
      <t>1 033,20 €</t>
    </r>
    <r>
      <rPr>
        <sz val="8"/>
        <color rgb="FF000000"/>
        <rFont val="Arial"/>
      </rPr>
      <t xml:space="preserve"> / </t>
    </r>
    <r>
      <rPr>
        <sz val="8"/>
        <color rgb="FF000000"/>
        <rFont val="Arial"/>
      </rPr>
      <t>0,90 €</t>
    </r>
  </si>
  <si>
    <t>Obec Košický Klečenov</t>
  </si>
  <si>
    <t>01896/2021-PNZ -P40459/21.00</t>
  </si>
  <si>
    <t>Košický Klečenov</t>
  </si>
  <si>
    <t xml:space="preserve">Vybudovanie záchytného parkoviska a prístupovej komunikácie k materskej škole a kultúrnemu domu. </t>
  </si>
  <si>
    <r>
      <rPr>
        <sz val="8"/>
        <color rgb="FF000000"/>
        <rFont val="Arial"/>
      </rPr>
      <t>152,88 €</t>
    </r>
    <r>
      <rPr>
        <sz val="8"/>
        <color rgb="FF000000"/>
        <rFont val="Arial"/>
      </rPr>
      <t xml:space="preserve"> / </t>
    </r>
    <r>
      <rPr>
        <sz val="8"/>
        <color rgb="FF000000"/>
        <rFont val="Arial"/>
      </rPr>
      <t>0,07 €</t>
    </r>
  </si>
  <si>
    <t>01864/2021-PNZ -P20001/21.00</t>
  </si>
  <si>
    <t>prenájom budov a stavieb</t>
  </si>
  <si>
    <r>
      <rPr>
        <sz val="8"/>
        <color rgb="FF000000"/>
        <rFont val="Arial"/>
      </rPr>
      <t>3 816,69 €</t>
    </r>
    <r>
      <rPr>
        <sz val="8"/>
        <color rgb="FF000000"/>
        <rFont val="Arial"/>
      </rPr>
      <t xml:space="preserve"> / </t>
    </r>
    <r>
      <rPr>
        <sz val="8"/>
        <color rgb="FF000000"/>
        <rFont val="Arial"/>
      </rPr>
      <t>0,00 €</t>
    </r>
  </si>
  <si>
    <t>AGROFARMA S.R.O.</t>
  </si>
  <si>
    <t>00822/2020-PNZ -P40118/20.00</t>
  </si>
  <si>
    <t>Dulov</t>
  </si>
  <si>
    <t xml:space="preserve"> nepoľnohospodárske využitie pozemku, doťaženie zostatkových zásob štrkopieskov, následná likvidácia štrkoviska a revitalizácia územia </t>
  </si>
  <si>
    <r>
      <rPr>
        <sz val="8"/>
        <color rgb="FF000000"/>
        <rFont val="Arial"/>
      </rPr>
      <t>21 570,62 €</t>
    </r>
    <r>
      <rPr>
        <sz val="8"/>
        <color rgb="FF000000"/>
        <rFont val="Arial"/>
      </rPr>
      <t xml:space="preserve"> / </t>
    </r>
    <r>
      <rPr>
        <sz val="8"/>
        <color rgb="FF000000"/>
        <rFont val="Arial"/>
      </rPr>
      <t>0,43 €</t>
    </r>
  </si>
  <si>
    <t>02340/2021-PNZ -P40552/21.00</t>
  </si>
  <si>
    <t>Starostlivosť o verejnú zeleň</t>
  </si>
  <si>
    <r>
      <rPr>
        <sz val="8"/>
        <color rgb="FF000000"/>
        <rFont val="Arial"/>
      </rPr>
      <t>40,00 €</t>
    </r>
    <r>
      <rPr>
        <sz val="8"/>
        <color rgb="FF000000"/>
        <rFont val="Arial"/>
      </rPr>
      <t xml:space="preserve"> / </t>
    </r>
    <r>
      <rPr>
        <sz val="8"/>
        <color rgb="FF000000"/>
        <rFont val="Arial"/>
      </rPr>
      <t>0,00 €</t>
    </r>
  </si>
  <si>
    <t>Živá Záhrada, s.r.o.</t>
  </si>
  <si>
    <t>01044/2021-PNZ -P40306/21.00</t>
  </si>
  <si>
    <t>Verejné účely, zriadenie zberného dvora za  účelom spracovania biologického odpadu  a jeho užívanie vrátane pozemku pod stavbou vo vlastníctve nájomcu</t>
  </si>
  <si>
    <t>15.02.2026</t>
  </si>
  <si>
    <r>
      <rPr>
        <sz val="8"/>
        <color rgb="FF000000"/>
        <rFont val="Arial"/>
      </rPr>
      <t>1 066,80 €</t>
    </r>
    <r>
      <rPr>
        <sz val="8"/>
        <color rgb="FF000000"/>
        <rFont val="Arial"/>
      </rPr>
      <t xml:space="preserve"> / </t>
    </r>
    <r>
      <rPr>
        <sz val="8"/>
        <color rgb="FF000000"/>
        <rFont val="Arial"/>
      </rPr>
      <t>0,17 €</t>
    </r>
  </si>
  <si>
    <t>Obec Hencovce</t>
  </si>
  <si>
    <t>01690/2021-PNZ -P40409/21.00</t>
  </si>
  <si>
    <t>Hencovce</t>
  </si>
  <si>
    <t>Verejná zeleň</t>
  </si>
  <si>
    <t>11.1.2031</t>
  </si>
  <si>
    <t>Obec Lúčky</t>
  </si>
  <si>
    <t>00189/2022-PNZ -P40049/22.00</t>
  </si>
  <si>
    <r>
      <rPr>
        <sz val="8"/>
        <color rgb="FF000000"/>
        <rFont val="Arial"/>
      </rPr>
      <t>40,00 €</t>
    </r>
    <r>
      <rPr>
        <sz val="8"/>
        <color rgb="FF000000"/>
        <rFont val="Arial"/>
      </rPr>
      <t xml:space="preserve"> / </t>
    </r>
    <r>
      <rPr>
        <sz val="8"/>
        <color rgb="FF000000"/>
        <rFont val="Arial"/>
      </rPr>
      <t>0,02 €</t>
    </r>
  </si>
  <si>
    <t>Obec Podhorie</t>
  </si>
  <si>
    <t>02161/2021-PNZ -P40544/21.00</t>
  </si>
  <si>
    <r>
      <rPr>
        <sz val="8"/>
        <color rgb="FF000000"/>
        <rFont val="Arial"/>
      </rPr>
      <t>40,00 €</t>
    </r>
    <r>
      <rPr>
        <sz val="8"/>
        <color rgb="FF000000"/>
        <rFont val="Arial"/>
      </rPr>
      <t xml:space="preserve"> / </t>
    </r>
    <r>
      <rPr>
        <sz val="8"/>
        <color rgb="FF000000"/>
        <rFont val="Arial"/>
      </rPr>
      <t>0,09 €</t>
    </r>
  </si>
  <si>
    <t>Holek Pavel</t>
  </si>
  <si>
    <t>00046/2022-PNZ -P40018/13.01</t>
  </si>
  <si>
    <t xml:space="preserve">Ukončenie nájomnej zmluvy na žiadosť nájomcu </t>
  </si>
  <si>
    <t>Prístup na pozemky, uloženie inžinierskych sietí</t>
  </si>
  <si>
    <t>0,0318 / 0,0000</t>
  </si>
  <si>
    <t>Adam Tibor a manž. Mária</t>
  </si>
  <si>
    <t>02050/2021-PNZ -P41091/14.01</t>
  </si>
  <si>
    <t>ukončenie dohodou na žiadosť nájomcu, z dôvodu odpredaja chatky</t>
  </si>
  <si>
    <t>pozemok - záhradkárska osada</t>
  </si>
  <si>
    <t>od účinnosti dohody</t>
  </si>
  <si>
    <t>0,0447 / 0,0000</t>
  </si>
  <si>
    <t>Mikulášska chata, s.r.o.</t>
  </si>
  <si>
    <t>01753/2021-PNZ -P42157/05.02</t>
  </si>
  <si>
    <t>žiadosť pozemkového spoločenstva /Urbár Vrbica o ukončenie zmluvy dohodou na základe novely zákona o pozemkových spoločenstvách</t>
  </si>
  <si>
    <t>prevádzkové účely chaty</t>
  </si>
  <si>
    <t>0,0099 / 0,0000</t>
  </si>
  <si>
    <t>Kollár Martin</t>
  </si>
  <si>
    <t>02539/2021-PNZ -P40152/12.01</t>
  </si>
  <si>
    <t xml:space="preserve">Ukončenie na žiadosť nájomcu </t>
  </si>
  <si>
    <t>Malužiná</t>
  </si>
  <si>
    <t>uskladnenie dreva</t>
  </si>
  <si>
    <t>0,0460 / 0,0000</t>
  </si>
  <si>
    <t>Górová Žaneta</t>
  </si>
  <si>
    <t>02449/2021-PNZ -P44433/06.01</t>
  </si>
  <si>
    <t>Ukončenie na základe žiadosti nájomcu</t>
  </si>
  <si>
    <t>Chľaba</t>
  </si>
  <si>
    <t xml:space="preserve">Nepoľnohospodárske využitie - pozemok pod rekreačnou chatou. </t>
  </si>
  <si>
    <t>0,0584 / 0,0000</t>
  </si>
  <si>
    <t>Castor &amp; Pollux, s.r.o.</t>
  </si>
  <si>
    <t>02502/2021-PNZ -P40181/12.01</t>
  </si>
  <si>
    <t>Vybudovanie prístupovej komunikácie k projektu Bažantnica Bojnice</t>
  </si>
  <si>
    <t>0,0860 / 0,0000</t>
  </si>
  <si>
    <t>PD Lemešany, s.r.o.</t>
  </si>
  <si>
    <t>02377/2021-PNZ -P49538/04.02</t>
  </si>
  <si>
    <t>Ukončenie na základe žiadosti nájomcu - zmena vlastníckych pomerov (odpredaj) stavieb postavených na pozemkoch SPF na nového vlastníka</t>
  </si>
  <si>
    <t>Prenájom pozemkov pod stavbou</t>
  </si>
  <si>
    <t>0,3867 / 0,0000</t>
  </si>
  <si>
    <t>MESTO LEVOČA</t>
  </si>
  <si>
    <t>00159/2022-PNZ -P47826/02.02</t>
  </si>
  <si>
    <t>Levoča</t>
  </si>
  <si>
    <t>rekonštrukcia miestnej komunikácie</t>
  </si>
  <si>
    <t>0,0014 / 0,0000</t>
  </si>
  <si>
    <t>Gura Marek Ing.</t>
  </si>
  <si>
    <t>02259/2021-PNZ -P47669/02.02</t>
  </si>
  <si>
    <t>Dvor pri rodinnom dome</t>
  </si>
  <si>
    <t>0,0189 / 0,0000</t>
  </si>
  <si>
    <t>Spoloč. vlastníkov súkromných lesov a LP Čadečka</t>
  </si>
  <si>
    <t>02409/2021-PNZ -P40221/17.01</t>
  </si>
  <si>
    <t xml:space="preserve"> ukončenie dohodou na žiadosť nájomcu, ukončenie ťažby</t>
  </si>
  <si>
    <t>Manipulácia s vyťaženou drevnou hmotou a jej uskladnenie</t>
  </si>
  <si>
    <t>0,0850 / 0,0000</t>
  </si>
  <si>
    <t>Milan Čavajda</t>
  </si>
  <si>
    <t>04025/2020-PNZ -P40417/17.01</t>
  </si>
  <si>
    <t>Ukončenie nájomnej zmluvy dohodou na žiadosť nájomcu</t>
  </si>
  <si>
    <t>Dlhé Pole</t>
  </si>
  <si>
    <t>Manipulácia a uskladnenie vyťaženej drevnej hmoty</t>
  </si>
  <si>
    <t>0,3770 / 0,0000</t>
  </si>
  <si>
    <t>FF Systems, s. r. o.</t>
  </si>
  <si>
    <t>02355/2021-PNZ -P43840/06.01</t>
  </si>
  <si>
    <t>Ukončenie nájmu na žiadosť nájomcu z dôvodu odpredaja stavby na parcele, ktorá je predmetom nájmu</t>
  </si>
  <si>
    <t>Hliník nad Hronom</t>
  </si>
  <si>
    <t>Na účely prevádzky výrobnej haly</t>
  </si>
  <si>
    <t>0,0341 / 0,0000</t>
  </si>
  <si>
    <t>Germanová Zuzana, Mgr.</t>
  </si>
  <si>
    <t>00038/2022-PKZP-K40007/22.00</t>
  </si>
  <si>
    <t>Richvald</t>
  </si>
  <si>
    <t>Obec Sedliacka Dubová</t>
  </si>
  <si>
    <t>04198/2020-PKZP-K40199/20.00</t>
  </si>
  <si>
    <t>Sedliacka Dubová</t>
  </si>
  <si>
    <t>Mesto Zlaté Moravce</t>
  </si>
  <si>
    <t>00298/2021-PKZP-K40034/21.00</t>
  </si>
  <si>
    <t>Zlaté Moravce</t>
  </si>
  <si>
    <t>Obec Hladovka</t>
  </si>
  <si>
    <t>00498/2021-PKZP-K40060/21.00</t>
  </si>
  <si>
    <t>Hladovka</t>
  </si>
  <si>
    <t>Obec Lubeník</t>
  </si>
  <si>
    <t>01085/2021-PKZP-K40130/21.00</t>
  </si>
  <si>
    <t>Lubeník</t>
  </si>
  <si>
    <t>01263/2021-PKZP-K40146/21.00</t>
  </si>
  <si>
    <t>Obec Hiadeľ</t>
  </si>
  <si>
    <t>01428/2021-PKZP-K40171/21.00</t>
  </si>
  <si>
    <t>Hiadeľ</t>
  </si>
  <si>
    <t>Obec Gerlachov</t>
  </si>
  <si>
    <t>01597/2021-PKZ -K40217/21.00</t>
  </si>
  <si>
    <t>Gerlachov</t>
  </si>
  <si>
    <t>Obec Baňa</t>
  </si>
  <si>
    <t>01602/2021-PKZ -K40218/21.00</t>
  </si>
  <si>
    <t>Baňa</t>
  </si>
  <si>
    <t>Obec Tekovské Nemce</t>
  </si>
  <si>
    <t>01641/2021-PKZP-K40188/21.00</t>
  </si>
  <si>
    <t>Tekovské Nemce</t>
  </si>
  <si>
    <t>Mesto Stropkov</t>
  </si>
  <si>
    <t>01685/2021-PKZP-K40193/21.00</t>
  </si>
  <si>
    <t>Mesto Detva</t>
  </si>
  <si>
    <t>01713/2021-PKZP-K40198/21.00</t>
  </si>
  <si>
    <t>Obec Klačno</t>
  </si>
  <si>
    <t>01836/2021-PKZ -K40257/21.00</t>
  </si>
  <si>
    <t>Obec Dechtice</t>
  </si>
  <si>
    <t>01846/2021-PKZO-K40015/21.00</t>
  </si>
  <si>
    <t>Obec Vyšné Remety</t>
  </si>
  <si>
    <t>01860/2021-PKZP-K40211/21.00</t>
  </si>
  <si>
    <t>Vyšné Remety</t>
  </si>
  <si>
    <t>Obec Horná Ves</t>
  </si>
  <si>
    <t>01915/2021-PKZO-K40016/21.00</t>
  </si>
  <si>
    <t>Obec Močenok</t>
  </si>
  <si>
    <t>01991/2021-PKZP-K40225/21.00</t>
  </si>
  <si>
    <t>02059/2021-PKZP-K40227/21.00</t>
  </si>
  <si>
    <t>Obec Kamenica nad Cirochou</t>
  </si>
  <si>
    <t>02061/2021-PKZ -K40298/21.00</t>
  </si>
  <si>
    <t>Obec Kamenica</t>
  </si>
  <si>
    <t>02063/2021-PKZ -K40299/21.00</t>
  </si>
  <si>
    <t>Kamenica</t>
  </si>
  <si>
    <t>Obec Granč-Petrovce</t>
  </si>
  <si>
    <t>02064/2021-PKZ -K40300/21.00</t>
  </si>
  <si>
    <t>Granč-Petrovce</t>
  </si>
  <si>
    <t>02065/2021-PKZP-K40229/21.00</t>
  </si>
  <si>
    <t>Obec Vrbov</t>
  </si>
  <si>
    <t>02066/2021-PKZ -K40301/21.00</t>
  </si>
  <si>
    <t>Vrbov</t>
  </si>
  <si>
    <t>Obec Gribov</t>
  </si>
  <si>
    <t>02073/2021-PKZ -K40302/21.00</t>
  </si>
  <si>
    <t>Gribov</t>
  </si>
  <si>
    <t>Obec Oreské</t>
  </si>
  <si>
    <t>02091/2021-PKZ -K40303/21.00</t>
  </si>
  <si>
    <t>Mesto Tisovec</t>
  </si>
  <si>
    <t>02148/2021-PKZP-K40231/21.00</t>
  </si>
  <si>
    <t>Tisovec</t>
  </si>
  <si>
    <t>Obec Cífer</t>
  </si>
  <si>
    <t>02178/2021-PKZ -K40307/21.00</t>
  </si>
  <si>
    <t>Cífer</t>
  </si>
  <si>
    <t xml:space="preserve">Obec Malá Mača </t>
  </si>
  <si>
    <t>02308/2021-PKZO-K40017/21.00</t>
  </si>
  <si>
    <t>Malá Mača</t>
  </si>
  <si>
    <t>Obec Párnica</t>
  </si>
  <si>
    <t>02334/2021-PKZP-K40238/21.00</t>
  </si>
  <si>
    <t>Párnica</t>
  </si>
  <si>
    <t>02347/2021-PKZP-K40241/21.00</t>
  </si>
  <si>
    <t>Obec Poriadie</t>
  </si>
  <si>
    <t>02441/2021-PKZP-K40252/21.00</t>
  </si>
  <si>
    <t>02442/2021-PKZP-K40253/21.00</t>
  </si>
  <si>
    <t>Mesto Lipany</t>
  </si>
  <si>
    <t>02450/2021-PKZP-K40257/21.00</t>
  </si>
  <si>
    <t>Lipany</t>
  </si>
  <si>
    <t>02451/2021-PKZP-K40258/21.00</t>
  </si>
  <si>
    <t>Čelovce</t>
  </si>
  <si>
    <t>Obec Makov</t>
  </si>
  <si>
    <t>02452/2021-PKZP-K40259/21.00</t>
  </si>
  <si>
    <t>Makov</t>
  </si>
  <si>
    <t>Obec Dolný Hričov</t>
  </si>
  <si>
    <t>02464/2021-PKZP-K40261/21.00</t>
  </si>
  <si>
    <t>NV § 19  ods. 3 písm. f) zákona č. 180/1995 Z.z. - pod stavbou</t>
  </si>
  <si>
    <t>Dolný Hričov</t>
  </si>
  <si>
    <t>02472/2021-PKZP-K40263/21.00</t>
  </si>
  <si>
    <t>02482/2021-PKZO-K40019/21.00</t>
  </si>
  <si>
    <t>Obec Častkovce</t>
  </si>
  <si>
    <t>02499/2021-PKZ -K40352/21.00</t>
  </si>
  <si>
    <t>Častkovce</t>
  </si>
  <si>
    <t>Obec Mojmírovce</t>
  </si>
  <si>
    <t>02501/2021-PKZP-K40268/21.00</t>
  </si>
  <si>
    <t>02512/2021-PKZ -K40356/21.00</t>
  </si>
  <si>
    <t>Obec Žakovce</t>
  </si>
  <si>
    <t>02513/2021-PKZ -K40357/21.00</t>
  </si>
  <si>
    <t>Žakovce</t>
  </si>
  <si>
    <t>Obec Letanovce</t>
  </si>
  <si>
    <t>02527/2021-PKZP-K40273/21.00</t>
  </si>
  <si>
    <t>Letanovce</t>
  </si>
  <si>
    <t>Obec Málinec</t>
  </si>
  <si>
    <t>02534/2021-PKZP-K40274/21.00</t>
  </si>
  <si>
    <t>Málinec</t>
  </si>
  <si>
    <t>00001/2022-PKZP-K40001/22.00</t>
  </si>
  <si>
    <t>Obec Podhradie</t>
  </si>
  <si>
    <t>00006/2022-PKZP-K40002/22.00</t>
  </si>
  <si>
    <t>Podhradie</t>
  </si>
  <si>
    <t>Obec Nový Tekov</t>
  </si>
  <si>
    <t>00020/2022-PKZ -K40003/22.00</t>
  </si>
  <si>
    <t>Obec Zákopčie</t>
  </si>
  <si>
    <t>00028/2022-PKZ -K40004/22.00</t>
  </si>
  <si>
    <t>Zákopčie</t>
  </si>
  <si>
    <t>Obec Lokca</t>
  </si>
  <si>
    <t>00033/2022-PKZ -K40006/22.00</t>
  </si>
  <si>
    <t>Lokca</t>
  </si>
  <si>
    <t>Obec Vrbovce</t>
  </si>
  <si>
    <t>00049/2022-PKZP-K40010/22.00</t>
  </si>
  <si>
    <t>Obec Vyšná Myšľa</t>
  </si>
  <si>
    <t>00052/2022-PKZO-K40001/22.00</t>
  </si>
  <si>
    <t>Vyšná Myšľa</t>
  </si>
  <si>
    <t>Obec Maňa</t>
  </si>
  <si>
    <t>00068/2022-PKZP-K40015/22.00</t>
  </si>
  <si>
    <t>Veľká Maňa</t>
  </si>
  <si>
    <t>Mesto Krompachy</t>
  </si>
  <si>
    <t>00069/2022-PKZP-K40014/22.00</t>
  </si>
  <si>
    <t>Krompachy</t>
  </si>
  <si>
    <t>00115/2022-PKZO-K40002/22.00</t>
  </si>
  <si>
    <t>Mesto Stará Turá</t>
  </si>
  <si>
    <t>00137/2022-PKZP-K40023/22.00</t>
  </si>
  <si>
    <t>Stará Turá</t>
  </si>
  <si>
    <t>Obec Trenčianske Bohuslavice</t>
  </si>
  <si>
    <t>00165/2022-PKZO-K40003/22.00</t>
  </si>
  <si>
    <t>Trenčianske Bohuslavice</t>
  </si>
  <si>
    <t>Mesto Nové Mesto nad Váhom</t>
  </si>
  <si>
    <t>00202/2022-PKZP-K40029/22.00</t>
  </si>
  <si>
    <t>00284/2022-PKZP-K40033/22.00</t>
  </si>
  <si>
    <t>Obec Čierne</t>
  </si>
  <si>
    <t>00324/2022-PKZ -K40040/22.00</t>
  </si>
  <si>
    <t>SR § 3 ods. 1 písm. c) Nariadenia vlády č. 238/2010 Z.z. - Nemožnosť samostatného účelného využitia</t>
  </si>
  <si>
    <t>Čierne</t>
  </si>
  <si>
    <t>Obec Nová Ves nad Váhom</t>
  </si>
  <si>
    <t>00437/2022-PKZP-K40052/22.00</t>
  </si>
  <si>
    <t xml:space="preserve">NV Z.180/1995 § 19 f) </t>
  </si>
  <si>
    <t>Nová Ves nad Váhom</t>
  </si>
  <si>
    <t>Obec Sedmerovec</t>
  </si>
  <si>
    <t>00452/2022-PKZ -K40059/22.00</t>
  </si>
  <si>
    <t>Sedmerovec</t>
  </si>
  <si>
    <t>00576/2022-PKZP-K40062/22.00</t>
  </si>
  <si>
    <t>Obec Radoma</t>
  </si>
  <si>
    <t>00577/2022-PKZP-K40063/22.00</t>
  </si>
  <si>
    <t>Valaliky Industrial Park, s.r.o.</t>
  </si>
  <si>
    <t>00945/2022-PKZP-K40109/22.00</t>
  </si>
  <si>
    <t xml:space="preserve">NV § 11 zákona č.371/2021 Z.z. </t>
  </si>
  <si>
    <t>Valaliky</t>
  </si>
  <si>
    <t>00947/2022-PKZ -K40157/22.00</t>
  </si>
  <si>
    <t xml:space="preserve">SR § 11 zákona č.371/2021 Z.z. </t>
  </si>
  <si>
    <t>PhDr. Magdaléna Janotová, Vladimír Pyšný</t>
  </si>
  <si>
    <t>00274/2018-PKZ -K40052/18.00</t>
  </si>
  <si>
    <t>Košťany nad Turcom</t>
  </si>
  <si>
    <t xml:space="preserve">Tibor Mészáros , Ing. Silvia Mészárosová </t>
  </si>
  <si>
    <t>03638/2016-PKZ -K40740/16.00</t>
  </si>
  <si>
    <t>§ 3 ods.1 písm. a) Nariadenia vlády  č.238/2010 Z.z.</t>
  </si>
  <si>
    <t>Stredoslovenská vodárenská spoločnosť, a.,s.</t>
  </si>
  <si>
    <t>03272/2019-PKZ -K40814/19.00</t>
  </si>
  <si>
    <t>Slaská</t>
  </si>
  <si>
    <t>Ladislav Daduliak, Mgr. Mária Daduliaková</t>
  </si>
  <si>
    <t>01036/2019-PKZ -K40251/19.00</t>
  </si>
  <si>
    <t xml:space="preserve">Rosiarová Mária </t>
  </si>
  <si>
    <t>02296/2019-PKZP-K40363/19.00</t>
  </si>
  <si>
    <t>Kán František a manž. , Kánová Eva</t>
  </si>
  <si>
    <t>01545/2019-PKZ -K40405/19.00</t>
  </si>
  <si>
    <t>00556/2018-PKZ -K40107/18.00</t>
  </si>
  <si>
    <t>Stakčín</t>
  </si>
  <si>
    <t>Radoslav Baláž a Katarína Balážová Zonzelová, Ladislav Valent, Andrea Soboňová</t>
  </si>
  <si>
    <t>02599/2018-PKZP-K40305/18.00</t>
  </si>
  <si>
    <t>§ 19 ods.3 písm. f) zákon č.180/1995 Z.z.</t>
  </si>
  <si>
    <t>Ludrová</t>
  </si>
  <si>
    <t>Markusreal, s.r.o.</t>
  </si>
  <si>
    <t>03653/2019-PKZP-K40571/19.00</t>
  </si>
  <si>
    <t>Donovaly</t>
  </si>
  <si>
    <t>WITOS s.r.o.</t>
  </si>
  <si>
    <t>00326/2020-PKZ -K40087/20.00</t>
  </si>
  <si>
    <t>Vladimír Stempak</t>
  </si>
  <si>
    <t>00466/2020-PKZ -K40115/20.00</t>
  </si>
  <si>
    <t>Mihal Kuzma</t>
  </si>
  <si>
    <t>00653/2020-PKZ -K40157/20.00</t>
  </si>
  <si>
    <t>Kolonica</t>
  </si>
  <si>
    <t>Jakubec Mário, Ing, Jakubcová Ľubomíra</t>
  </si>
  <si>
    <t>00823/2020-PKZP-K40085/20.00</t>
  </si>
  <si>
    <t>NV 180/1995, § 19 h) - nevyhnutný prístup</t>
  </si>
  <si>
    <t>Repište</t>
  </si>
  <si>
    <t>Vladislav Urban a manželka Milada, k.ú. Trnové a Mojšová Lúčka (ZO SZZ Lúčky II)</t>
  </si>
  <si>
    <t>03647/2020-PKZ -K40254/20.00</t>
  </si>
  <si>
    <t>Sojka Pavel a Eva Sojková</t>
  </si>
  <si>
    <t>04147/2020-PKZP-K40194/20.00</t>
  </si>
  <si>
    <t>Stankovany</t>
  </si>
  <si>
    <t>Ing. Stanislav Machovčák</t>
  </si>
  <si>
    <t>04858/2020-PKZ -K40420/20.00</t>
  </si>
  <si>
    <t>Staškov</t>
  </si>
  <si>
    <t>Ing. Dušan Matejčík, Ing. Janka Matejčíková</t>
  </si>
  <si>
    <t>00297/2021-PKZ -K40030/21.00</t>
  </si>
  <si>
    <t>Bečov</t>
  </si>
  <si>
    <t>Daniel Fedorčák</t>
  </si>
  <si>
    <t>00521/2021-PKZP-K40062/21.00</t>
  </si>
  <si>
    <t>Vyšný Hrušov</t>
  </si>
  <si>
    <t>Hutník René, Adrián Hutník, Miriam Hutníková</t>
  </si>
  <si>
    <t>01120/2021-PKZ -K40161/21.00</t>
  </si>
  <si>
    <t>Ľutina</t>
  </si>
  <si>
    <t>Emil Blišťan a Beáta Blišťanová</t>
  </si>
  <si>
    <t>01235/2021-PKZ -K40170/21.00</t>
  </si>
  <si>
    <t>Kubiš Matej</t>
  </si>
  <si>
    <t>01247/2021-PKZ -K40171/21.00</t>
  </si>
  <si>
    <t>01296/2021-PKZP-K40154/21.00</t>
  </si>
  <si>
    <t>Nitrianske Hrnčiarovce</t>
  </si>
  <si>
    <t>Václavík Dušan, Václavíková Oľga</t>
  </si>
  <si>
    <t>01347/2021-PKZ -K40188/21.00</t>
  </si>
  <si>
    <t>Branislav Hermann, Lenka Hermann</t>
  </si>
  <si>
    <t>01395/2021-PKZ -K40197/21.00</t>
  </si>
  <si>
    <t>Ing.Ladislav Krebes, Božena Krebesová</t>
  </si>
  <si>
    <t>01455/2021-PKZP-K40176/21.00</t>
  </si>
  <si>
    <t>Kolárovice</t>
  </si>
  <si>
    <t>Peter Domin</t>
  </si>
  <si>
    <t>01574/2021-PKZP-K40183/21.00</t>
  </si>
  <si>
    <t>Kravany nad Dunajom</t>
  </si>
  <si>
    <t>01594/2021-PKZP-K40186/21.00</t>
  </si>
  <si>
    <t>LEKÁR, a.s.</t>
  </si>
  <si>
    <t>01706/2021-PKZ -K40226/21.00</t>
  </si>
  <si>
    <t>Veterná Poruba</t>
  </si>
  <si>
    <t>Rudolf Berček, Elena Malinčíková, Alžbeta Martišová</t>
  </si>
  <si>
    <t>01742/2021-PKZ -K40236/21.00</t>
  </si>
  <si>
    <t>Lužianky</t>
  </si>
  <si>
    <t>Mária Janíková</t>
  </si>
  <si>
    <t>01754/2021-PKZP-K40201/21.00</t>
  </si>
  <si>
    <t>Štefan Falat, Michaela Falatová</t>
  </si>
  <si>
    <t>01755/2021-PKZP-K40202/21.00</t>
  </si>
  <si>
    <t>Olejníkov</t>
  </si>
  <si>
    <t>Milan Mladý, Lýdia Mladá</t>
  </si>
  <si>
    <t>01762/2021-PKZP-K40205/21.00</t>
  </si>
  <si>
    <t>Vieska nad Žitavou</t>
  </si>
  <si>
    <t>Mgr. Michal Pališin, Ing. Jana Pališin</t>
  </si>
  <si>
    <t>01774/2021-PKZ -K40240/21.00</t>
  </si>
  <si>
    <t>Maďarová Jozefína</t>
  </si>
  <si>
    <t>01780/2021-PKZ -K40242/21.00</t>
  </si>
  <si>
    <t>Bardejov</t>
  </si>
  <si>
    <t>Judita Roháčeková</t>
  </si>
  <si>
    <t>01788/2021-PKZ -K40248/21.00</t>
  </si>
  <si>
    <t>Chotín</t>
  </si>
  <si>
    <t>Robert Šimon, Alica Šimonová</t>
  </si>
  <si>
    <t>01800/2021-PKZ -K40250/21.00</t>
  </si>
  <si>
    <t>Zemčák Jozef</t>
  </si>
  <si>
    <t>01801/2021-PKZ -K40252/21.00</t>
  </si>
  <si>
    <t>Stanislav Dranga</t>
  </si>
  <si>
    <t>01841/2021-PKZ -K40259/21.00</t>
  </si>
  <si>
    <t>Bretejovce</t>
  </si>
  <si>
    <t>Norbert Kundrát, Kvetoslava Kundrátová</t>
  </si>
  <si>
    <t>01851/2021-PKZ -K40264/21.00</t>
  </si>
  <si>
    <t>Svinia</t>
  </si>
  <si>
    <t>Sekaj Alexander, Mgr., Sekajová Lenka, Mgr.</t>
  </si>
  <si>
    <t>01855/2021-PKZ -K40265/21.00</t>
  </si>
  <si>
    <t>Patrik Mäsiar</t>
  </si>
  <si>
    <t>01856/2021-PKZ -K40266/21.00</t>
  </si>
  <si>
    <t>Vavrišovo</t>
  </si>
  <si>
    <t>Farkas István</t>
  </si>
  <si>
    <t>01858/2021-PKZ -K40263/21.00</t>
  </si>
  <si>
    <t>Slovenská lekárska komora</t>
  </si>
  <si>
    <t>01863/2021-PKZ -K40268/21.00</t>
  </si>
  <si>
    <t>Ing. Jaroslav Hucík a Daniela Hucíková</t>
  </si>
  <si>
    <t>01876/2021-PKZ -K40269/21.00</t>
  </si>
  <si>
    <t>Sýkora Jaroslav, Ing., Ing. JUDr. Michaela Sýkorová</t>
  </si>
  <si>
    <t>01878/2021-PKZ -K40270/21.00</t>
  </si>
  <si>
    <t>Jaroslav Barnaš</t>
  </si>
  <si>
    <t>01881/2021-PKZ -K40271/21.00</t>
  </si>
  <si>
    <t>Párovské Háje</t>
  </si>
  <si>
    <t>Juraj Beliš, Stanislava Belišová</t>
  </si>
  <si>
    <t>01884/2021-PKZ -K40272/21.00</t>
  </si>
  <si>
    <t>Daniela Hrnčiarová</t>
  </si>
  <si>
    <t>01886/2021-PKZP-K40215/21.00</t>
  </si>
  <si>
    <t>Ing. Emanuel Ondko, Mária Ondková, Rastislav Fenďa, Anna Fenďová, Anna Regecová, Ján Smandra, Anna Smandrová</t>
  </si>
  <si>
    <t>01887/2021-PKZ -K40273/21.00</t>
  </si>
  <si>
    <t>Ing. Jiři Ballarin</t>
  </si>
  <si>
    <t>01889/2021-PKZP-K40216/21.00</t>
  </si>
  <si>
    <t>Peter Mudrík, Lenka Mudríková</t>
  </si>
  <si>
    <t>01895/2021-PKZ -K40274/21.00</t>
  </si>
  <si>
    <t>SR Nar. 238/2010 § 3 b) Prístup na pozemky</t>
  </si>
  <si>
    <t>Klokočov</t>
  </si>
  <si>
    <t>Bartfay Maroš, Bartfayová Viera, Mgr.</t>
  </si>
  <si>
    <t>01900/2021-PKZ -K40275/21.00</t>
  </si>
  <si>
    <t>Ján Čuba, Bernarda Čubová</t>
  </si>
  <si>
    <t>01903/2021-PKZ -K40276/21.00</t>
  </si>
  <si>
    <t>Plavnica</t>
  </si>
  <si>
    <t>František Kuťka, Mária Kuťková, rod. Horváthová</t>
  </si>
  <si>
    <t>01913/2021-PKZP-K40217/21.00</t>
  </si>
  <si>
    <t>Lovce</t>
  </si>
  <si>
    <t>Oslancová Lýdia</t>
  </si>
  <si>
    <t>01950/2021-PKZP-K40222/21.00</t>
  </si>
  <si>
    <t>Bzenica</t>
  </si>
  <si>
    <t>Lukáš Hlinka, Marianna Hlinková</t>
  </si>
  <si>
    <t>01986/2021-PKZ -K40290/21.00</t>
  </si>
  <si>
    <t>Litmanová</t>
  </si>
  <si>
    <t>Korcová Daniela</t>
  </si>
  <si>
    <t>01993/2021-PKZ -K40291/21.00</t>
  </si>
  <si>
    <t>Mičuchová Ivana, Mgr., Mičuch Juraj,Ing.</t>
  </si>
  <si>
    <t>02000/2021-PKZ -K40292/21.00</t>
  </si>
  <si>
    <t>Jablonové</t>
  </si>
  <si>
    <t>Compelová Zavadská</t>
  </si>
  <si>
    <t>02005/2021-PKZ -K40293/21.00</t>
  </si>
  <si>
    <t>Stráne pod Tatrami</t>
  </si>
  <si>
    <t>Slobodník Martin</t>
  </si>
  <si>
    <t>02183/2021-PKZ -K40308/21.00</t>
  </si>
  <si>
    <t>Kútna Anna</t>
  </si>
  <si>
    <t>02249/2021-PKZ -K40310/21.00</t>
  </si>
  <si>
    <t>Ostrá Lúka</t>
  </si>
  <si>
    <t>Kuzma Ján, Kuzmová Andrea</t>
  </si>
  <si>
    <t>02251/2021-PKZ -K40311/21.00</t>
  </si>
  <si>
    <t>Hontianske Nemce</t>
  </si>
  <si>
    <t>Ivan Vladimír, Ivanová Jana</t>
  </si>
  <si>
    <t>02293/2021-PKZ -K40319/21.00</t>
  </si>
  <si>
    <t>Andrišeková Danka</t>
  </si>
  <si>
    <t>02317/2021-PKZ -K40322/21.00</t>
  </si>
  <si>
    <t>Garbiar Jozef</t>
  </si>
  <si>
    <t>02321/2021-PKZ -K40323/21.00</t>
  </si>
  <si>
    <t>Smoleň Peter</t>
  </si>
  <si>
    <t>02323/2021-PKZ -K40324/21.00</t>
  </si>
  <si>
    <t>Veľká Lesná</t>
  </si>
  <si>
    <t>Tkáčik Vladimír</t>
  </si>
  <si>
    <t>02336/2021-PKZ -K40326/21.00</t>
  </si>
  <si>
    <t>Balco Anton a Balcová Jarmila</t>
  </si>
  <si>
    <t>02341/2021-PKZP-K40239/21.00</t>
  </si>
  <si>
    <t>Ploštín</t>
  </si>
  <si>
    <t>Novák Jozef</t>
  </si>
  <si>
    <t>02348/2021-PKZP-K40242/21.00</t>
  </si>
  <si>
    <t>Liptovská Teplá</t>
  </si>
  <si>
    <t>Kiapeš Ján</t>
  </si>
  <si>
    <t>02357/2021-PKZ -K40330/21.00</t>
  </si>
  <si>
    <t>SR Nar. 238/2010 § 3 a) Spoluvlastnícke podiely</t>
  </si>
  <si>
    <t>Cinobaňa</t>
  </si>
  <si>
    <t>PROFI TEST s.r.o.</t>
  </si>
  <si>
    <t>02359/2021-PKZ -K40331/21.00</t>
  </si>
  <si>
    <t>Vojtičková Marta</t>
  </si>
  <si>
    <t>02360/2021-PKZ -K40332/21.00</t>
  </si>
  <si>
    <t>Horné Žemberovce</t>
  </si>
  <si>
    <t>Sporinský Róbert a Sporinská Andrea</t>
  </si>
  <si>
    <t>02373/2021-PKZP-K40243/21.00</t>
  </si>
  <si>
    <t>Liptovský Peter</t>
  </si>
  <si>
    <t>Maďar Marián</t>
  </si>
  <si>
    <t>02379/2021-PKZP-K40244/21.00</t>
  </si>
  <si>
    <t>Liptovské Sliače</t>
  </si>
  <si>
    <t>Jurčík Ján</t>
  </si>
  <si>
    <t>02382/2021-PKZ -K40338/21.00</t>
  </si>
  <si>
    <t>Revišné</t>
  </si>
  <si>
    <t>02383/2021-PKZP-K40246/21.00</t>
  </si>
  <si>
    <t>Lehotský Martin</t>
  </si>
  <si>
    <t>02390/2021-PKZP-K40247/21.00</t>
  </si>
  <si>
    <t>Bobrovník</t>
  </si>
  <si>
    <t>Branislav Marec</t>
  </si>
  <si>
    <t>02393/2021-PKZ -K40341/21.00</t>
  </si>
  <si>
    <t>Lietavská Svinná</t>
  </si>
  <si>
    <t>Mgr. Alica Chomjaková</t>
  </si>
  <si>
    <t>02395/2021-PKZ -K40340/21.00</t>
  </si>
  <si>
    <t>Vargová Monika</t>
  </si>
  <si>
    <t>02397/2021-PKZ -K40342/21.00</t>
  </si>
  <si>
    <t>SR Nar. 238/2010 § 3 f) Pozemky pod stavbami a priľahlé pozemky</t>
  </si>
  <si>
    <t>Kokava nad Rimavicou</t>
  </si>
  <si>
    <t>Peter Štrba, Katarína Štrbová</t>
  </si>
  <si>
    <t>02400/2021-PKZ -K40343/21.00</t>
  </si>
  <si>
    <t>Rajec</t>
  </si>
  <si>
    <t>Tóth František , Ing. PhD.</t>
  </si>
  <si>
    <t>02404/2021-PKZ -K40345/21.00</t>
  </si>
  <si>
    <t>Krná</t>
  </si>
  <si>
    <t>Zoltán Hodúr</t>
  </si>
  <si>
    <t>02444/2021-PKZP-K40255/21.00</t>
  </si>
  <si>
    <t>Berčík Ivan, Berčíková Renáta</t>
  </si>
  <si>
    <t>02463/2021-PKZ -K40347/21.00</t>
  </si>
  <si>
    <t>Olejár Bohdan, Kačmárová Eva, Kačmár Michal</t>
  </si>
  <si>
    <t>02479/2021-PKZP-K40266/21.00</t>
  </si>
  <si>
    <t>Rokycany</t>
  </si>
  <si>
    <t>Gajdoš Bernard,Ing., Gajdoš Viliam, Ing., Kocianová Anna</t>
  </si>
  <si>
    <t>02505/2021-PKZ -K40354/21.00</t>
  </si>
  <si>
    <t>Mikšová</t>
  </si>
  <si>
    <t>Adamek Miloš, Adameková Michaela</t>
  </si>
  <si>
    <t>02522/2021-PKZ -K40359/21.00</t>
  </si>
  <si>
    <t>Pohronská Polhora</t>
  </si>
  <si>
    <t>Kvačkaj Miroslav, Kvačkajová Alena</t>
  </si>
  <si>
    <t>00008/2022-PKZ -K40001/22.00</t>
  </si>
  <si>
    <t xml:space="preserve">SR Nar.238/2010 §3 f) Pozemky pod stavbami a priľahlé pozemky
</t>
  </si>
  <si>
    <t>Predajná</t>
  </si>
  <si>
    <t>Šulek Jaroslav Ing., Šuleková Margita, Bc.</t>
  </si>
  <si>
    <t>00012/2022-PKZ -K40002/22.00</t>
  </si>
  <si>
    <t>Miroslav Dolinay</t>
  </si>
  <si>
    <t>00023/2022-PKZP-K40004/22.00</t>
  </si>
  <si>
    <t>NV § 19  ods. 6 zákona č. 180/1995 Z.z. - Dohoda o zrušení podiel. spoluvlastníctva</t>
  </si>
  <si>
    <t>Drugda Maroš</t>
  </si>
  <si>
    <t>00226/2022-PKZ -K40031/22.00</t>
  </si>
  <si>
    <t>Obec Horné Mladonice</t>
  </si>
  <si>
    <t>00283/2022-PKZP-K40034/22.00</t>
  </si>
  <si>
    <t>Horné Mladonice</t>
  </si>
  <si>
    <t>00359/2022-PKZP-K40151/21.01</t>
  </si>
  <si>
    <t xml:space="preserve">Čavojský Pavol </t>
  </si>
  <si>
    <t>01339/2019-PKZ -K40347/19.00</t>
  </si>
  <si>
    <t>SR Nar.238/2010 §3 c) Nemožnosť samostatného účelného využitia.</t>
  </si>
  <si>
    <t>Poruba</t>
  </si>
  <si>
    <t>Ing. Michal Šebest</t>
  </si>
  <si>
    <t>00555/2020-PKZ -K40133/20.00</t>
  </si>
  <si>
    <t>Poluvsie</t>
  </si>
  <si>
    <t>03155/2020-PKZ -K40235/20.00</t>
  </si>
  <si>
    <t>Ing. Ján Badida</t>
  </si>
  <si>
    <t>03397/2020-PKZ -K40244/20.00</t>
  </si>
  <si>
    <t>Trnava pri Laborci</t>
  </si>
  <si>
    <t>Samuel Lábský</t>
  </si>
  <si>
    <t>04789/2020-PKZ -K40410/20.00</t>
  </si>
  <si>
    <t>Kátov</t>
  </si>
  <si>
    <t>Mária Habániková</t>
  </si>
  <si>
    <t>00158/2021-PKZP-K40017/21.00</t>
  </si>
  <si>
    <t>NV Z.180/1995 § 19/6 Dohoda o zrušení podiel. spoluvlastníctva.</t>
  </si>
  <si>
    <t>Ján Machovič, Márie Machovičová</t>
  </si>
  <si>
    <t>00479/2021-PKZP-K40058/21.00</t>
  </si>
  <si>
    <t>Daniel Summer</t>
  </si>
  <si>
    <t>00770/2021-PKZ -K40108/21.00</t>
  </si>
  <si>
    <t>Ratnovce</t>
  </si>
  <si>
    <t>BSH Drives and Pumps s. r. o.</t>
  </si>
  <si>
    <t>01142/2021-PKZP-K40133/21.00</t>
  </si>
  <si>
    <t>Michalovce</t>
  </si>
  <si>
    <t>01308/2021-PKZ -K40184/21.00</t>
  </si>
  <si>
    <t>Ružena Pillárová</t>
  </si>
  <si>
    <t>01408/2021-PKZ -K40201/21.00</t>
  </si>
  <si>
    <t>Ing. Macejko Peter, Ing. Macejková Veronika</t>
  </si>
  <si>
    <t>01418/2021-PKZ -K40206/21.00</t>
  </si>
  <si>
    <t>Jamník</t>
  </si>
  <si>
    <t>Seman Michal, Semanová Mária</t>
  </si>
  <si>
    <t>01721/2021-PKZ -K40232/21.00</t>
  </si>
  <si>
    <t>Július Balázs, Daniel Balázs, Eugen Balázs</t>
  </si>
  <si>
    <t>01722/2021-PKZ -K40233/21.00</t>
  </si>
  <si>
    <t>Včeláre</t>
  </si>
  <si>
    <t>Zuzana Mastihubová</t>
  </si>
  <si>
    <t>01723/2021-PKZP-K40199/21.00</t>
  </si>
  <si>
    <t>Podbranč</t>
  </si>
  <si>
    <t>Juha Emil, Juhová Mária, rod. Ferenčíková</t>
  </si>
  <si>
    <t>01724/2021-PKZ -K40234/21.00</t>
  </si>
  <si>
    <t>SEPTA s.r.o.</t>
  </si>
  <si>
    <t>01733/2021-PKZP-K40172/21.00</t>
  </si>
  <si>
    <t>Trebišov</t>
  </si>
  <si>
    <t>Alexander Cintula</t>
  </si>
  <si>
    <t>01839/2021-PKZ -K40258/21.00</t>
  </si>
  <si>
    <t>SR Nar. 238/2010 §3 c) Nemožnosť samostatného čelného využitia</t>
  </si>
  <si>
    <t>Ing. Miroslav Čársky</t>
  </si>
  <si>
    <t>01840/2021-PKZ -K40260/21.00</t>
  </si>
  <si>
    <t>Jaroslav Macik</t>
  </si>
  <si>
    <t>01910/2021-PKZ -K40278/21.00</t>
  </si>
  <si>
    <t>Veľká Tŕňa</t>
  </si>
  <si>
    <t>01914/2021-PKZP-K40218/21.00</t>
  </si>
  <si>
    <t xml:space="preserve">Miroslav Suchoň, Mária Suchoňová </t>
  </si>
  <si>
    <t>01944/2021-PKZ -K40288/21.00</t>
  </si>
  <si>
    <t>Viliam Horník, Sylvia Horníková</t>
  </si>
  <si>
    <t>02026/2021-PKZ -K40295/21.00</t>
  </si>
  <si>
    <t>MULTIBILLARD, s.r.o.</t>
  </si>
  <si>
    <t>02036/2021-PKZ -K40296/21.00</t>
  </si>
  <si>
    <t>Mesto Malacky</t>
  </si>
  <si>
    <t>02062/2021-PKZP-K40228/21.00</t>
  </si>
  <si>
    <t>Malacky</t>
  </si>
  <si>
    <t>Ing. Ján Jadloš</t>
  </si>
  <si>
    <t>02119/2021-PKZ -K40305/21.00</t>
  </si>
  <si>
    <t>Radoslav Brziak, Lenka Brziaková</t>
  </si>
  <si>
    <t>02191/2021-PKZP-K40232/21.00</t>
  </si>
  <si>
    <t>Nižný Klátov</t>
  </si>
  <si>
    <t>Družstvo Silická Planina</t>
  </si>
  <si>
    <t>02258/2021-PKZ -K40314/21.00</t>
  </si>
  <si>
    <t>SR § 34 ods. 4 písm. d) zákona č. 330/1991 Zb. - Výstavba a ťažba</t>
  </si>
  <si>
    <t>Silica</t>
  </si>
  <si>
    <t>Západoslovenská distribučná a.s.</t>
  </si>
  <si>
    <t>02269/2021-PKZ -K40316/21.00</t>
  </si>
  <si>
    <t>Kuklov</t>
  </si>
  <si>
    <t>Ing. Eleonóra Ferencová, Ing. Slavomír Ferenc</t>
  </si>
  <si>
    <t>02278/2021-PKZ -K40317/21.00</t>
  </si>
  <si>
    <t xml:space="preserve">MUDr. Vladimír Brešťanský </t>
  </si>
  <si>
    <t>02299/2021-PKZP-K40233/21.00</t>
  </si>
  <si>
    <t>Krutý Rastislav</t>
  </si>
  <si>
    <t>02325/2021-PKZP-K40234/21.00</t>
  </si>
  <si>
    <t>Bernolákovo</t>
  </si>
  <si>
    <t>Hakszer Denis, Hakszerová Karolína</t>
  </si>
  <si>
    <t>02345/2021-PKZP-K40240/21.00</t>
  </si>
  <si>
    <t>Abrahám</t>
  </si>
  <si>
    <t>VOLKSWAGEN SLOVAKIA, a.s.</t>
  </si>
  <si>
    <t>02372/2021-PKZ -K40336/21.00</t>
  </si>
  <si>
    <t>02381/2021-PKZP-K40245/21.00</t>
  </si>
  <si>
    <t xml:space="preserve">Miroslav Moravčík </t>
  </si>
  <si>
    <t>02419/2021-PKZP-K40249/21.00</t>
  </si>
  <si>
    <t>STACHEMA Bratislava a.s.</t>
  </si>
  <si>
    <t>02436/2021-PKZ -K40346/21.00</t>
  </si>
  <si>
    <t>Rovinka</t>
  </si>
  <si>
    <t>K-spol s.r.o.</t>
  </si>
  <si>
    <t>02443/2021-PKZP-K40254/21.00</t>
  </si>
  <si>
    <t>Alena Grošková</t>
  </si>
  <si>
    <t>02446/2021-PKZP-K40256/21.00</t>
  </si>
  <si>
    <t>Sekule</t>
  </si>
  <si>
    <t>Iveta Danihelová</t>
  </si>
  <si>
    <t>02458/2021-PKZP-K40260/21.00</t>
  </si>
  <si>
    <t>Čáry</t>
  </si>
  <si>
    <t>Rarbovský Tomáš</t>
  </si>
  <si>
    <t>02477/2021-PKZ -K40348/21.00</t>
  </si>
  <si>
    <t>Vladimír Helík</t>
  </si>
  <si>
    <t>02481/2021-PKZ -K40349/21.00</t>
  </si>
  <si>
    <t>Dolný Moštenec</t>
  </si>
  <si>
    <t>Ján Brezula , Ľudmila Brezulová</t>
  </si>
  <si>
    <t>02492/2021-PKZP-K40267/21.00</t>
  </si>
  <si>
    <t>Ing. Peter Horváth</t>
  </si>
  <si>
    <t>02496/2021-PKZ -K40682/19.01</t>
  </si>
  <si>
    <t>Bankó Ondrej, Ing., Bankóová Eleonóra</t>
  </si>
  <si>
    <t>02498/2021-PKZ -K40351/21.00</t>
  </si>
  <si>
    <t>SR Nar. 238/2010 § 3 c) Nemožnosť samostatného účelného využitia</t>
  </si>
  <si>
    <t>Eliášovce</t>
  </si>
  <si>
    <t>Ing. Ľudmila Sekeráková</t>
  </si>
  <si>
    <t>00090/2022-PKZ -K40014/22.00</t>
  </si>
  <si>
    <t>Rozhanovce</t>
  </si>
  <si>
    <t>Pavol Matala, Jana Matalová</t>
  </si>
  <si>
    <t>00117/2022-PKZ -K40020/22.00</t>
  </si>
  <si>
    <t>Jozef Szabo, Szabová Natália</t>
  </si>
  <si>
    <t>00135/2022-PKZP-K40021/22.00</t>
  </si>
  <si>
    <t>Koš</t>
  </si>
  <si>
    <t>Ing. Ladislav Kočík, Mgr. Barbora Kočíková</t>
  </si>
  <si>
    <t>00156/2022-PKZ -K40025/22.00</t>
  </si>
  <si>
    <t>Kokšov-Bakša</t>
  </si>
  <si>
    <t>Ing., JUDr. Sloboda Michal</t>
  </si>
  <si>
    <t>00228/2022-PKZ -K40032/22.00</t>
  </si>
  <si>
    <t>Víglaská Mária, Víglaský Jozef</t>
  </si>
  <si>
    <t>02432/2021-PKZ -K40284/21.00</t>
  </si>
  <si>
    <t>Rudno nad Hronom</t>
  </si>
  <si>
    <t>Dôvod uzavretia</t>
  </si>
  <si>
    <t>Celková výmera SPF (ha)</t>
  </si>
  <si>
    <t>Výmera SR / NV SPF z celkovej (ha)</t>
  </si>
  <si>
    <t>Výmera NV SPF z celkovej (ha)</t>
  </si>
  <si>
    <t>Urbárske pozemkové spoločenstvo Turčianské Kľačany</t>
  </si>
  <si>
    <t>00462/2022-PNZ -P50004/13.60</t>
  </si>
  <si>
    <t>BEZZ</t>
  </si>
  <si>
    <t>Lipovec, Turčianske Kľačany, Vrútky</t>
  </si>
  <si>
    <t>Lesné hospodárstvo</t>
  </si>
  <si>
    <t>Kristeková Viera, Holičková Daniela</t>
  </si>
  <si>
    <t>02268/2021-PRZ0062/21-00</t>
  </si>
  <si>
    <t>Dolná Streda</t>
  </si>
  <si>
    <t>Slahučka Dušan, Ing. , Homolová Marta, Orthová Eleonóra</t>
  </si>
  <si>
    <t>02518/2021-PRZ0081/21-00</t>
  </si>
  <si>
    <t>Dagmara Debnárová</t>
  </si>
  <si>
    <t>00936/2021-PRZ0025/21-00</t>
  </si>
  <si>
    <t>Horná Štubňa</t>
  </si>
  <si>
    <t>Jozef Zajasenský</t>
  </si>
  <si>
    <t>02146/2021-PRZ0051/21-00</t>
  </si>
  <si>
    <t>Záturčie</t>
  </si>
  <si>
    <t>Alžbeta Grunfeldová</t>
  </si>
  <si>
    <t>02305/2021-PRZ0071/21-00</t>
  </si>
  <si>
    <t>Gemerská Hôrka</t>
  </si>
  <si>
    <t>Záhrada, Trvalý trávnatý porast, Orná pôda, Ostatná plocha</t>
  </si>
  <si>
    <t>Ján Kubinec</t>
  </si>
  <si>
    <t>04845/2020-PRZ0116/20-00</t>
  </si>
  <si>
    <t>Keblúšek Dušan</t>
  </si>
  <si>
    <t>02294/2021-PRZ0069/21-00</t>
  </si>
  <si>
    <t>Petrovice</t>
  </si>
  <si>
    <t>Miriam Martonová, Ľubica Matuľová, Peter Matuľa, Ivan Bízik, Michaela Bíziková</t>
  </si>
  <si>
    <t>02179/2021-PRZ0054/21-00</t>
  </si>
  <si>
    <t>Antošová Janka, Kurucár Ivan</t>
  </si>
  <si>
    <t>02438/2021-PRZ0075/21-00</t>
  </si>
  <si>
    <t>Hrabové</t>
  </si>
  <si>
    <t>Hliník nad Váhom</t>
  </si>
  <si>
    <t>Anna Kadlecová</t>
  </si>
  <si>
    <t>02141/2021-PRZ0050/21-00</t>
  </si>
  <si>
    <t>Nové Košariská</t>
  </si>
  <si>
    <t>Záhrada, Orná pôda</t>
  </si>
  <si>
    <t>Martin Potočňák</t>
  </si>
  <si>
    <t>02200/2021-PRZ0058/21-00</t>
  </si>
  <si>
    <t>Dulova Ves</t>
  </si>
  <si>
    <t>Abranovce</t>
  </si>
  <si>
    <t>Ostatná plocha</t>
  </si>
  <si>
    <t>Ján Kriváček</t>
  </si>
  <si>
    <t>00566/2021-PRZ0013/21-00</t>
  </si>
  <si>
    <t>Radoľa, KNM</t>
  </si>
  <si>
    <t>Radoľa</t>
  </si>
  <si>
    <t>Magdaléna Polakovičová</t>
  </si>
  <si>
    <t>00047/2022-PRZ0001/22-00</t>
  </si>
  <si>
    <t>Bobrov, Námestovo</t>
  </si>
  <si>
    <t>Bobrov</t>
  </si>
  <si>
    <t>Orná pôda, Trvalý trávnatý porast</t>
  </si>
  <si>
    <t>Lýdia Smoláriková</t>
  </si>
  <si>
    <t>02074/2021-PRZ0046/21-00</t>
  </si>
  <si>
    <t>Mária Šnircová</t>
  </si>
  <si>
    <t>02075/2021-PRZ0047/21-00</t>
  </si>
  <si>
    <t>Helena Szászová</t>
  </si>
  <si>
    <t>02337/2021-PRZ0072/21-00</t>
  </si>
  <si>
    <t>ostatná plocha</t>
  </si>
  <si>
    <t>PaedDr. Peter Parízek</t>
  </si>
  <si>
    <t>00070/2022-PRZ0003/22-00</t>
  </si>
  <si>
    <t>Vajnory, Trnávka</t>
  </si>
  <si>
    <t>PhDr. Silvia Dillnbergerová</t>
  </si>
  <si>
    <t>00100/2022-PRZ0005/22-00</t>
  </si>
  <si>
    <t>Staré Mesto</t>
  </si>
  <si>
    <t>Ing. Vladimír Švehla</t>
  </si>
  <si>
    <t>00253/2022-PRZ0016/22-00</t>
  </si>
  <si>
    <t>Martin</t>
  </si>
  <si>
    <t>Gábriš Ján</t>
  </si>
  <si>
    <t>02546/2021-PRZ0082/21-00</t>
  </si>
  <si>
    <t>Kostolný Sek</t>
  </si>
  <si>
    <t>Ing.Jozef Marcin</t>
  </si>
  <si>
    <t>02239/2021-PRZ0060/21-00</t>
  </si>
  <si>
    <t>Gamčík Slavomír, Šustíková Marta, Gamčík Rastislav</t>
  </si>
  <si>
    <t>00499/2021-PRZ0011/21-00</t>
  </si>
  <si>
    <t>Kapušany</t>
  </si>
  <si>
    <t>Trvalý trávnatý porast, Záhrada</t>
  </si>
  <si>
    <t>Ján Nahalka</t>
  </si>
  <si>
    <t>02280/2021-PRZ0063/21-00</t>
  </si>
  <si>
    <t>Andrej Nahalka</t>
  </si>
  <si>
    <t>02281/2021-PRZ0064/21-00</t>
  </si>
  <si>
    <t>Mária Lampartová</t>
  </si>
  <si>
    <t>02282/2021-PRZ0065/21-00</t>
  </si>
  <si>
    <t>Alžbeta Podolská</t>
  </si>
  <si>
    <t>02283/2021-PRZ0066/21-00</t>
  </si>
  <si>
    <t>Peter Nahálka</t>
  </si>
  <si>
    <t>02284/2021-PRZ0067/21-00</t>
  </si>
  <si>
    <t>Pavol Nahalka</t>
  </si>
  <si>
    <t>02285/2021-PRZ0068/21-00</t>
  </si>
  <si>
    <t>Mária Mulíková</t>
  </si>
  <si>
    <t>00197/2022-PRZ0012/22-00</t>
  </si>
  <si>
    <t>Prakovce</t>
  </si>
  <si>
    <t>Mária Brandoburová</t>
  </si>
  <si>
    <t>02296/2021-PRZ0070/21-00</t>
  </si>
  <si>
    <t>Peter Branderský</t>
  </si>
  <si>
    <t>02227/2021-PRZ0059/21-00</t>
  </si>
  <si>
    <t>Rozália Kyzeková</t>
  </si>
  <si>
    <t>04889/2020-PRZ0119/20-00</t>
  </si>
  <si>
    <t>Trvalý trávnatý porast, Ostatná plocha</t>
  </si>
  <si>
    <t>Štefan Vojtaššák</t>
  </si>
  <si>
    <t>02485/2021-PRZ0076/21-00</t>
  </si>
  <si>
    <t>Rakúsy, Tatranská Lomnica</t>
  </si>
  <si>
    <t>Rakúsy</t>
  </si>
  <si>
    <t>Elena Zavacká</t>
  </si>
  <si>
    <t>02486/2021-PRZ0077/21-00</t>
  </si>
  <si>
    <t>Martin Vojtaššák</t>
  </si>
  <si>
    <t>02487/2021-PRZ0078/21-00</t>
  </si>
  <si>
    <t>Helena Vojtaššáková</t>
  </si>
  <si>
    <t>02488/2021-PRZ0079/21-00</t>
  </si>
  <si>
    <t>Ján Vojtaššák</t>
  </si>
  <si>
    <t>02490/2021-PRZ0080/21-00</t>
  </si>
  <si>
    <t>02193/2021-PRZ0066/17-01</t>
  </si>
  <si>
    <t>02250/2021-PRC0000/20-02</t>
  </si>
  <si>
    <t>STIAHNUTÁ  (PREVERENIE)</t>
  </si>
  <si>
    <t>Helena Černáčeková, Ing. Dagmar Černáčeková, Dušan Černáček, Pavol Černáček</t>
  </si>
  <si>
    <t>JUDr. Milan Kaniš, Drahomíra Praženková, Peter Hanko, Jana Jahodová, JUDr. Martin Hanko</t>
  </si>
  <si>
    <t>Viera Klimová</t>
  </si>
  <si>
    <t>Ing. Elena Malcherová</t>
  </si>
  <si>
    <t>Paulína Huľová</t>
  </si>
  <si>
    <t>Darina Halatová</t>
  </si>
  <si>
    <t>Dr. Tomas Frühwald</t>
  </si>
  <si>
    <t>Eva Csölleová</t>
  </si>
  <si>
    <t>Ladislav Sárosfalvi, Ladislav Sárosfalvi</t>
  </si>
  <si>
    <t>Jozefa Marhavá</t>
  </si>
  <si>
    <t>Eva Zsolnaiová</t>
  </si>
  <si>
    <t>Marta Straňavská</t>
  </si>
  <si>
    <t>ANDREJKO Štefan</t>
  </si>
  <si>
    <t>LUKÁČOVÁ Anna</t>
  </si>
  <si>
    <t>ŠIPOŠOVÁ Irena</t>
  </si>
  <si>
    <t>Mária NOHAJOVÁ</t>
  </si>
  <si>
    <t>Oľga Gajanová</t>
  </si>
  <si>
    <t>Borkovičová Terézia, Ondrejková Helena</t>
  </si>
  <si>
    <t>Kapusta Jozef</t>
  </si>
  <si>
    <t>Šulek František</t>
  </si>
  <si>
    <t>Puklušová Katarína MUDr.</t>
  </si>
  <si>
    <t>Rusnák Jozef Ing.</t>
  </si>
  <si>
    <t>Emília Jančárová</t>
  </si>
  <si>
    <t>Anna Moncmanová, Pavel Izakovič, Vladimír Izakovič</t>
  </si>
  <si>
    <t>Ing. Ervin Šebo</t>
  </si>
  <si>
    <t>Veronika Valovičová</t>
  </si>
  <si>
    <t>Miroslav Galbička</t>
  </si>
  <si>
    <t>Antónia Jánošková</t>
  </si>
  <si>
    <t>Pavel Galbička</t>
  </si>
  <si>
    <t>00301/2022-PRZ0019/22-00</t>
  </si>
  <si>
    <t>Tomášov (Senec)</t>
  </si>
  <si>
    <t>Tomášov</t>
  </si>
  <si>
    <t>00313/2022-PRZ0021/22-00</t>
  </si>
  <si>
    <t>Reca (Senec)</t>
  </si>
  <si>
    <t>Reca</t>
  </si>
  <si>
    <t>00466/2022-PRZ0024/22-00</t>
  </si>
  <si>
    <t>Igram (Senec)</t>
  </si>
  <si>
    <t>Igram</t>
  </si>
  <si>
    <t>00792/2022-PRZ0038/22-00</t>
  </si>
  <si>
    <t>Most pri Bratislave (Senec)</t>
  </si>
  <si>
    <t>02188/2021-PRZ0055/21-00</t>
  </si>
  <si>
    <t>Ústie nad Priehradou (Tvrdošín)</t>
  </si>
  <si>
    <t>00536/2022-PRZ0028/22-00</t>
  </si>
  <si>
    <t>Horný Štefanov (Tvrdošín)</t>
  </si>
  <si>
    <t>Horný Štefanov</t>
  </si>
  <si>
    <t>02339/2021-PRZ0073/21-00</t>
  </si>
  <si>
    <t>Devínska Nová Ves (Bratislava)</t>
  </si>
  <si>
    <t>00107/2022-PRZ0007/22-00</t>
  </si>
  <si>
    <t>Blatná na Ostrove (Dunajská Streda)</t>
  </si>
  <si>
    <t>Sása (Dunajská Streda)</t>
  </si>
  <si>
    <t>00108/2022-PRZ0008/22-00</t>
  </si>
  <si>
    <t>Veľký Lég (Dunajská Streda)</t>
  </si>
  <si>
    <t>00204/2022-PRZ0013/22-00</t>
  </si>
  <si>
    <t>Vajnory (Bratislava)</t>
  </si>
  <si>
    <t>00007/2022-PRZ0000/22-00</t>
  </si>
  <si>
    <t>Kamenica nad Cirochou (Humenné)</t>
  </si>
  <si>
    <t>00065/2022-PRZ0002/22-00</t>
  </si>
  <si>
    <t>02199/2021-PRZ0057/21-00</t>
  </si>
  <si>
    <t>Slanec (Košice okolie)</t>
  </si>
  <si>
    <t>Slanec</t>
  </si>
  <si>
    <t>02168/2021-PRZ0052/21-00</t>
  </si>
  <si>
    <t>Budimír (Košice okolie)</t>
  </si>
  <si>
    <t>Budimír</t>
  </si>
  <si>
    <t>00674/2022-PRZ0030/22-00</t>
  </si>
  <si>
    <t>Vyšný Čaj (Košice okolie)</t>
  </si>
  <si>
    <t>Bukovec (Košice okolie)</t>
  </si>
  <si>
    <t>00677/2022-PRZ0031/22-00</t>
  </si>
  <si>
    <t>00216/2022-PRZ0014/22-00</t>
  </si>
  <si>
    <t>Liptovský Ján (Liptovský Mikuláš)</t>
  </si>
  <si>
    <t>00487/2022-PRZ0027/22-00</t>
  </si>
  <si>
    <t>00234/2022-PRZ0015/22-00</t>
  </si>
  <si>
    <t>Kolta (Nové Zámky)</t>
  </si>
  <si>
    <t>Kolta</t>
  </si>
  <si>
    <t>00300/2022-PRZ0018/22-00</t>
  </si>
  <si>
    <t>Spišská Sobota (Poprad)</t>
  </si>
  <si>
    <t>Stráže pod Tatrami (Poprad)</t>
  </si>
  <si>
    <t>00106/2022-PRZ0006/22-00</t>
  </si>
  <si>
    <t>00072/2022-PRZ0004/22-00</t>
  </si>
  <si>
    <t>Sekule (Senica)</t>
  </si>
  <si>
    <t>00969/2022-PRZ0048/22-00</t>
  </si>
  <si>
    <t>Jamník (Spišská Nová Ves)</t>
  </si>
  <si>
    <t>00798/2022-PRZ0039/22-00</t>
  </si>
  <si>
    <t>Zvončín (Trnava)</t>
  </si>
  <si>
    <t>Hrnčiarovce (Trnava)</t>
  </si>
  <si>
    <t>00759/2022-PRZ0037/22-00</t>
  </si>
  <si>
    <t>Banka (Piešťany)</t>
  </si>
  <si>
    <t>Banka</t>
  </si>
  <si>
    <t>00570/2022-PRZ0029/22-00</t>
  </si>
  <si>
    <t>00469/2022-PRZ0025/22-00</t>
  </si>
  <si>
    <t>Červeník (Hlohovec)</t>
  </si>
  <si>
    <t>Červeník</t>
  </si>
  <si>
    <t>00475/2022-PRZ0026/22-00</t>
  </si>
  <si>
    <t>00456/2022-PRZ0023/22-00</t>
  </si>
  <si>
    <t>Poľnohospodárske družstvo Viničné-Slovenský Grob</t>
  </si>
  <si>
    <t>00335/2021-PNZ -P40336/20.00</t>
  </si>
  <si>
    <t>Pezinok, Slovenský Grob, Veľké Šenkvice, Viničné</t>
  </si>
  <si>
    <r>
      <rPr>
        <sz val="8"/>
        <color rgb="FF000000"/>
        <rFont val="Arial"/>
        <family val="2"/>
        <charset val="238"/>
      </rPr>
      <t>16 460,26 €</t>
    </r>
    <r>
      <rPr>
        <sz val="8"/>
        <color rgb="FF000000"/>
        <rFont val="Arial"/>
        <family val="2"/>
        <charset val="238"/>
      </rPr>
      <t xml:space="preserve"> / </t>
    </r>
    <r>
      <rPr>
        <sz val="8"/>
        <color rgb="FF000000"/>
        <rFont val="Arial"/>
        <family val="2"/>
        <charset val="238"/>
      </rPr>
      <t>56,58 €</t>
    </r>
  </si>
  <si>
    <t>Peter Szusčík</t>
  </si>
  <si>
    <t>00616/2022-PNZ -P40187/22.00</t>
  </si>
  <si>
    <t>Vinohrady</t>
  </si>
  <si>
    <r>
      <rPr>
        <sz val="8"/>
        <color rgb="FF000000"/>
        <rFont val="Arial"/>
        <family val="2"/>
        <charset val="238"/>
      </rPr>
      <t>150,00 €</t>
    </r>
    <r>
      <rPr>
        <sz val="8"/>
        <color rgb="FF000000"/>
        <rFont val="Arial"/>
        <family val="2"/>
        <charset val="238"/>
      </rPr>
      <t xml:space="preserve"> / </t>
    </r>
    <r>
      <rPr>
        <sz val="8"/>
        <color rgb="FF000000"/>
        <rFont val="Arial"/>
        <family val="2"/>
        <charset val="238"/>
      </rPr>
      <t>38 461,54 €</t>
    </r>
  </si>
  <si>
    <t>Mgr. Filip Rakár</t>
  </si>
  <si>
    <t>00646/2022-PNZ -P40192/22.00</t>
  </si>
  <si>
    <t>Stupava</t>
  </si>
  <si>
    <r>
      <rPr>
        <sz val="8"/>
        <color rgb="FF000000"/>
        <rFont val="Arial"/>
        <family val="2"/>
        <charset val="238"/>
      </rPr>
      <t>135,00 €</t>
    </r>
    <r>
      <rPr>
        <sz val="8"/>
        <color rgb="FF000000"/>
        <rFont val="Arial"/>
        <family val="2"/>
        <charset val="238"/>
      </rPr>
      <t xml:space="preserve"> / </t>
    </r>
    <r>
      <rPr>
        <sz val="8"/>
        <color rgb="FF000000"/>
        <rFont val="Arial"/>
        <family val="2"/>
        <charset val="238"/>
      </rPr>
      <t>229,44 €</t>
    </r>
  </si>
  <si>
    <t>MUDr. Salátová Kozlovská Iveta</t>
  </si>
  <si>
    <t>00655/2021-PNZ -P40185/21.00</t>
  </si>
  <si>
    <t>Vysoká pri Morave</t>
  </si>
  <si>
    <r>
      <rPr>
        <sz val="8"/>
        <color rgb="FF000000"/>
        <rFont val="Arial"/>
        <family val="2"/>
        <charset val="238"/>
      </rPr>
      <t>100,00 €</t>
    </r>
    <r>
      <rPr>
        <sz val="8"/>
        <color rgb="FF000000"/>
        <rFont val="Arial"/>
        <family val="2"/>
        <charset val="238"/>
      </rPr>
      <t xml:space="preserve"> / </t>
    </r>
    <r>
      <rPr>
        <sz val="8"/>
        <color rgb="FF000000"/>
        <rFont val="Arial"/>
        <family val="2"/>
        <charset val="238"/>
      </rPr>
      <t>9 090,91 €</t>
    </r>
  </si>
  <si>
    <t>02261/2021-PNZ -P40572/21.00</t>
  </si>
  <si>
    <t>Viničné</t>
  </si>
  <si>
    <r>
      <rPr>
        <sz val="8"/>
        <color rgb="FF000000"/>
        <rFont val="Arial"/>
        <family val="2"/>
        <charset val="238"/>
      </rPr>
      <t>821,38 €</t>
    </r>
    <r>
      <rPr>
        <sz val="8"/>
        <color rgb="FF000000"/>
        <rFont val="Arial"/>
        <family val="2"/>
        <charset val="238"/>
      </rPr>
      <t xml:space="preserve"> / </t>
    </r>
    <r>
      <rPr>
        <sz val="8"/>
        <color rgb="FF000000"/>
        <rFont val="Arial"/>
        <family val="2"/>
        <charset val="238"/>
      </rPr>
      <t>50,30 €</t>
    </r>
  </si>
  <si>
    <t>Mgr. Milan Železňák</t>
  </si>
  <si>
    <t>02406/2021-PNZ -P40513/21.00</t>
  </si>
  <si>
    <t>Studienka</t>
  </si>
  <si>
    <r>
      <rPr>
        <sz val="8"/>
        <color rgb="FF000000"/>
        <rFont val="Arial"/>
        <family val="2"/>
        <charset val="238"/>
      </rPr>
      <t>180,00 €</t>
    </r>
    <r>
      <rPr>
        <sz val="8"/>
        <color rgb="FF000000"/>
        <rFont val="Arial"/>
        <family val="2"/>
        <charset val="238"/>
      </rPr>
      <t xml:space="preserve"> / </t>
    </r>
    <r>
      <rPr>
        <sz val="8"/>
        <color rgb="FF000000"/>
        <rFont val="Arial"/>
        <family val="2"/>
        <charset val="238"/>
      </rPr>
      <t>5 940,59 €</t>
    </r>
  </si>
  <si>
    <t>Siheľský Pavel</t>
  </si>
  <si>
    <t>00002/2022-PNZ -P40003/22.00</t>
  </si>
  <si>
    <r>
      <rPr>
        <sz val="8"/>
        <color rgb="FF000000"/>
        <rFont val="Arial"/>
        <family val="2"/>
        <charset val="238"/>
      </rPr>
      <t>80,00 €</t>
    </r>
    <r>
      <rPr>
        <sz val="8"/>
        <color rgb="FF000000"/>
        <rFont val="Arial"/>
        <family val="2"/>
        <charset val="238"/>
      </rPr>
      <t xml:space="preserve"> / </t>
    </r>
    <r>
      <rPr>
        <sz val="8"/>
        <color rgb="FF000000"/>
        <rFont val="Arial"/>
        <family val="2"/>
        <charset val="238"/>
      </rPr>
      <t>523,22 €</t>
    </r>
  </si>
  <si>
    <t>Lysina Marián</t>
  </si>
  <si>
    <t>00058/2022-PNZ -P40017/22.00</t>
  </si>
  <si>
    <r>
      <rPr>
        <sz val="8"/>
        <color rgb="FF000000"/>
        <rFont val="Arial"/>
        <family val="2"/>
        <charset val="238"/>
      </rPr>
      <t>91,00 €</t>
    </r>
    <r>
      <rPr>
        <sz val="8"/>
        <color rgb="FF000000"/>
        <rFont val="Arial"/>
        <family val="2"/>
        <charset val="238"/>
      </rPr>
      <t xml:space="preserve"> / </t>
    </r>
    <r>
      <rPr>
        <sz val="8"/>
        <color rgb="FF000000"/>
        <rFont val="Arial"/>
        <family val="2"/>
        <charset val="238"/>
      </rPr>
      <t>260,45 €</t>
    </r>
  </si>
  <si>
    <t>Majling Miroslav</t>
  </si>
  <si>
    <t>00145/2022-PNZ -P40593/21.00</t>
  </si>
  <si>
    <t>Lučatín</t>
  </si>
  <si>
    <r>
      <rPr>
        <sz val="8"/>
        <color rgb="FF000000"/>
        <rFont val="Arial"/>
        <family val="2"/>
        <charset val="238"/>
      </rPr>
      <t>73,00 €</t>
    </r>
    <r>
      <rPr>
        <sz val="8"/>
        <color rgb="FF000000"/>
        <rFont val="Arial"/>
        <family val="2"/>
        <charset val="238"/>
      </rPr>
      <t xml:space="preserve"> / </t>
    </r>
    <r>
      <rPr>
        <sz val="8"/>
        <color rgb="FF000000"/>
        <rFont val="Arial"/>
        <family val="2"/>
        <charset val="238"/>
      </rPr>
      <t>981,18 €</t>
    </r>
  </si>
  <si>
    <t>Šimko Pavol</t>
  </si>
  <si>
    <t>00255/2022-PNZ -P40650/21.00</t>
  </si>
  <si>
    <t>Moštenica</t>
  </si>
  <si>
    <r>
      <rPr>
        <sz val="8"/>
        <color rgb="FF000000"/>
        <rFont val="Arial"/>
        <family val="2"/>
        <charset val="238"/>
      </rPr>
      <t>81,00 €</t>
    </r>
    <r>
      <rPr>
        <sz val="8"/>
        <color rgb="FF000000"/>
        <rFont val="Arial"/>
        <family val="2"/>
        <charset val="238"/>
      </rPr>
      <t xml:space="preserve"> / </t>
    </r>
    <r>
      <rPr>
        <sz val="8"/>
        <color rgb="FF000000"/>
        <rFont val="Arial"/>
        <family val="2"/>
        <charset val="238"/>
      </rPr>
      <t>347,34 €</t>
    </r>
  </si>
  <si>
    <t>Gašparová Vlasta</t>
  </si>
  <si>
    <t>00794/2021-PNZ -P40239/21.00</t>
  </si>
  <si>
    <r>
      <rPr>
        <sz val="8"/>
        <color rgb="FF000000"/>
        <rFont val="Arial"/>
        <family val="2"/>
        <charset val="238"/>
      </rPr>
      <t>76,00 €</t>
    </r>
    <r>
      <rPr>
        <sz val="8"/>
        <color rgb="FF000000"/>
        <rFont val="Arial"/>
        <family val="2"/>
        <charset val="238"/>
      </rPr>
      <t xml:space="preserve"> / </t>
    </r>
    <r>
      <rPr>
        <sz val="8"/>
        <color rgb="FF000000"/>
        <rFont val="Arial"/>
        <family val="2"/>
        <charset val="238"/>
      </rPr>
      <t>1 606,77 €</t>
    </r>
  </si>
  <si>
    <t>Spišiak Ivan</t>
  </si>
  <si>
    <t>00796/2021-PNZ -P40241/21.00</t>
  </si>
  <si>
    <r>
      <rPr>
        <sz val="8"/>
        <color rgb="FF000000"/>
        <rFont val="Arial"/>
        <family val="2"/>
        <charset val="238"/>
      </rPr>
      <t>74,00 €</t>
    </r>
    <r>
      <rPr>
        <sz val="8"/>
        <color rgb="FF000000"/>
        <rFont val="Arial"/>
        <family val="2"/>
        <charset val="238"/>
      </rPr>
      <t xml:space="preserve"> / </t>
    </r>
    <r>
      <rPr>
        <sz val="8"/>
        <color rgb="FF000000"/>
        <rFont val="Arial"/>
        <family val="2"/>
        <charset val="238"/>
      </rPr>
      <t>839,00 €</t>
    </r>
  </si>
  <si>
    <t>Gála Jozef, JUDr.</t>
  </si>
  <si>
    <t>00855/2021-PNZ -P40263/21.00</t>
  </si>
  <si>
    <r>
      <rPr>
        <sz val="8"/>
        <color rgb="FF000000"/>
        <rFont val="Arial"/>
        <family val="2"/>
        <charset val="238"/>
      </rPr>
      <t>51,00 €</t>
    </r>
    <r>
      <rPr>
        <sz val="8"/>
        <color rgb="FF000000"/>
        <rFont val="Arial"/>
        <family val="2"/>
        <charset val="238"/>
      </rPr>
      <t xml:space="preserve"> / </t>
    </r>
    <r>
      <rPr>
        <sz val="8"/>
        <color rgb="FF000000"/>
        <rFont val="Arial"/>
        <family val="2"/>
        <charset val="238"/>
      </rPr>
      <t>3 541,67 €</t>
    </r>
  </si>
  <si>
    <t>Beňo Ľubomír</t>
  </si>
  <si>
    <t>02120/2021-PNZ -P40529/21.00</t>
  </si>
  <si>
    <t>Pohronský Bukovec</t>
  </si>
  <si>
    <r>
      <rPr>
        <sz val="8"/>
        <color rgb="FF000000"/>
        <rFont val="Arial"/>
        <family val="2"/>
        <charset val="238"/>
      </rPr>
      <t>72,00 €</t>
    </r>
    <r>
      <rPr>
        <sz val="8"/>
        <color rgb="FF000000"/>
        <rFont val="Arial"/>
        <family val="2"/>
        <charset val="238"/>
      </rPr>
      <t xml:space="preserve"> / </t>
    </r>
    <r>
      <rPr>
        <sz val="8"/>
        <color rgb="FF000000"/>
        <rFont val="Arial"/>
        <family val="2"/>
        <charset val="238"/>
      </rPr>
      <t>1 043,48 €</t>
    </r>
  </si>
  <si>
    <t>Šagát Ján</t>
  </si>
  <si>
    <t>02448/2021-PNZ -P40628/21.00</t>
  </si>
  <si>
    <r>
      <rPr>
        <sz val="8"/>
        <color rgb="FF000000"/>
        <rFont val="Arial"/>
        <family val="2"/>
        <charset val="238"/>
      </rPr>
      <t>83,00 €</t>
    </r>
    <r>
      <rPr>
        <sz val="8"/>
        <color rgb="FF000000"/>
        <rFont val="Arial"/>
        <family val="2"/>
        <charset val="238"/>
      </rPr>
      <t xml:space="preserve"> / </t>
    </r>
    <r>
      <rPr>
        <sz val="8"/>
        <color rgb="FF000000"/>
        <rFont val="Arial"/>
        <family val="2"/>
        <charset val="238"/>
      </rPr>
      <t>233,28 €</t>
    </r>
  </si>
  <si>
    <t>Ťažký Milan</t>
  </si>
  <si>
    <t>04035/2020-PNZ -P40366/20.00</t>
  </si>
  <si>
    <r>
      <rPr>
        <sz val="8"/>
        <color rgb="FF000000"/>
        <rFont val="Arial"/>
        <family val="2"/>
        <charset val="238"/>
      </rPr>
      <t>108,00 €</t>
    </r>
    <r>
      <rPr>
        <sz val="8"/>
        <color rgb="FF000000"/>
        <rFont val="Arial"/>
        <family val="2"/>
        <charset val="238"/>
      </rPr>
      <t xml:space="preserve"> / </t>
    </r>
    <r>
      <rPr>
        <sz val="8"/>
        <color rgb="FF000000"/>
        <rFont val="Arial"/>
        <family val="2"/>
        <charset val="238"/>
      </rPr>
      <t>3 016,76 €</t>
    </r>
  </si>
  <si>
    <t>Benedikt Suľa</t>
  </si>
  <si>
    <t>00097/2022-PNZ -P40028/22.00</t>
  </si>
  <si>
    <t>Dlhá nad Oravou</t>
  </si>
  <si>
    <r>
      <rPr>
        <sz val="8"/>
        <color rgb="FF000000"/>
        <rFont val="Arial"/>
        <family val="2"/>
        <charset val="238"/>
      </rPr>
      <t>85,00 €</t>
    </r>
    <r>
      <rPr>
        <sz val="8"/>
        <color rgb="FF000000"/>
        <rFont val="Arial"/>
        <family val="2"/>
        <charset val="238"/>
      </rPr>
      <t xml:space="preserve"> / </t>
    </r>
    <r>
      <rPr>
        <sz val="8"/>
        <color rgb="FF000000"/>
        <rFont val="Arial"/>
        <family val="2"/>
        <charset val="238"/>
      </rPr>
      <t>95,68 €</t>
    </r>
  </si>
  <si>
    <t>Marek Hlina</t>
  </si>
  <si>
    <t>00346/2022-PNZ -P40111/22.00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</si>
  <si>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1 323,25 €</t>
    </r>
  </si>
  <si>
    <t>PVOD DOMOVINA Dulovce</t>
  </si>
  <si>
    <t>00382/2022-PNZ -P40125/22.00</t>
  </si>
  <si>
    <t>Svätý Peter, Dulovce</t>
  </si>
  <si>
    <r>
      <rPr>
        <sz val="8"/>
        <color rgb="FF000000"/>
        <rFont val="Arial"/>
        <family val="2"/>
        <charset val="238"/>
      </rPr>
      <t>17 929,33 €</t>
    </r>
    <r>
      <rPr>
        <sz val="8"/>
        <color rgb="FF000000"/>
        <rFont val="Arial"/>
        <family val="2"/>
        <charset val="238"/>
      </rPr>
      <t xml:space="preserve"> / </t>
    </r>
    <r>
      <rPr>
        <sz val="8"/>
        <color rgb="FF000000"/>
        <rFont val="Arial"/>
        <family val="2"/>
        <charset val="238"/>
      </rPr>
      <t>76,30 €</t>
    </r>
  </si>
  <si>
    <t>00450/2022-PNZ -P40083/22.00</t>
  </si>
  <si>
    <t>Krátke Kesy, Marcelová</t>
  </si>
  <si>
    <r>
      <rPr>
        <sz val="8"/>
        <color rgb="FF000000"/>
        <rFont val="Arial"/>
        <family val="2"/>
        <charset val="238"/>
      </rPr>
      <t>2 841,50 €</t>
    </r>
    <r>
      <rPr>
        <sz val="8"/>
        <color rgb="FF000000"/>
        <rFont val="Arial"/>
        <family val="2"/>
        <charset val="238"/>
      </rPr>
      <t xml:space="preserve"> / </t>
    </r>
    <r>
      <rPr>
        <sz val="8"/>
        <color rgb="FF000000"/>
        <rFont val="Arial"/>
        <family val="2"/>
        <charset val="238"/>
      </rPr>
      <t>80,62 €</t>
    </r>
  </si>
  <si>
    <t>00473/2022-PNZ -P40126/22.00</t>
  </si>
  <si>
    <t>Dulovce</t>
  </si>
  <si>
    <r>
      <rPr>
        <sz val="8"/>
        <color rgb="FF000000"/>
        <rFont val="Arial"/>
        <family val="2"/>
        <charset val="238"/>
      </rPr>
      <t>780,86 €</t>
    </r>
    <r>
      <rPr>
        <sz val="8"/>
        <color rgb="FF000000"/>
        <rFont val="Arial"/>
        <family val="2"/>
        <charset val="238"/>
      </rPr>
      <t xml:space="preserve"> / </t>
    </r>
    <r>
      <rPr>
        <sz val="8"/>
        <color rgb="FF000000"/>
        <rFont val="Arial"/>
        <family val="2"/>
        <charset val="238"/>
      </rPr>
      <t>64,02 €</t>
    </r>
  </si>
  <si>
    <t>Výskumný ústav zeleninársky, s.r.o.</t>
  </si>
  <si>
    <t>01949/2021-PNZ -P40434/21.00</t>
  </si>
  <si>
    <t>Hurbanovo</t>
  </si>
  <si>
    <r>
      <rPr>
        <sz val="8"/>
        <color rgb="FF000000"/>
        <rFont val="Arial"/>
        <family val="2"/>
        <charset val="238"/>
      </rPr>
      <t>3 747,58 €</t>
    </r>
    <r>
      <rPr>
        <sz val="8"/>
        <color rgb="FF000000"/>
        <rFont val="Arial"/>
        <family val="2"/>
        <charset val="238"/>
      </rPr>
      <t xml:space="preserve"> / </t>
    </r>
    <r>
      <rPr>
        <sz val="8"/>
        <color rgb="FF000000"/>
        <rFont val="Arial"/>
        <family val="2"/>
        <charset val="238"/>
      </rPr>
      <t>72,60 €</t>
    </r>
  </si>
  <si>
    <t>Paál Ján</t>
  </si>
  <si>
    <t>02352/2021-PNZ -P40589/21.00</t>
  </si>
  <si>
    <r>
      <rPr>
        <sz val="8"/>
        <color rgb="FF000000"/>
        <rFont val="Arial"/>
        <family val="2"/>
        <charset val="238"/>
      </rPr>
      <t>72,00 €</t>
    </r>
    <r>
      <rPr>
        <sz val="8"/>
        <color rgb="FF000000"/>
        <rFont val="Arial"/>
        <family val="2"/>
        <charset val="238"/>
      </rPr>
      <t xml:space="preserve"> / </t>
    </r>
    <r>
      <rPr>
        <sz val="8"/>
        <color rgb="FF000000"/>
        <rFont val="Arial"/>
        <family val="2"/>
        <charset val="238"/>
      </rPr>
      <t>1 983,47 €</t>
    </r>
  </si>
  <si>
    <t>Štefan Pap</t>
  </si>
  <si>
    <t>02439/2021-PNZ -P40626/21.00</t>
  </si>
  <si>
    <t>Ipeľské Predmostie</t>
  </si>
  <si>
    <r>
      <rPr>
        <sz val="8"/>
        <color rgb="FF000000"/>
        <rFont val="Arial"/>
        <family val="2"/>
        <charset val="238"/>
      </rPr>
      <t>75,00 €</t>
    </r>
    <r>
      <rPr>
        <sz val="8"/>
        <color rgb="FF000000"/>
        <rFont val="Arial"/>
        <family val="2"/>
        <charset val="238"/>
      </rPr>
      <t xml:space="preserve"> / </t>
    </r>
    <r>
      <rPr>
        <sz val="8"/>
        <color rgb="FF000000"/>
        <rFont val="Arial"/>
        <family val="2"/>
        <charset val="238"/>
      </rPr>
      <t>504,37 €</t>
    </r>
  </si>
  <si>
    <t>Poľnohospodárske družstvo so sídlom v Smrečanoch</t>
  </si>
  <si>
    <t>00211/2022-PNZ -P40110/21.00</t>
  </si>
  <si>
    <t>Liptovský Mikuláš, Okoličné, Smrečany, Trstené, Veterná Poruba, Žiar, Svätý Štefan</t>
  </si>
  <si>
    <r>
      <rPr>
        <sz val="8"/>
        <color rgb="FF000000"/>
        <rFont val="Arial"/>
        <family val="2"/>
        <charset val="238"/>
      </rPr>
      <t>8 795,40 €</t>
    </r>
    <r>
      <rPr>
        <sz val="8"/>
        <color rgb="FF000000"/>
        <rFont val="Arial"/>
        <family val="2"/>
        <charset val="238"/>
      </rPr>
      <t xml:space="preserve"> / </t>
    </r>
    <r>
      <rPr>
        <sz val="8"/>
        <color rgb="FF000000"/>
        <rFont val="Arial"/>
        <family val="2"/>
        <charset val="238"/>
      </rPr>
      <t>29,16 €</t>
    </r>
  </si>
  <si>
    <t>Oravec Mário</t>
  </si>
  <si>
    <t>00400/2022-PNZ -P40127/22.00</t>
  </si>
  <si>
    <t>Liptovská Lúžna</t>
  </si>
  <si>
    <r>
      <rPr>
        <sz val="8"/>
        <color rgb="FF000000"/>
        <rFont val="Arial"/>
        <family val="2"/>
        <charset val="238"/>
      </rPr>
      <t>66,00 €</t>
    </r>
    <r>
      <rPr>
        <sz val="8"/>
        <color rgb="FF000000"/>
        <rFont val="Arial"/>
        <family val="2"/>
        <charset val="238"/>
      </rPr>
      <t xml:space="preserve"> / </t>
    </r>
    <r>
      <rPr>
        <sz val="8"/>
        <color rgb="FF000000"/>
        <rFont val="Arial"/>
        <family val="2"/>
        <charset val="238"/>
      </rPr>
      <t>2 946,43 €</t>
    </r>
  </si>
  <si>
    <t>Trepáň Patrik</t>
  </si>
  <si>
    <t>00413/2022-PNZ -P40110/22.00</t>
  </si>
  <si>
    <t>Likavka</t>
  </si>
  <si>
    <r>
      <rPr>
        <sz val="8"/>
        <color rgb="FF000000"/>
        <rFont val="Arial"/>
        <family val="2"/>
        <charset val="238"/>
      </rPr>
      <t>66,00 €</t>
    </r>
    <r>
      <rPr>
        <sz val="8"/>
        <color rgb="FF000000"/>
        <rFont val="Arial"/>
        <family val="2"/>
        <charset val="238"/>
      </rPr>
      <t xml:space="preserve"> / </t>
    </r>
    <r>
      <rPr>
        <sz val="8"/>
        <color rgb="FF000000"/>
        <rFont val="Arial"/>
        <family val="2"/>
        <charset val="238"/>
      </rPr>
      <t>2 283,74 €</t>
    </r>
  </si>
  <si>
    <t>Kendera Ján, Ing.</t>
  </si>
  <si>
    <t>00574/2022-PNZ -P40147/22.00</t>
  </si>
  <si>
    <t>na dobu neurčitú</t>
  </si>
  <si>
    <r>
      <rPr>
        <sz val="8"/>
        <color rgb="FF000000"/>
        <rFont val="Arial"/>
        <family val="2"/>
        <charset val="238"/>
      </rPr>
      <t>77,00 €</t>
    </r>
    <r>
      <rPr>
        <sz val="8"/>
        <color rgb="FF000000"/>
        <rFont val="Arial"/>
        <family val="2"/>
        <charset val="238"/>
      </rPr>
      <t xml:space="preserve"> / </t>
    </r>
    <r>
      <rPr>
        <sz val="8"/>
        <color rgb="FF000000"/>
        <rFont val="Arial"/>
        <family val="2"/>
        <charset val="238"/>
      </rPr>
      <t>1 423,29 €</t>
    </r>
  </si>
  <si>
    <t>Bjel Dalimír, Ing.</t>
  </si>
  <si>
    <t>00607/2022-PNZ -P40185/22.00</t>
  </si>
  <si>
    <t>Východná</t>
  </si>
  <si>
    <r>
      <rPr>
        <sz val="8"/>
        <color rgb="FF000000"/>
        <rFont val="Arial"/>
        <family val="2"/>
        <charset val="238"/>
      </rPr>
      <t>75,00 €</t>
    </r>
    <r>
      <rPr>
        <sz val="8"/>
        <color rgb="FF000000"/>
        <rFont val="Arial"/>
        <family val="2"/>
        <charset val="238"/>
      </rPr>
      <t xml:space="preserve"> / </t>
    </r>
    <r>
      <rPr>
        <sz val="8"/>
        <color rgb="FF000000"/>
        <rFont val="Arial"/>
        <family val="2"/>
        <charset val="238"/>
      </rPr>
      <t>395,15 €</t>
    </r>
  </si>
  <si>
    <t>Pan Am, s.r.o.</t>
  </si>
  <si>
    <t>00121/2021-PNZ -P40070/21.00</t>
  </si>
  <si>
    <t>Demandice, Dolné Semerovce, Horné Turovce, Šahy, Dolné Turovce</t>
  </si>
  <si>
    <r>
      <rPr>
        <sz val="8"/>
        <color rgb="FF000000"/>
        <rFont val="Arial"/>
        <family val="2"/>
        <charset val="238"/>
      </rPr>
      <t>4 047,05 €</t>
    </r>
    <r>
      <rPr>
        <sz val="8"/>
        <color rgb="FF000000"/>
        <rFont val="Arial"/>
        <family val="2"/>
        <charset val="238"/>
      </rPr>
      <t xml:space="preserve"> / </t>
    </r>
    <r>
      <rPr>
        <sz val="8"/>
        <color rgb="FF000000"/>
        <rFont val="Arial"/>
        <family val="2"/>
        <charset val="238"/>
      </rPr>
      <t>80,59 €</t>
    </r>
  </si>
  <si>
    <t>Poľnohospodárske družstvo Ölved</t>
  </si>
  <si>
    <t>00224/2022-PNZ -P40055/22.00</t>
  </si>
  <si>
    <t>Malé Ludince</t>
  </si>
  <si>
    <r>
      <rPr>
        <sz val="8"/>
        <color rgb="FF000000"/>
        <rFont val="Arial"/>
        <family val="2"/>
        <charset val="238"/>
      </rPr>
      <t>210,03 €</t>
    </r>
    <r>
      <rPr>
        <sz val="8"/>
        <color rgb="FF000000"/>
        <rFont val="Arial"/>
        <family val="2"/>
        <charset val="238"/>
      </rPr>
      <t xml:space="preserve"> / </t>
    </r>
    <r>
      <rPr>
        <sz val="8"/>
        <color rgb="FF000000"/>
        <rFont val="Arial"/>
        <family val="2"/>
        <charset val="238"/>
      </rPr>
      <t>79,09 €</t>
    </r>
  </si>
  <si>
    <t>00320/2022-PNZ -P40094/22.00</t>
  </si>
  <si>
    <r>
      <rPr>
        <sz val="8"/>
        <color rgb="FF000000"/>
        <rFont val="Arial"/>
        <family val="2"/>
        <charset val="238"/>
      </rPr>
      <t>418,33 €</t>
    </r>
    <r>
      <rPr>
        <sz val="8"/>
        <color rgb="FF000000"/>
        <rFont val="Arial"/>
        <family val="2"/>
        <charset val="238"/>
      </rPr>
      <t xml:space="preserve"> / </t>
    </r>
    <r>
      <rPr>
        <sz val="8"/>
        <color rgb="FF000000"/>
        <rFont val="Arial"/>
        <family val="2"/>
        <charset val="238"/>
      </rPr>
      <t>79,09 €</t>
    </r>
  </si>
  <si>
    <t xml:space="preserve">AGROFORS, s.r.o. </t>
  </si>
  <si>
    <t>00198/2022-PNZ -P40051/22.00</t>
  </si>
  <si>
    <t>Čeľadice, Dolné Obdokovce, Kolíňany, Pohranice</t>
  </si>
  <si>
    <r>
      <rPr>
        <sz val="8"/>
        <color rgb="FF000000"/>
        <rFont val="Arial"/>
        <family val="2"/>
        <charset val="238"/>
      </rPr>
      <t>15 356,89 €</t>
    </r>
    <r>
      <rPr>
        <sz val="8"/>
        <color rgb="FF000000"/>
        <rFont val="Arial"/>
        <family val="2"/>
        <charset val="238"/>
      </rPr>
      <t xml:space="preserve"> / </t>
    </r>
    <r>
      <rPr>
        <sz val="8"/>
        <color rgb="FF000000"/>
        <rFont val="Arial"/>
        <family val="2"/>
        <charset val="238"/>
      </rPr>
      <t>73,61 €</t>
    </r>
  </si>
  <si>
    <t>Ing. Andrej Ondrejmiška</t>
  </si>
  <si>
    <t>00780/2022-PNZ -P40227/22.00</t>
  </si>
  <si>
    <t>Opatovce</t>
  </si>
  <si>
    <r>
      <rPr>
        <sz val="8"/>
        <color rgb="FF000000"/>
        <rFont val="Arial"/>
        <family val="2"/>
        <charset val="238"/>
      </rPr>
      <t>1 115,54 €</t>
    </r>
    <r>
      <rPr>
        <sz val="8"/>
        <color rgb="FF000000"/>
        <rFont val="Arial"/>
        <family val="2"/>
        <charset val="238"/>
      </rPr>
      <t xml:space="preserve"> / </t>
    </r>
    <r>
      <rPr>
        <sz val="8"/>
        <color rgb="FF000000"/>
        <rFont val="Arial"/>
        <family val="2"/>
        <charset val="238"/>
      </rPr>
      <t>74,34 €</t>
    </r>
  </si>
  <si>
    <t xml:space="preserve">AGROVINOL, spol. s r.o. </t>
  </si>
  <si>
    <t>00329/2022-PNZ -P40101/22.00</t>
  </si>
  <si>
    <t>Komjatice, Mojzesovo</t>
  </si>
  <si>
    <t>do 31.10.2036</t>
  </si>
  <si>
    <r>
      <rPr>
        <sz val="8"/>
        <color rgb="FF000000"/>
        <rFont val="Arial"/>
        <family val="2"/>
        <charset val="238"/>
      </rPr>
      <t>3 708,30 €</t>
    </r>
    <r>
      <rPr>
        <sz val="8"/>
        <color rgb="FF000000"/>
        <rFont val="Arial"/>
        <family val="2"/>
        <charset val="238"/>
      </rPr>
      <t xml:space="preserve"> / </t>
    </r>
    <r>
      <rPr>
        <sz val="8"/>
        <color rgb="FF000000"/>
        <rFont val="Arial"/>
        <family val="2"/>
        <charset val="238"/>
      </rPr>
      <t>96,56 €</t>
    </r>
  </si>
  <si>
    <t>Poľnohospodárske družstvo v Zemnom, družstvo</t>
  </si>
  <si>
    <t>00373/2022-PNZ -P40122/22.00</t>
  </si>
  <si>
    <t>Zemné</t>
  </si>
  <si>
    <r>
      <rPr>
        <sz val="8"/>
        <color rgb="FF000000"/>
        <rFont val="Arial"/>
        <family val="2"/>
        <charset val="238"/>
      </rPr>
      <t>1 132,69 €</t>
    </r>
    <r>
      <rPr>
        <sz val="8"/>
        <color rgb="FF000000"/>
        <rFont val="Arial"/>
        <family val="2"/>
        <charset val="238"/>
      </rPr>
      <t xml:space="preserve"> / </t>
    </r>
    <r>
      <rPr>
        <sz val="8"/>
        <color rgb="FF000000"/>
        <rFont val="Arial"/>
        <family val="2"/>
        <charset val="238"/>
      </rPr>
      <t>98,75 €</t>
    </r>
  </si>
  <si>
    <t>00379/2022-PNZ -P40124/22.00</t>
  </si>
  <si>
    <r>
      <rPr>
        <sz val="8"/>
        <color rgb="FF000000"/>
        <rFont val="Arial"/>
        <family val="2"/>
        <charset val="238"/>
      </rPr>
      <t>2 132,95 €</t>
    </r>
    <r>
      <rPr>
        <sz val="8"/>
        <color rgb="FF000000"/>
        <rFont val="Arial"/>
        <family val="2"/>
        <charset val="238"/>
      </rPr>
      <t xml:space="preserve"> / </t>
    </r>
    <r>
      <rPr>
        <sz val="8"/>
        <color rgb="FF000000"/>
        <rFont val="Arial"/>
        <family val="2"/>
        <charset val="238"/>
      </rPr>
      <t>98,75 €</t>
    </r>
  </si>
  <si>
    <t>IstroAgra s.r.o.</t>
  </si>
  <si>
    <t>02058/2021-PNZ -P40519/21.00</t>
  </si>
  <si>
    <t>Gbelce</t>
  </si>
  <si>
    <r>
      <rPr>
        <sz val="8"/>
        <color rgb="FF000000"/>
        <rFont val="Arial"/>
        <family val="2"/>
        <charset val="238"/>
      </rPr>
      <t>6 750,45 €</t>
    </r>
    <r>
      <rPr>
        <sz val="8"/>
        <color rgb="FF000000"/>
        <rFont val="Arial"/>
        <family val="2"/>
        <charset val="238"/>
      </rPr>
      <t xml:space="preserve"> / </t>
    </r>
    <r>
      <rPr>
        <sz val="8"/>
        <color rgb="FF000000"/>
        <rFont val="Arial"/>
        <family val="2"/>
        <charset val="238"/>
      </rPr>
      <t>76,70 €</t>
    </r>
  </si>
  <si>
    <t>BO - AGRO s.r.o.</t>
  </si>
  <si>
    <t>02213/2021-PNZ -P40547/21.00</t>
  </si>
  <si>
    <t>Bruty</t>
  </si>
  <si>
    <r>
      <rPr>
        <sz val="8"/>
        <color rgb="FF000000"/>
        <rFont val="Arial"/>
        <family val="2"/>
        <charset val="238"/>
      </rPr>
      <t>20 796,38 €</t>
    </r>
    <r>
      <rPr>
        <sz val="8"/>
        <color rgb="FF000000"/>
        <rFont val="Arial"/>
        <family val="2"/>
        <charset val="238"/>
      </rPr>
      <t xml:space="preserve"> / </t>
    </r>
    <r>
      <rPr>
        <sz val="8"/>
        <color rgb="FF000000"/>
        <rFont val="Arial"/>
        <family val="2"/>
        <charset val="238"/>
      </rPr>
      <t>172,66 €</t>
    </r>
  </si>
  <si>
    <t>02287/2021-PNZ -P40586/21.00</t>
  </si>
  <si>
    <t>Andovce, Neded, Palárikovo, Zemné</t>
  </si>
  <si>
    <r>
      <rPr>
        <sz val="8"/>
        <color rgb="FF000000"/>
        <rFont val="Arial"/>
        <family val="2"/>
        <charset val="238"/>
      </rPr>
      <t>67 960,82 €</t>
    </r>
    <r>
      <rPr>
        <sz val="8"/>
        <color rgb="FF000000"/>
        <rFont val="Arial"/>
        <family val="2"/>
        <charset val="238"/>
      </rPr>
      <t xml:space="preserve"> / </t>
    </r>
    <r>
      <rPr>
        <sz val="8"/>
        <color rgb="FF000000"/>
        <rFont val="Arial"/>
        <family val="2"/>
        <charset val="238"/>
      </rPr>
      <t>98,69 €</t>
    </r>
  </si>
  <si>
    <t>PROLIMAX, s r.o.</t>
  </si>
  <si>
    <t>00232/2022-PNZ -P40641/21.00</t>
  </si>
  <si>
    <t>Klobušice</t>
  </si>
  <si>
    <r>
      <rPr>
        <sz val="8"/>
        <color rgb="FF000000"/>
        <rFont val="Arial"/>
        <family val="2"/>
        <charset val="238"/>
      </rPr>
      <t>143,50 €</t>
    </r>
    <r>
      <rPr>
        <sz val="8"/>
        <color rgb="FF000000"/>
        <rFont val="Arial"/>
        <family val="2"/>
        <charset val="238"/>
      </rPr>
      <t xml:space="preserve"> / </t>
    </r>
    <r>
      <rPr>
        <sz val="8"/>
        <color rgb="FF000000"/>
        <rFont val="Arial"/>
        <family val="2"/>
        <charset val="238"/>
      </rPr>
      <t>22,52 €</t>
    </r>
  </si>
  <si>
    <t>00272/2022-PNZ -P40640/21.00</t>
  </si>
  <si>
    <t>Dubnica nad Váhom, Klobušice, Malý Kolačín, Veľký Kolačín, Nová Dubnica, Prejta</t>
  </si>
  <si>
    <r>
      <rPr>
        <sz val="8"/>
        <color rgb="FF000000"/>
        <rFont val="Arial"/>
        <family val="2"/>
        <charset val="238"/>
      </rPr>
      <t>6 439,95 €</t>
    </r>
    <r>
      <rPr>
        <sz val="8"/>
        <color rgb="FF000000"/>
        <rFont val="Arial"/>
        <family val="2"/>
        <charset val="238"/>
      </rPr>
      <t xml:space="preserve"> / </t>
    </r>
    <r>
      <rPr>
        <sz val="8"/>
        <color rgb="FF000000"/>
        <rFont val="Arial"/>
        <family val="2"/>
        <charset val="238"/>
      </rPr>
      <t>23,42 €</t>
    </r>
  </si>
  <si>
    <t>Ing. Ján Dado</t>
  </si>
  <si>
    <t>00011/2022-PNZ -P40007/22.00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</si>
  <si>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1 107,59 €</t>
    </r>
  </si>
  <si>
    <t>Pavol Kovalíček</t>
  </si>
  <si>
    <t>01220/2021-PNZ -P40352/21.00</t>
  </si>
  <si>
    <t>Čavoj</t>
  </si>
  <si>
    <r>
      <rPr>
        <sz val="8"/>
        <color rgb="FF000000"/>
        <rFont val="Arial"/>
        <family val="2"/>
        <charset val="238"/>
      </rPr>
      <t>80,00 €</t>
    </r>
    <r>
      <rPr>
        <sz val="8"/>
        <color rgb="FF000000"/>
        <rFont val="Arial"/>
        <family val="2"/>
        <charset val="238"/>
      </rPr>
      <t xml:space="preserve"> / </t>
    </r>
    <r>
      <rPr>
        <sz val="8"/>
        <color rgb="FF000000"/>
        <rFont val="Arial"/>
        <family val="2"/>
        <charset val="238"/>
      </rPr>
      <t>281,60 €</t>
    </r>
  </si>
  <si>
    <t>Ing. Margita Dluhošová Hricová</t>
  </si>
  <si>
    <t>01333/2021-PNZ -P40367/21.00</t>
  </si>
  <si>
    <r>
      <rPr>
        <sz val="8"/>
        <color rgb="FF000000"/>
        <rFont val="Arial"/>
        <family val="2"/>
        <charset val="238"/>
      </rPr>
      <t>75,00 €</t>
    </r>
    <r>
      <rPr>
        <sz val="8"/>
        <color rgb="FF000000"/>
        <rFont val="Arial"/>
        <family val="2"/>
        <charset val="238"/>
      </rPr>
      <t xml:space="preserve"> / </t>
    </r>
    <r>
      <rPr>
        <sz val="8"/>
        <color rgb="FF000000"/>
        <rFont val="Arial"/>
        <family val="2"/>
        <charset val="238"/>
      </rPr>
      <t>552,69 €</t>
    </r>
  </si>
  <si>
    <t>Poľnonákup HORNONITRAN, a.s.</t>
  </si>
  <si>
    <t>01821/2021-PNZ -P40340/21.00</t>
  </si>
  <si>
    <t>Vieska, Zemianske Kostoľany</t>
  </si>
  <si>
    <r>
      <rPr>
        <sz val="8"/>
        <color rgb="FF000000"/>
        <rFont val="Arial"/>
        <family val="2"/>
        <charset val="238"/>
      </rPr>
      <t>3 174,22 €</t>
    </r>
    <r>
      <rPr>
        <sz val="8"/>
        <color rgb="FF000000"/>
        <rFont val="Arial"/>
        <family val="2"/>
        <charset val="238"/>
      </rPr>
      <t xml:space="preserve"> / </t>
    </r>
    <r>
      <rPr>
        <sz val="8"/>
        <color rgb="FF000000"/>
        <rFont val="Arial"/>
        <family val="2"/>
        <charset val="238"/>
      </rPr>
      <t>55,08 €</t>
    </r>
  </si>
  <si>
    <t>Ing. Ján Lubik</t>
  </si>
  <si>
    <t>02371/2021-PNZ -P40606/21.00</t>
  </si>
  <si>
    <r>
      <rPr>
        <sz val="8"/>
        <color rgb="FF000000"/>
        <rFont val="Arial"/>
        <family val="2"/>
        <charset val="238"/>
      </rPr>
      <t>83,00 €</t>
    </r>
    <r>
      <rPr>
        <sz val="8"/>
        <color rgb="FF000000"/>
        <rFont val="Arial"/>
        <family val="2"/>
        <charset val="238"/>
      </rPr>
      <t xml:space="preserve"> / </t>
    </r>
    <r>
      <rPr>
        <sz val="8"/>
        <color rgb="FF000000"/>
        <rFont val="Arial"/>
        <family val="2"/>
        <charset val="238"/>
      </rPr>
      <t>718,61 €</t>
    </r>
  </si>
  <si>
    <t>Mečiar Slavomír</t>
  </si>
  <si>
    <t>02405/2021-PNZ -P40611/21.00</t>
  </si>
  <si>
    <r>
      <rPr>
        <sz val="8"/>
        <color rgb="FF000000"/>
        <rFont val="Arial"/>
        <family val="2"/>
        <charset val="238"/>
      </rPr>
      <t>85,00 €</t>
    </r>
    <r>
      <rPr>
        <sz val="8"/>
        <color rgb="FF000000"/>
        <rFont val="Arial"/>
        <family val="2"/>
        <charset val="238"/>
      </rPr>
      <t xml:space="preserve"> / </t>
    </r>
    <r>
      <rPr>
        <sz val="8"/>
        <color rgb="FF000000"/>
        <rFont val="Arial"/>
        <family val="2"/>
        <charset val="238"/>
      </rPr>
      <t>333,99 €</t>
    </r>
  </si>
  <si>
    <t>Tejiščák Vladimír</t>
  </si>
  <si>
    <t>00060/2021-PNZ -P40027/21.00</t>
  </si>
  <si>
    <t>Geraltov, Žatkovce</t>
  </si>
  <si>
    <r>
      <rPr>
        <sz val="8"/>
        <color rgb="FF000000"/>
        <rFont val="Arial"/>
        <family val="2"/>
        <charset val="238"/>
      </rPr>
      <t>2 141,15 €</t>
    </r>
    <r>
      <rPr>
        <sz val="8"/>
        <color rgb="FF000000"/>
        <rFont val="Arial"/>
        <family val="2"/>
        <charset val="238"/>
      </rPr>
      <t xml:space="preserve"> / </t>
    </r>
    <r>
      <rPr>
        <sz val="8"/>
        <color rgb="FF000000"/>
        <rFont val="Arial"/>
        <family val="2"/>
        <charset val="238"/>
      </rPr>
      <t>30,47 €</t>
    </r>
  </si>
  <si>
    <t>Agrofarma - K, s.r.o.</t>
  </si>
  <si>
    <t>00146/2022-PNZ -P40591/21.00</t>
  </si>
  <si>
    <r>
      <rPr>
        <sz val="8"/>
        <color rgb="FF000000"/>
        <rFont val="Arial"/>
        <family val="2"/>
        <charset val="238"/>
      </rPr>
      <t>1 117,39 €</t>
    </r>
    <r>
      <rPr>
        <sz val="8"/>
        <color rgb="FF000000"/>
        <rFont val="Arial"/>
        <family val="2"/>
        <charset val="238"/>
      </rPr>
      <t xml:space="preserve"> / </t>
    </r>
    <r>
      <rPr>
        <sz val="8"/>
        <color rgb="FF000000"/>
        <rFont val="Arial"/>
        <family val="2"/>
        <charset val="238"/>
      </rPr>
      <t>29,33 €</t>
    </r>
  </si>
  <si>
    <t>Poľnohospodárske družstvo KAPUŠANY pri Prešove</t>
  </si>
  <si>
    <t>01923/2021-PNZ -P40440/21.00</t>
  </si>
  <si>
    <t>Čelovce, Fulianka, Chmeľov, Kapušany, Lada, Nemcovce, Okružná, Lipníky, Šarišská Poruba, Trnkov</t>
  </si>
  <si>
    <r>
      <rPr>
        <sz val="8"/>
        <color rgb="FF000000"/>
        <rFont val="Arial"/>
        <family val="2"/>
        <charset val="238"/>
      </rPr>
      <t>10 342,34 €</t>
    </r>
    <r>
      <rPr>
        <sz val="8"/>
        <color rgb="FF000000"/>
        <rFont val="Arial"/>
        <family val="2"/>
        <charset val="238"/>
      </rPr>
      <t xml:space="preserve"> / </t>
    </r>
    <r>
      <rPr>
        <sz val="8"/>
        <color rgb="FF000000"/>
        <rFont val="Arial"/>
        <family val="2"/>
        <charset val="238"/>
      </rPr>
      <t>25,06 €</t>
    </r>
  </si>
  <si>
    <t>Poľnohospodárske družstvo DRUŽBA POPRAD</t>
  </si>
  <si>
    <t>00857/2021-PNZ -P40113/21.00</t>
  </si>
  <si>
    <r>
      <rPr>
        <sz val="8"/>
        <color rgb="FF000000"/>
        <rFont val="Arial"/>
        <family val="2"/>
        <charset val="238"/>
      </rPr>
      <t>113,73 €</t>
    </r>
    <r>
      <rPr>
        <sz val="8"/>
        <color rgb="FF000000"/>
        <rFont val="Arial"/>
        <family val="2"/>
        <charset val="238"/>
      </rPr>
      <t xml:space="preserve"> / </t>
    </r>
    <r>
      <rPr>
        <sz val="8"/>
        <color rgb="FF000000"/>
        <rFont val="Arial"/>
        <family val="2"/>
        <charset val="238"/>
      </rPr>
      <t>54,55 €</t>
    </r>
  </si>
  <si>
    <t>Poľnohospodárske družstvo Mlynica</t>
  </si>
  <si>
    <t>00874/2021-PNZ -P40270/21.00</t>
  </si>
  <si>
    <r>
      <rPr>
        <sz val="8"/>
        <color rgb="FF000000"/>
        <rFont val="Arial"/>
        <family val="2"/>
        <charset val="238"/>
      </rPr>
      <t>1 584,39 €</t>
    </r>
    <r>
      <rPr>
        <sz val="8"/>
        <color rgb="FF000000"/>
        <rFont val="Arial"/>
        <family val="2"/>
        <charset val="238"/>
      </rPr>
      <t xml:space="preserve"> / </t>
    </r>
    <r>
      <rPr>
        <sz val="8"/>
        <color rgb="FF000000"/>
        <rFont val="Arial"/>
        <family val="2"/>
        <charset val="238"/>
      </rPr>
      <t>54,55 €</t>
    </r>
  </si>
  <si>
    <t>Ondrej Hudaček, SHR</t>
  </si>
  <si>
    <t>00241/2022-PNZ -P40062/22.00</t>
  </si>
  <si>
    <t>Jelšava</t>
  </si>
  <si>
    <r>
      <rPr>
        <sz val="8"/>
        <color rgb="FF000000"/>
        <rFont val="Arial"/>
        <family val="2"/>
        <charset val="238"/>
      </rPr>
      <t>862,23 €</t>
    </r>
    <r>
      <rPr>
        <sz val="8"/>
        <color rgb="FF000000"/>
        <rFont val="Arial"/>
        <family val="2"/>
        <charset val="238"/>
      </rPr>
      <t xml:space="preserve"> / </t>
    </r>
    <r>
      <rPr>
        <sz val="8"/>
        <color rgb="FF000000"/>
        <rFont val="Arial"/>
        <family val="2"/>
        <charset val="238"/>
      </rPr>
      <t>28,48 €</t>
    </r>
  </si>
  <si>
    <t>Benyüsová Erika - SHR</t>
  </si>
  <si>
    <t>00538/2022-PNZ -P40138/22.00</t>
  </si>
  <si>
    <t>Meliata</t>
  </si>
  <si>
    <r>
      <rPr>
        <sz val="8"/>
        <color rgb="FF000000"/>
        <rFont val="Arial"/>
        <family val="2"/>
        <charset val="238"/>
      </rPr>
      <t>605,21 €</t>
    </r>
    <r>
      <rPr>
        <sz val="8"/>
        <color rgb="FF000000"/>
        <rFont val="Arial"/>
        <family val="2"/>
        <charset val="238"/>
      </rPr>
      <t xml:space="preserve"> / </t>
    </r>
    <r>
      <rPr>
        <sz val="8"/>
        <color rgb="FF000000"/>
        <rFont val="Arial"/>
        <family val="2"/>
        <charset val="238"/>
      </rPr>
      <t>17,15 €</t>
    </r>
  </si>
  <si>
    <t>Jozef Juráš</t>
  </si>
  <si>
    <t>02054/2021-PNZ -P40517/21.00</t>
  </si>
  <si>
    <r>
      <rPr>
        <sz val="8"/>
        <color rgb="FF000000"/>
        <rFont val="Arial"/>
        <family val="2"/>
        <charset val="238"/>
      </rPr>
      <t>82,50 €</t>
    </r>
    <r>
      <rPr>
        <sz val="8"/>
        <color rgb="FF000000"/>
        <rFont val="Arial"/>
        <family val="2"/>
        <charset val="238"/>
      </rPr>
      <t xml:space="preserve"> / </t>
    </r>
    <r>
      <rPr>
        <sz val="8"/>
        <color rgb="FF000000"/>
        <rFont val="Arial"/>
        <family val="2"/>
        <charset val="238"/>
      </rPr>
      <t>509,26 €</t>
    </r>
  </si>
  <si>
    <t>Ing. Ladislav Kuba</t>
  </si>
  <si>
    <t>02247/2021-PNZ -P40569/21.00</t>
  </si>
  <si>
    <t>Cerová-Lieskové</t>
  </si>
  <si>
    <r>
      <rPr>
        <sz val="8"/>
        <color rgb="FF000000"/>
        <rFont val="Arial"/>
        <family val="2"/>
        <charset val="238"/>
      </rPr>
      <t>95,00 €</t>
    </r>
    <r>
      <rPr>
        <sz val="8"/>
        <color rgb="FF000000"/>
        <rFont val="Arial"/>
        <family val="2"/>
        <charset val="238"/>
      </rPr>
      <t xml:space="preserve"> / </t>
    </r>
    <r>
      <rPr>
        <sz val="8"/>
        <color rgb="FF000000"/>
        <rFont val="Arial"/>
        <family val="2"/>
        <charset val="238"/>
      </rPr>
      <t>109,41 €</t>
    </r>
  </si>
  <si>
    <t>Daniel Urban</t>
  </si>
  <si>
    <t>00182/2022-PNZ -P40046/22.00</t>
  </si>
  <si>
    <t>Čachtice</t>
  </si>
  <si>
    <r>
      <rPr>
        <sz val="8"/>
        <color rgb="FF000000"/>
        <rFont val="Arial"/>
        <family val="2"/>
        <charset val="238"/>
      </rPr>
      <t>73,00 €</t>
    </r>
    <r>
      <rPr>
        <sz val="8"/>
        <color rgb="FF000000"/>
        <rFont val="Arial"/>
        <family val="2"/>
        <charset val="238"/>
      </rPr>
      <t xml:space="preserve"> / </t>
    </r>
    <r>
      <rPr>
        <sz val="8"/>
        <color rgb="FF000000"/>
        <rFont val="Arial"/>
        <family val="2"/>
        <charset val="238"/>
      </rPr>
      <t>915,93 €</t>
    </r>
  </si>
  <si>
    <t>Radovan Grosch</t>
  </si>
  <si>
    <t>00859/2021-PNZ -P40262/21.00</t>
  </si>
  <si>
    <t>Podolie</t>
  </si>
  <si>
    <r>
      <rPr>
        <sz val="8"/>
        <color rgb="FF000000"/>
        <rFont val="Arial"/>
        <family val="2"/>
        <charset val="238"/>
      </rPr>
      <t>76,00 €</t>
    </r>
    <r>
      <rPr>
        <sz val="8"/>
        <color rgb="FF000000"/>
        <rFont val="Arial"/>
        <family val="2"/>
        <charset val="238"/>
      </rPr>
      <t xml:space="preserve"> / </t>
    </r>
    <r>
      <rPr>
        <sz val="8"/>
        <color rgb="FF000000"/>
        <rFont val="Arial"/>
        <family val="2"/>
        <charset val="238"/>
      </rPr>
      <t>1 650,00 €</t>
    </r>
  </si>
  <si>
    <t>Michal Teličák</t>
  </si>
  <si>
    <t>01666/2021-PNZ -P40418/21.00</t>
  </si>
  <si>
    <r>
      <rPr>
        <sz val="8"/>
        <color rgb="FF000000"/>
        <rFont val="Arial"/>
        <family val="2"/>
        <charset val="238"/>
      </rPr>
      <t>62,26 €</t>
    </r>
    <r>
      <rPr>
        <sz val="8"/>
        <color rgb="FF000000"/>
        <rFont val="Arial"/>
        <family val="2"/>
        <charset val="238"/>
      </rPr>
      <t xml:space="preserve"> / </t>
    </r>
    <r>
      <rPr>
        <sz val="8"/>
        <color rgb="FF000000"/>
        <rFont val="Arial"/>
        <family val="2"/>
        <charset val="238"/>
      </rPr>
      <t>44,93 €</t>
    </r>
  </si>
  <si>
    <t>Hrajnoha Milan</t>
  </si>
  <si>
    <t>02160/2021-PNZ -P40545/21.00</t>
  </si>
  <si>
    <t>Polianka</t>
  </si>
  <si>
    <r>
      <rPr>
        <sz val="8"/>
        <color rgb="FF000000"/>
        <rFont val="Arial"/>
        <family val="2"/>
        <charset val="238"/>
      </rPr>
      <t>85,00 €</t>
    </r>
    <r>
      <rPr>
        <sz val="8"/>
        <color rgb="FF000000"/>
        <rFont val="Arial"/>
        <family val="2"/>
        <charset val="238"/>
      </rPr>
      <t xml:space="preserve"> / </t>
    </r>
    <r>
      <rPr>
        <sz val="8"/>
        <color rgb="FF000000"/>
        <rFont val="Arial"/>
        <family val="2"/>
        <charset val="238"/>
      </rPr>
      <t>161,87 €</t>
    </r>
  </si>
  <si>
    <t>Ing. Ivan Igrici SHR</t>
  </si>
  <si>
    <t>00186/2021-PNZ -P40083/21.00</t>
  </si>
  <si>
    <r>
      <rPr>
        <sz val="8"/>
        <color rgb="FF000000"/>
        <rFont val="Arial"/>
        <family val="2"/>
        <charset val="238"/>
      </rPr>
      <t>644,43 €</t>
    </r>
    <r>
      <rPr>
        <sz val="8"/>
        <color rgb="FF000000"/>
        <rFont val="Arial"/>
        <family val="2"/>
        <charset val="238"/>
      </rPr>
      <t xml:space="preserve"> / </t>
    </r>
    <r>
      <rPr>
        <sz val="8"/>
        <color rgb="FF000000"/>
        <rFont val="Arial"/>
        <family val="2"/>
        <charset val="238"/>
      </rPr>
      <t>109,20 €</t>
    </r>
  </si>
  <si>
    <t>TT-AGRO, s.r.o.</t>
  </si>
  <si>
    <t>00281/2022-PNZ -P40064/22.00</t>
  </si>
  <si>
    <t>Bohdanovce nad Trnavou, Šelpice</t>
  </si>
  <si>
    <r>
      <rPr>
        <sz val="8"/>
        <color rgb="FF000000"/>
        <rFont val="Arial"/>
        <family val="2"/>
        <charset val="238"/>
      </rPr>
      <t>8 791,01 €</t>
    </r>
    <r>
      <rPr>
        <sz val="8"/>
        <color rgb="FF000000"/>
        <rFont val="Arial"/>
        <family val="2"/>
        <charset val="238"/>
      </rPr>
      <t xml:space="preserve"> / </t>
    </r>
    <r>
      <rPr>
        <sz val="8"/>
        <color rgb="FF000000"/>
        <rFont val="Arial"/>
        <family val="2"/>
        <charset val="238"/>
      </rPr>
      <t>74,59 €</t>
    </r>
  </si>
  <si>
    <t>Poľnohospodárske družstvo Chtelnica</t>
  </si>
  <si>
    <t>00549/2022-PNZ -P40087/22.00</t>
  </si>
  <si>
    <t>Dechtice, Dolný Lopašov, Chtelnica, Kátlovce</t>
  </si>
  <si>
    <r>
      <rPr>
        <sz val="8"/>
        <color rgb="FF000000"/>
        <rFont val="Arial"/>
        <family val="2"/>
        <charset val="238"/>
      </rPr>
      <t>10 050,40 €</t>
    </r>
    <r>
      <rPr>
        <sz val="8"/>
        <color rgb="FF000000"/>
        <rFont val="Arial"/>
        <family val="2"/>
        <charset val="238"/>
      </rPr>
      <t xml:space="preserve"> / </t>
    </r>
    <r>
      <rPr>
        <sz val="8"/>
        <color rgb="FF000000"/>
        <rFont val="Arial"/>
        <family val="2"/>
        <charset val="238"/>
      </rPr>
      <t>70,82 €</t>
    </r>
  </si>
  <si>
    <t>Pavol Košút</t>
  </si>
  <si>
    <t>00111/2021-PNZ -P40065/21.00</t>
  </si>
  <si>
    <t>Dolná Tižina</t>
  </si>
  <si>
    <r>
      <rPr>
        <sz val="8"/>
        <color rgb="FF000000"/>
        <rFont val="Arial"/>
        <family val="2"/>
        <charset val="238"/>
      </rPr>
      <t>80,00 €</t>
    </r>
    <r>
      <rPr>
        <sz val="8"/>
        <color rgb="FF000000"/>
        <rFont val="Arial"/>
        <family val="2"/>
        <charset val="238"/>
      </rPr>
      <t xml:space="preserve"> / </t>
    </r>
    <r>
      <rPr>
        <sz val="8"/>
        <color rgb="FF000000"/>
        <rFont val="Arial"/>
        <family val="2"/>
        <charset val="238"/>
      </rPr>
      <t>360,04 €</t>
    </r>
  </si>
  <si>
    <t>Anna Matláková</t>
  </si>
  <si>
    <t>00115/2021-PNZ -P40568/20.00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</si>
  <si>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1 270,42 €</t>
    </r>
  </si>
  <si>
    <t>Mgr. Darina Ďurmeková</t>
  </si>
  <si>
    <t>04558/2020-PNZ -P40488/20.00</t>
  </si>
  <si>
    <t>Teplička nad Váhom</t>
  </si>
  <si>
    <r>
      <rPr>
        <sz val="8"/>
        <color rgb="FF000000"/>
        <rFont val="Arial"/>
        <family val="2"/>
        <charset val="238"/>
      </rPr>
      <t>85,00 €</t>
    </r>
    <r>
      <rPr>
        <sz val="8"/>
        <color rgb="FF000000"/>
        <rFont val="Arial"/>
        <family val="2"/>
        <charset val="238"/>
      </rPr>
      <t xml:space="preserve"> / </t>
    </r>
    <r>
      <rPr>
        <sz val="8"/>
        <color rgb="FF000000"/>
        <rFont val="Arial"/>
        <family val="2"/>
        <charset val="238"/>
      </rPr>
      <t>159,62 €</t>
    </r>
  </si>
  <si>
    <t>Bc.Veronika Chrienová</t>
  </si>
  <si>
    <t>00003/2022-PNZ -P40004/22.00</t>
  </si>
  <si>
    <r>
      <rPr>
        <sz val="8"/>
        <color rgb="FF000000"/>
        <rFont val="Arial"/>
        <family val="2"/>
        <charset val="238"/>
      </rPr>
      <t>66,00 €</t>
    </r>
    <r>
      <rPr>
        <sz val="8"/>
        <color rgb="FF000000"/>
        <rFont val="Arial"/>
        <family val="2"/>
        <charset val="238"/>
      </rPr>
      <t xml:space="preserve"> / </t>
    </r>
    <r>
      <rPr>
        <sz val="8"/>
        <color rgb="FF000000"/>
        <rFont val="Arial"/>
        <family val="2"/>
        <charset val="238"/>
      </rPr>
      <t>1 732,28 €</t>
    </r>
  </si>
  <si>
    <t>Ivan Čerhýň</t>
  </si>
  <si>
    <t>00525/2022-PNZ -P40173/22.00</t>
  </si>
  <si>
    <r>
      <rPr>
        <sz val="8"/>
        <color rgb="FF000000"/>
        <rFont val="Arial"/>
        <family val="2"/>
        <charset val="238"/>
      </rPr>
      <t>76,00 €</t>
    </r>
    <r>
      <rPr>
        <sz val="8"/>
        <color rgb="FF000000"/>
        <rFont val="Arial"/>
        <family val="2"/>
        <charset val="238"/>
      </rPr>
      <t xml:space="preserve"> / </t>
    </r>
    <r>
      <rPr>
        <sz val="8"/>
        <color rgb="FF000000"/>
        <rFont val="Arial"/>
        <family val="2"/>
        <charset val="238"/>
      </rPr>
      <t>646,26 €</t>
    </r>
  </si>
  <si>
    <t>Katrincová Denisa</t>
  </si>
  <si>
    <t>00888/2020-PNZ -P40154/20.00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</si>
  <si>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1 005,75 €</t>
    </r>
  </si>
  <si>
    <t>VÍNO PEZINOK a.s.</t>
  </si>
  <si>
    <t>00075/2021-PNZ -P40127/17.03</t>
  </si>
  <si>
    <t>aktualizácia predmetu nájmu (zníženie výmery)</t>
  </si>
  <si>
    <t>27,1929 / 23,8002</t>
  </si>
  <si>
    <t>00439/2022-PNZ -P45715/08.02</t>
  </si>
  <si>
    <t>Ukončenie na žiadosť nájomcu</t>
  </si>
  <si>
    <t>Modra</t>
  </si>
  <si>
    <t>0,9281 / 0,0000</t>
  </si>
  <si>
    <t>Kiňová Lucia</t>
  </si>
  <si>
    <t>02122/2021-PNZ -P40062/13.01</t>
  </si>
  <si>
    <t>0,0690 / 0,0000</t>
  </si>
  <si>
    <t>Katreniak Štefan</t>
  </si>
  <si>
    <t>02203/2021-PNZ -P40187/19.01</t>
  </si>
  <si>
    <t>Zvýšenie výmery na základe žiadosti nájomcu</t>
  </si>
  <si>
    <t>Lom nad Rimavicou</t>
  </si>
  <si>
    <t>0,5869 / 0,6201</t>
  </si>
  <si>
    <t>Agrodružstvo Dlhá, družstvo</t>
  </si>
  <si>
    <t>00092/2022-PNZ -P40952/14.04</t>
  </si>
  <si>
    <t xml:space="preserve">zníženie výmery </t>
  </si>
  <si>
    <t>79,5191 / 75,9919</t>
  </si>
  <si>
    <t>AV-ENERGY s.r.o.</t>
  </si>
  <si>
    <t>00567/2022-PNZ -P40304/14.03</t>
  </si>
  <si>
    <t>Dohoda na žiadosť nájomcu</t>
  </si>
  <si>
    <t>Beša, Drahňov, Zemplínske Kopčany, Kucany, Palín</t>
  </si>
  <si>
    <t>147,2278 / 0,0000</t>
  </si>
  <si>
    <t>PD„BREZINA“PRAVOTICE, družstvo</t>
  </si>
  <si>
    <t>02255/2021-PNZ -P40811/14.02</t>
  </si>
  <si>
    <t>schválenie PPÚ k.ú. Brezolupy; schválenie ROEP k.ú. Vysočany; inventarizácia predmetu nájmu</t>
  </si>
  <si>
    <t>Brezolupy, Dolné Naštice, Livina, Nedašovce, Veľké Ostratice, Pravotice, Vysočany</t>
  </si>
  <si>
    <t>313,3453 / 297,9241</t>
  </si>
  <si>
    <t>00066/2022-PNZ -P40298/20.01</t>
  </si>
  <si>
    <t>na základe zistenia EO, že  výška  bezdôvodného obohatenie v zmluve je rozdielna  ako výška  v NZ</t>
  </si>
  <si>
    <t>Cífer, Pác</t>
  </si>
  <si>
    <t>4,5522 / 4,5522</t>
  </si>
  <si>
    <t>SVATOBOR, občianské združenie</t>
  </si>
  <si>
    <t>00076/2022-PNZ -P45518/07.04</t>
  </si>
  <si>
    <t>Rudlov</t>
  </si>
  <si>
    <t>1,0780 / 0,0000</t>
  </si>
  <si>
    <t>00524/2022-PNZ -P47072/00.02</t>
  </si>
  <si>
    <t>0,0871 / 0,0000</t>
  </si>
  <si>
    <t>Lukáčová Veronika</t>
  </si>
  <si>
    <t>00259/2022-PKZO-K40001/22.45</t>
  </si>
  <si>
    <t>SR § 45a zákona č. 92/1991 Zb. - stavba</t>
  </si>
  <si>
    <t>Cestice</t>
  </si>
  <si>
    <t>ORAGRO-V, s.r.o.</t>
  </si>
  <si>
    <t>00404/2022-PKZO-K40002/22.45</t>
  </si>
  <si>
    <t>Čaklov</t>
  </si>
  <si>
    <t>Mesto Turzovka</t>
  </si>
  <si>
    <t>01197/2021-PKZP-K40137/21.00</t>
  </si>
  <si>
    <t>Turzovka</t>
  </si>
  <si>
    <t>04235/2020-PKZP-K40290/17.01</t>
  </si>
  <si>
    <t>Národná diaľničná spoločnosť, a.s.</t>
  </si>
  <si>
    <t>02478/2021-PKZP-K40265/21.00</t>
  </si>
  <si>
    <t>02524/2021-PKZ -K40360/21.00</t>
  </si>
  <si>
    <t>Vlachy</t>
  </si>
  <si>
    <t>Obec Lenartov</t>
  </si>
  <si>
    <t>00244/2019-PKZO-K40003/19.00</t>
  </si>
  <si>
    <t>Lenartov</t>
  </si>
  <si>
    <t>00167/2022-PKZ -K40027/22.00</t>
  </si>
  <si>
    <t>Orkucany, Sabinov</t>
  </si>
  <si>
    <t>Mesto Jelšava</t>
  </si>
  <si>
    <t>00262/2022-PKZP-K40031/22.00</t>
  </si>
  <si>
    <t>NV § 19  ods. 3 písm. a) a f) zákona č. 180/1995 Z.z. - Verejný záujem a pod stavbou</t>
  </si>
  <si>
    <t>Obec Hodkovce</t>
  </si>
  <si>
    <t>00254/2022-PKZO-K40004/22.00</t>
  </si>
  <si>
    <t>00374/2022-PKZP-K40045/22.00</t>
  </si>
  <si>
    <t>Horelica</t>
  </si>
  <si>
    <t>00388/2022-PKZP-K40049/22.00</t>
  </si>
  <si>
    <t>Obec Liptovské Beharovce</t>
  </si>
  <si>
    <t>00141/2022-PKZP-K40024/22.00</t>
  </si>
  <si>
    <t>Liptovské Beharovce</t>
  </si>
  <si>
    <t>Obec Lipovce</t>
  </si>
  <si>
    <t>00578/2022-PKZ -K40081/22.00</t>
  </si>
  <si>
    <t>Lipovce</t>
  </si>
  <si>
    <t>Obec Matiašovce</t>
  </si>
  <si>
    <t>00579/2022-PKZ -K40082/22.00</t>
  </si>
  <si>
    <t>Matiašovce</t>
  </si>
  <si>
    <t>Obec Velušovce</t>
  </si>
  <si>
    <t>00472/2022-PKZ -K40061/22.00</t>
  </si>
  <si>
    <t>Velušovce</t>
  </si>
  <si>
    <t>Ministerstvo obrany Slovenskej republiky</t>
  </si>
  <si>
    <t>00617/2022-PKZP-K40068/22.00</t>
  </si>
  <si>
    <t>NV Z.180/1995 § 19 d) Pod stavbou ozbrojených síl</t>
  </si>
  <si>
    <t>Obec Veľká Čausa</t>
  </si>
  <si>
    <t>00622/2022-PKZP-K40064/22.00</t>
  </si>
  <si>
    <t>Veľká Čausa</t>
  </si>
  <si>
    <t>00657/2022-PKZP-K40206/21.01</t>
  </si>
  <si>
    <t>00660/2022-PKZ -K40102/22.00</t>
  </si>
  <si>
    <t>Hanzlíková</t>
  </si>
  <si>
    <t>Obec Dlhé Stráže</t>
  </si>
  <si>
    <t>00770/2022-PKZ -K40121/22.00</t>
  </si>
  <si>
    <t>Dlhé Stráže</t>
  </si>
  <si>
    <t>00772/2022-PKZP-K40088/22.00</t>
  </si>
  <si>
    <t>Mesto Spišské Podhradie</t>
  </si>
  <si>
    <t>00774/2022-PKZP-K40090/22.00</t>
  </si>
  <si>
    <t>Spišské Podhradie</t>
  </si>
  <si>
    <t>00775/2022-PKZO-K40005/22.00</t>
  </si>
  <si>
    <t>00776/2022-PKZO-K40006/22.00</t>
  </si>
  <si>
    <t>00793/2022-PKZP-K40132/21.01</t>
  </si>
  <si>
    <t>Mesto Revúca</t>
  </si>
  <si>
    <t>00922/2022-PKZP-K40106/22.00</t>
  </si>
  <si>
    <t>Revúčka</t>
  </si>
  <si>
    <t>Vargončík Peter</t>
  </si>
  <si>
    <t>00132/2022-PKZ -K40023/22.00</t>
  </si>
  <si>
    <t>Ján Hudek</t>
  </si>
  <si>
    <t>00019/2022-PKZP-K40003/22.00</t>
  </si>
  <si>
    <t>Zbyňov</t>
  </si>
  <si>
    <t>Skrinský Ján, Ing. Michaela Skrinská Jurková</t>
  </si>
  <si>
    <t>00051/2022-PKZ -K40008/22.00</t>
  </si>
  <si>
    <t>Veľká Franková</t>
  </si>
  <si>
    <t>Borcovan Dušan</t>
  </si>
  <si>
    <t>00055/2022-PKZ -K40009/22.00</t>
  </si>
  <si>
    <t>Mošovce</t>
  </si>
  <si>
    <t>Predajňa Dalibor, MUDr., Predajňová Janka, MUDr.</t>
  </si>
  <si>
    <t>00289/2022-PKZ -K40035/22.00</t>
  </si>
  <si>
    <t>Varga Jaroslav JUDr.</t>
  </si>
  <si>
    <t>00290/2022-PKZ -K40036/22.00</t>
  </si>
  <si>
    <t>Tovarníky</t>
  </si>
  <si>
    <t>Brath Roman, Mgr. Jana Brathová</t>
  </si>
  <si>
    <t>00340/2022-PKZ -K40044/22.00</t>
  </si>
  <si>
    <t>Svederník</t>
  </si>
  <si>
    <t>Hrubala Martin, Mgr., Hrubalová Lucia, Ing., PhD.,</t>
  </si>
  <si>
    <t>00181/2022-PKZ -K40028/22.00</t>
  </si>
  <si>
    <t>Bukovič Peter, Bukovičová Helena</t>
  </si>
  <si>
    <t>00201/2022-PKZ -K40029/22.00</t>
  </si>
  <si>
    <t>Piňák Ján</t>
  </si>
  <si>
    <t>00217/2022-PKZP-K40030/22.00</t>
  </si>
  <si>
    <t>Hruštín</t>
  </si>
  <si>
    <t>Baláž Pavol, Ing., Balážová Iveta</t>
  </si>
  <si>
    <t>00166/2022-PKZ -K40026/22.00</t>
  </si>
  <si>
    <t>Sklené Teplice</t>
  </si>
  <si>
    <t>Uličný Dušan</t>
  </si>
  <si>
    <t>01760/2021-PKZP-K40204/21.00</t>
  </si>
  <si>
    <t>Tuhársky Ľudovít , Tuhárska Tímea, rodená Mlynáriková</t>
  </si>
  <si>
    <t>02495/2021-PKZ -K40350/21.00</t>
  </si>
  <si>
    <t>Kollárová Iveta</t>
  </si>
  <si>
    <t>02507/2021-PKZ -K40355/21.00</t>
  </si>
  <si>
    <t>Mýtne Ludany</t>
  </si>
  <si>
    <t>Sľuka Ján</t>
  </si>
  <si>
    <t>02515/2021-PKZ -K40358/21.00</t>
  </si>
  <si>
    <t>Hnúšťa</t>
  </si>
  <si>
    <t>PKP-SK, s.r.o.</t>
  </si>
  <si>
    <t>02519/2021-PKZP-K40271/21.00</t>
  </si>
  <si>
    <t>Prílepy</t>
  </si>
  <si>
    <t>Ing. Marcel Zamboj, Bc. Andrea Zambojová, rodená Szabová</t>
  </si>
  <si>
    <t>02364/2021-PKZ -K40334/21.00</t>
  </si>
  <si>
    <t xml:space="preserve">CFP MANAGEMENT s.r.o. </t>
  </si>
  <si>
    <t>02396/2021-PKZP-K40248/21.00</t>
  </si>
  <si>
    <t>Kvačany</t>
  </si>
  <si>
    <t>Štefan Miho</t>
  </si>
  <si>
    <t>02475/2021-PKZP-K40264/21.00</t>
  </si>
  <si>
    <t>Horná Tižina</t>
  </si>
  <si>
    <t>Bosík Marián</t>
  </si>
  <si>
    <t>00464/2021-PKZ -K40056/21.00</t>
  </si>
  <si>
    <t>Vladimír Zimen, Ing., Petronela Zimen Kunová, Ing., Mária Seibert, Bc., Silvia Oravcová, Ing., Soňa Michalčíková, Ing.</t>
  </si>
  <si>
    <t>00482/2021-PKZ -K40062/21.00</t>
  </si>
  <si>
    <t>Varín</t>
  </si>
  <si>
    <t>Tonkovič Erik</t>
  </si>
  <si>
    <t>01635/2019-PKZ -K40429/19.00</t>
  </si>
  <si>
    <t>Peter Baláž</t>
  </si>
  <si>
    <t>04288/2020-PKZ -K40347/20.00</t>
  </si>
  <si>
    <t>Daniel Paciga</t>
  </si>
  <si>
    <t>01328/2019-PKZ -K40342/19.00</t>
  </si>
  <si>
    <t>Vlková</t>
  </si>
  <si>
    <t>Kameňolom Sokolec s.r.o.</t>
  </si>
  <si>
    <t>01309/2019-PKZP-K40197/19.00</t>
  </si>
  <si>
    <t>Miloš Hodás a manželka Katarína</t>
  </si>
  <si>
    <t>00481/2020-PKZP-K40046/20.00</t>
  </si>
  <si>
    <t>Poluvsie nad Rajčankou</t>
  </si>
  <si>
    <t>Peter Jašura a Lucia jašurová</t>
  </si>
  <si>
    <t>00904/2020-PKZ -K40200/20.00</t>
  </si>
  <si>
    <t>Simona Pacigová, k.ú. Vlková</t>
  </si>
  <si>
    <t>01327/2019-PKZ -K40341/19.00</t>
  </si>
  <si>
    <t>SR Z.330/1991 §34/4d Výstavba a ťažba.</t>
  </si>
  <si>
    <t>Dominik Slavkovský</t>
  </si>
  <si>
    <t>01329/2019-PKZ -K40343/19.00</t>
  </si>
  <si>
    <t>Milan Slavkovský</t>
  </si>
  <si>
    <t>01330/2019-PKZ -K40344/19.00</t>
  </si>
  <si>
    <t>Bc. Ľubomír Paľko</t>
  </si>
  <si>
    <t>02981/2019-PKZ -K40750/19.00</t>
  </si>
  <si>
    <t>Komárany</t>
  </si>
  <si>
    <t>Marušová Janka</t>
  </si>
  <si>
    <t>00074/2022-PKZP-K40016/22.00</t>
  </si>
  <si>
    <t xml:space="preserve">Mgr. Jaroslav Kladivík a. manž. </t>
  </si>
  <si>
    <t>00398/2022-PKZ -K40049/22.00</t>
  </si>
  <si>
    <t>Modrý Kameň</t>
  </si>
  <si>
    <t>Hrnčiar Slavomír</t>
  </si>
  <si>
    <t>00801/2022-PKZ -K40126/22.00</t>
  </si>
  <si>
    <t>Horné Hámre</t>
  </si>
  <si>
    <t xml:space="preserve">Miroslava Tomeková, Tomáš Tomek </t>
  </si>
  <si>
    <t>00672/2022-PKZP-K40075/22.00</t>
  </si>
  <si>
    <t>Brodno</t>
  </si>
  <si>
    <t>Miroslav Buch, Katarína Buchová</t>
  </si>
  <si>
    <t>00683/2022-PKZP-K40078/22.00</t>
  </si>
  <si>
    <t>Hudec Ján</t>
  </si>
  <si>
    <t>00685/2022-PKZ -K40162/21.01</t>
  </si>
  <si>
    <t>Sedilek Jozef, Sedileková Jana</t>
  </si>
  <si>
    <t>00762/2022-PKZP-K40085/22.00</t>
  </si>
  <si>
    <t>Horné Pršany</t>
  </si>
  <si>
    <t>Cyril Orlovský,  Elena Orlovská</t>
  </si>
  <si>
    <t>00638/2022-PKZ -K40096/22.00</t>
  </si>
  <si>
    <t>Jablonov</t>
  </si>
  <si>
    <t>Ovčárik Roman, Mária Ovčáriková</t>
  </si>
  <si>
    <t>00588/2022-PKZ -K40084/22.00</t>
  </si>
  <si>
    <t>Hrčka Dušan</t>
  </si>
  <si>
    <t>00605/2022-PKZ -K40087/22.00</t>
  </si>
  <si>
    <t>Ing. Ján Beňo</t>
  </si>
  <si>
    <t>00554/2022-PKZ -K40077/22.00</t>
  </si>
  <si>
    <t>Mgr. Ingrid Podracká</t>
  </si>
  <si>
    <t>00060/2022-PKZP-K40012/22.00</t>
  </si>
  <si>
    <t>MVDr. Henrieta Sobotová</t>
  </si>
  <si>
    <t>02535/2019-PKZ -K40652/19.00</t>
  </si>
  <si>
    <t>Klenov</t>
  </si>
  <si>
    <t>Magál Oto</t>
  </si>
  <si>
    <t>00119/2022-PKZ -K40021/22.00</t>
  </si>
  <si>
    <t>Hrubá Strana</t>
  </si>
  <si>
    <t>Ing. Eduard Belák</t>
  </si>
  <si>
    <t>00406/2022-PKZ -K40051/22.00</t>
  </si>
  <si>
    <t>Nitrianske Sučany</t>
  </si>
  <si>
    <t>Kostadinová Ľubica</t>
  </si>
  <si>
    <t>00432/2022-PKZ -K40048/22.00</t>
  </si>
  <si>
    <t>BELHOLZ, s.r.o.</t>
  </si>
  <si>
    <t>00486/2022-PKZ -K40063/22.00</t>
  </si>
  <si>
    <t>Miroslav Raček</t>
  </si>
  <si>
    <t>00507/2022-PKZ -K40067/22.00</t>
  </si>
  <si>
    <t>Mária Zelenayová, Janka Enderleová, Ing. Milana Kováčová</t>
  </si>
  <si>
    <t>00623/2022-PKZP-K40069/22.00</t>
  </si>
  <si>
    <t>NNV Z.180/1995 § 19 h) Nevyhnutný prístup</t>
  </si>
  <si>
    <t>GRT BAU, s.r.o.</t>
  </si>
  <si>
    <t>00768/2022-PKZ -K40118/22.00</t>
  </si>
  <si>
    <t>Laura Slováková, Sophia Slováková</t>
  </si>
  <si>
    <t>00827/2022-PKZP-K40098/22.00</t>
  </si>
  <si>
    <t>Dojč</t>
  </si>
  <si>
    <t>Peter Szabo</t>
  </si>
  <si>
    <t>00868/2022-PKZ -K40142/22.00</t>
  </si>
  <si>
    <t>Lopašov</t>
  </si>
  <si>
    <t>Kutlíková Viktória</t>
  </si>
  <si>
    <t>00158/2022-PKZ -K40313/21.00</t>
  </si>
  <si>
    <t>REAL ESTATE ZC s.r.o.</t>
  </si>
  <si>
    <t>00169/2022-PKZP-K40025/22.00</t>
  </si>
  <si>
    <t>Ing. Dionýz Dobos</t>
  </si>
  <si>
    <t>00294/2022-PKZP-K40035/22.00</t>
  </si>
  <si>
    <t>Rožňava</t>
  </si>
  <si>
    <t>Stanislava Štefánková, Milan Štefánek</t>
  </si>
  <si>
    <t>00323/2022-PKZ -K40039/22.00</t>
  </si>
  <si>
    <t>Kľúčové</t>
  </si>
  <si>
    <t>JUDr. Ľubomír Cibere</t>
  </si>
  <si>
    <t>00377/2022-PKZP-K40046/22.00</t>
  </si>
  <si>
    <t>Milhostov</t>
  </si>
  <si>
    <t>Opatovský Andrej, Jana Opatovská</t>
  </si>
  <si>
    <t>00386/2022-PKZP-K40048/22.00</t>
  </si>
  <si>
    <t>Andrea Petríková MUDr.</t>
  </si>
  <si>
    <t>00040/2022-PKZP-K40008/22.00</t>
  </si>
  <si>
    <t>Mostište</t>
  </si>
  <si>
    <t>Jozef Bartúnek, Anna Bartúnková</t>
  </si>
  <si>
    <t>00044/2022-PKZP-K40009/22.00</t>
  </si>
  <si>
    <t>Marián Jelínek, Alena Jelínková</t>
  </si>
  <si>
    <t>02529/2021-PKZ -K40361/21.00</t>
  </si>
  <si>
    <t xml:space="preserve">Buksa Cyril Ing. </t>
  </si>
  <si>
    <t>00056/2022-PKZ -K40010/22.00</t>
  </si>
  <si>
    <t>Muránska Huta</t>
  </si>
  <si>
    <t>SIPRON, s.r.o.</t>
  </si>
  <si>
    <t>00101/2022-PKZ -K40015/22.00</t>
  </si>
  <si>
    <t>Močidľany</t>
  </si>
  <si>
    <t>MVDr. Miriam Husťáková</t>
  </si>
  <si>
    <t>00103/2022-PKZ -K40016/22.00</t>
  </si>
  <si>
    <t>Roman Šupák</t>
  </si>
  <si>
    <t>00110/2022-PKZ -K40019/22.00</t>
  </si>
  <si>
    <t>Bolešov</t>
  </si>
  <si>
    <t>JUDr. Rudolf Grujbár</t>
  </si>
  <si>
    <t>00112/2022-PKZP-K40018/22.00</t>
  </si>
  <si>
    <t>Podmanický Viktor</t>
  </si>
  <si>
    <t>00123/2022-PKZ -K40022/22.00</t>
  </si>
  <si>
    <t>00139/2022-PKZP-K40022/22.00</t>
  </si>
  <si>
    <t>Prof. RNDr. Peter Baláž, Dr. Sc.</t>
  </si>
  <si>
    <t>02949/2019-PKZ -K40742/19.00</t>
  </si>
  <si>
    <t>Ťahanovce</t>
  </si>
  <si>
    <t>Ing. Daniel Miklós</t>
  </si>
  <si>
    <t>03168/2019-PKZP-K40494/19.00</t>
  </si>
  <si>
    <t>Sap</t>
  </si>
  <si>
    <t>Marienka Matúš, Ing., Ľudmila Némethová</t>
  </si>
  <si>
    <t>00005/2021-PKZP-K40001/21.00</t>
  </si>
  <si>
    <t>Agrovýkrm Spiš, s.r.o.</t>
  </si>
  <si>
    <t>00628/2021-PKZ -K40084/21.00</t>
  </si>
  <si>
    <t>Spišské Vlachy</t>
  </si>
  <si>
    <t>PaedDr. Rudolf Koncový</t>
  </si>
  <si>
    <t>00955/2021-PKZP-K40115/21.00</t>
  </si>
  <si>
    <t>Bačkov</t>
  </si>
  <si>
    <t>Roman Koscelník</t>
  </si>
  <si>
    <t>01820/2021-PKZ -K40251/21.00</t>
  </si>
  <si>
    <t>Dedinky</t>
  </si>
  <si>
    <t>Árva Robert</t>
  </si>
  <si>
    <t>01849/2021-PKZP-K40210/21.00</t>
  </si>
  <si>
    <t>Ján Garčár a m., Anna Garčarová</t>
  </si>
  <si>
    <t>01869/2021-PKZP-K40214/21.00</t>
  </si>
  <si>
    <t>Magdaléna Hegedűsová</t>
  </si>
  <si>
    <t>02264/2021-PKZ -K40315/21.00</t>
  </si>
  <si>
    <t>SR § 3 ods. 1 písm. a) a c) Nariadenia vlády č. 238/2010 Z.z.</t>
  </si>
  <si>
    <t>VIREA s.r.o.</t>
  </si>
  <si>
    <t>02316/2021-PKZ -K40321/21.00</t>
  </si>
  <si>
    <t>Katarína Fridmanská</t>
  </si>
  <si>
    <t>01712/2021-PKZP-K40197/21.00</t>
  </si>
  <si>
    <t>Henclová</t>
  </si>
  <si>
    <t>Mária Fedorová</t>
  </si>
  <si>
    <t>01717/2021-PKZ -K40230/21.00</t>
  </si>
  <si>
    <t>Greguš Vladimír, Gregušová Zdenka, Greguš Jaroslav</t>
  </si>
  <si>
    <t>05369/2020-PKZ -K40477/20.00</t>
  </si>
  <si>
    <t xml:space="preserve">SR Nar.238/2010 §3 b), c) </t>
  </si>
  <si>
    <t>Rosík Juraj, Rosíková Edita</t>
  </si>
  <si>
    <t>03418/2019-PKZ -K40853/19.00</t>
  </si>
  <si>
    <t>Kozelník</t>
  </si>
  <si>
    <t>00508/2022-PKZ -K40068/22.00</t>
  </si>
  <si>
    <t>Svetlice</t>
  </si>
  <si>
    <t>01204/2022-PKZ -K40072/20.02</t>
  </si>
  <si>
    <t>Ľubica</t>
  </si>
  <si>
    <t>P - A - N - D - A , spol. s r.o.</t>
  </si>
  <si>
    <t>00405/2022-PNZ -P45417/07.01</t>
  </si>
  <si>
    <t>Blahová</t>
  </si>
  <si>
    <t>pôda</t>
  </si>
  <si>
    <t>0,5426 / 0,0000</t>
  </si>
  <si>
    <t>Kvašňovská Anastázia Ing.</t>
  </si>
  <si>
    <t>01961/2021-PNZ -P45694/08.01</t>
  </si>
  <si>
    <t>Pereš</t>
  </si>
  <si>
    <t>záhrada v zriadenej záhradkárskej oblasti</t>
  </si>
  <si>
    <t>0,0290 / 0,0000</t>
  </si>
  <si>
    <t>Gajdoš Ivan Ing.</t>
  </si>
  <si>
    <t>00154/2022-PNZ -P43662/06.01</t>
  </si>
  <si>
    <t>Ukončenie nájomnej zmluvy na základe žiadosti nájomcu</t>
  </si>
  <si>
    <t>výstavba kanalizácie</t>
  </si>
  <si>
    <t>0,0035 / 0,0000</t>
  </si>
  <si>
    <t>Šablatúrová Lenka</t>
  </si>
  <si>
    <t>00230/2022-PNZ -P40058/22.00</t>
  </si>
  <si>
    <t>pozemok slúžiaci na individuálnu rekreáciu v chatovej oblasti</t>
  </si>
  <si>
    <r>
      <rPr>
        <sz val="8"/>
        <color rgb="FF000000"/>
        <rFont val="Arial"/>
      </rPr>
      <t>40,00 €</t>
    </r>
    <r>
      <rPr>
        <sz val="8"/>
        <color rgb="FF000000"/>
        <rFont val="Arial"/>
      </rPr>
      <t xml:space="preserve"> / </t>
    </r>
    <r>
      <rPr>
        <sz val="8"/>
        <color rgb="FF000000"/>
        <rFont val="Arial"/>
      </rPr>
      <t>0,12 €</t>
    </r>
  </si>
  <si>
    <t>Miroslav Spišiak</t>
  </si>
  <si>
    <t>00523/2022-PNZ -P40172/22.00</t>
  </si>
  <si>
    <t>Podbrezová</t>
  </si>
  <si>
    <t>uskladnenie materiálu počas výstavby</t>
  </si>
  <si>
    <t>31.1.2023</t>
  </si>
  <si>
    <r>
      <rPr>
        <sz val="8"/>
        <color rgb="FF000000"/>
        <rFont val="Arial"/>
      </rPr>
      <t>255,09 €</t>
    </r>
    <r>
      <rPr>
        <sz val="8"/>
        <color rgb="FF000000"/>
        <rFont val="Arial"/>
      </rPr>
      <t xml:space="preserve"> / </t>
    </r>
    <r>
      <rPr>
        <sz val="8"/>
        <color rgb="FF000000"/>
        <rFont val="Arial"/>
      </rPr>
      <t>0,33 €</t>
    </r>
  </si>
  <si>
    <t>00482/2022-PNZ -P40161/22.00</t>
  </si>
  <si>
    <t>31.12.2037</t>
  </si>
  <si>
    <t>Peter Bajčičák</t>
  </si>
  <si>
    <t>02125/2021-PNZ -P40531/21.00</t>
  </si>
  <si>
    <t>Beňadovo</t>
  </si>
  <si>
    <t>rekreačné účely</t>
  </si>
  <si>
    <r>
      <rPr>
        <sz val="8"/>
        <color rgb="FF000000"/>
        <rFont val="Arial"/>
      </rPr>
      <t>40,00 €</t>
    </r>
    <r>
      <rPr>
        <sz val="8"/>
        <color rgb="FF000000"/>
        <rFont val="Arial"/>
      </rPr>
      <t xml:space="preserve"> / </t>
    </r>
    <r>
      <rPr>
        <sz val="8"/>
        <color rgb="FF000000"/>
        <rFont val="Arial"/>
      </rPr>
      <t>0,20 €</t>
    </r>
  </si>
  <si>
    <t>Mgr. Marek Gufrovič</t>
  </si>
  <si>
    <t>01963/2021-PNZ -P40410/21.00</t>
  </si>
  <si>
    <t>Pozemky v zriadených záhradkových osadách slúžiace na rekreačný účel</t>
  </si>
  <si>
    <r>
      <rPr>
        <sz val="8"/>
        <color rgb="FF000000"/>
        <rFont val="Arial"/>
      </rPr>
      <t>348,00 €</t>
    </r>
    <r>
      <rPr>
        <sz val="8"/>
        <color rgb="FF000000"/>
        <rFont val="Arial"/>
      </rPr>
      <t xml:space="preserve"> / </t>
    </r>
    <r>
      <rPr>
        <sz val="8"/>
        <color rgb="FF000000"/>
        <rFont val="Arial"/>
      </rPr>
      <t>1,20 €</t>
    </r>
  </si>
  <si>
    <t>Monika Borgulová Mališová</t>
  </si>
  <si>
    <t>01750/2021-PNZ -P40430/21.00</t>
  </si>
  <si>
    <t>Žarnovická Huta</t>
  </si>
  <si>
    <t>parkovanie</t>
  </si>
  <si>
    <r>
      <rPr>
        <sz val="8"/>
        <color rgb="FF000000"/>
        <rFont val="Arial"/>
      </rPr>
      <t>66,00 €</t>
    </r>
    <r>
      <rPr>
        <sz val="8"/>
        <color rgb="FF000000"/>
        <rFont val="Arial"/>
      </rPr>
      <t xml:space="preserve"> / </t>
    </r>
    <r>
      <rPr>
        <sz val="8"/>
        <color rgb="FF000000"/>
        <rFont val="Arial"/>
      </rPr>
      <t>1,00 €</t>
    </r>
  </si>
  <si>
    <t>Predmet</t>
  </si>
  <si>
    <t>Okres</t>
  </si>
  <si>
    <t>05117/2020-OV-0250220/20-00</t>
  </si>
  <si>
    <t>Protokol o odovzdaní pozemkov pod stavbami z majetku SR do vlastníctva VÚC v k.ú. Čaklov, okres Vranov nad Topľou</t>
  </si>
  <si>
    <t>VT Vranov nad Topľou</t>
  </si>
  <si>
    <t>04463/2020-OV-0250160/20-00</t>
  </si>
  <si>
    <t>Protokol o odovzdaní pozemkov pod stavbami z majetku SR do vlastníctva PSK, v k.ú. Demjata, okres Prešov</t>
  </si>
  <si>
    <t>PO Prešov</t>
  </si>
  <si>
    <t>Žilinský samosprávny kraj</t>
  </si>
  <si>
    <t>01947/2021-OV-0250207/21-00</t>
  </si>
  <si>
    <t>Protokol o odovzdaní pozemkov pod stavbami z majetku SR do vlastníctva VÚC-ŽSK, k.ú. Zuberec, okres Tvrdošín</t>
  </si>
  <si>
    <t>TS Tvrdošín</t>
  </si>
  <si>
    <t>01868/2021-OV-0250203/21-00</t>
  </si>
  <si>
    <t>Protokol o odovzdaní pozemkov pod stavbami z majetku SR do vlastníctva VÚC-ŽSK, k.ú. Oravský Biely Potok, okres Tvrdošín</t>
  </si>
  <si>
    <t>Obec Svinná</t>
  </si>
  <si>
    <t>01036/2022-OV-0250103/22-00</t>
  </si>
  <si>
    <t>Protokol o odovzdaní pozemkov pod stavbami z majetku SR do vlastníctva Obce Svinná, okres Trenčín</t>
  </si>
  <si>
    <t>TN Trenčín</t>
  </si>
  <si>
    <t>Mesto Turčianske Teplice</t>
  </si>
  <si>
    <t>01024/2022-OV-0250101/22-00</t>
  </si>
  <si>
    <t>Protokol o odovzdaní pozemkov pod stavbami z majetku SR do vlastníctva mesta Turčianske Teplice, k.ú. Turčianske Teplice</t>
  </si>
  <si>
    <t>TR Turčianské Teplice</t>
  </si>
  <si>
    <t>Obec Dolná Krupá</t>
  </si>
  <si>
    <t>00993/2022-OV-0250097/22-00</t>
  </si>
  <si>
    <t>Protokol o odovzdaní pozemkov pod stavbami z majetku SR do vlastníctva obce Dolná Krupá, okres Trnava</t>
  </si>
  <si>
    <t>TT Trnava</t>
  </si>
  <si>
    <t>Mesto Vrbové</t>
  </si>
  <si>
    <t>00990/2022-OV-0250096/22-00</t>
  </si>
  <si>
    <t>Protokol o odovzdaní pozemkov pod stavbami z majetku SR do vlastníctva mesta Vrbové, okres Piešťany</t>
  </si>
  <si>
    <t>PN Piešťany</t>
  </si>
  <si>
    <t>Banskobystrický samosprávny kraj</t>
  </si>
  <si>
    <t>00977/2022-OV-0250095/22-00</t>
  </si>
  <si>
    <t>Protokol o odovzdaní pozemkov pod stavbami z majetku SR do vlastníctva VÚC - BBSK k.ú. Lúčky a Kopernica, okres Žiar nad Hronom</t>
  </si>
  <si>
    <t>ZH Žiar nad Hronom</t>
  </si>
  <si>
    <t>00973/2022-OV-0250094/22-00</t>
  </si>
  <si>
    <t>Protokol o odovzdaní pozemkov pod stavbami z majetku SR do vlastníctva VÚC - BBSK k.ú. Budča aTŕnie, okres Zvolen</t>
  </si>
  <si>
    <t>ZV Zvolen</t>
  </si>
  <si>
    <t>Obec Marianka</t>
  </si>
  <si>
    <t>00972/2022-OV-0250093/22-00</t>
  </si>
  <si>
    <t>Protokol o odovzdaní pozemkov pod stavbami z majetku SR do vlastníctva obce Marianka, okres Malacky</t>
  </si>
  <si>
    <t>MA Malacky</t>
  </si>
  <si>
    <t>Obec Dolné Orešany</t>
  </si>
  <si>
    <t>00963/2022-OV-0250091/22-00</t>
  </si>
  <si>
    <t>Protokol o odovzdaní pozemkov pod stavbami z majetku SR do vlastníctva obce Dolné Orešany, okres Trnava</t>
  </si>
  <si>
    <t>Banskobystrický samosprávny kraj, rozpočtová organizácia</t>
  </si>
  <si>
    <t>00955/2022-OV-0250090/22-00</t>
  </si>
  <si>
    <t>Protokol o odovzdaní pozemkov pod stavbami z majetku SR do vlastníctva VÚC, k.ú. Pohronský Bukovec, okres Banská Bystrica</t>
  </si>
  <si>
    <t>BB Banská Bystrica</t>
  </si>
  <si>
    <t>Obec Halič</t>
  </si>
  <si>
    <t>00923/2022-OV-0250086/22-00</t>
  </si>
  <si>
    <t>Protokol o odovzdaní pozemkov pod stavbami z majetku SR do vlastníctva obce Halič, k. ú. Halič, okres Lučenec</t>
  </si>
  <si>
    <t>LC Lučenec</t>
  </si>
  <si>
    <t>00918/2022-OV-0250085/22-00</t>
  </si>
  <si>
    <t>Protokol o odovzdaní pozemkov pod stavbami z majetku SR do vlastníctva VÚC, k.ú. Pravica, okres Veľký Krtíš</t>
  </si>
  <si>
    <t>VK Veľký Krtíš</t>
  </si>
  <si>
    <t>00898/2022-OV-0250083/22-00</t>
  </si>
  <si>
    <t>Protokol o odovzdaní pozemkov pod stavbami z majetku SR do vlastníctva obce Fričovce, okres Prešov</t>
  </si>
  <si>
    <t>00880/2022-OV-0250082/22-00</t>
  </si>
  <si>
    <t>Protokol o odovzdaní pozemkov pod stavbami z majetku SR do vlastníctva BBSK, k.ú. Suché Brezovo, okres Veľký Krtíš</t>
  </si>
  <si>
    <t>Obec Sirník</t>
  </si>
  <si>
    <t>00867/2022-OV-0250081/22-00</t>
  </si>
  <si>
    <t>Protokol o odovzdaní pozemkov pod stavbami z majetku Slovenskej republiky do vlastníctva obce Sirník, okres Trebišov</t>
  </si>
  <si>
    <t>TV Trebišov</t>
  </si>
  <si>
    <t>00862/2022-OV-0250079/22-00</t>
  </si>
  <si>
    <t>Protokol o odovzdaní pozemkov pod stavbami z majetku SR do vlastníctva TTSK v k.ú. Nižná, Trebatice a Šípkové, okres Piešťany</t>
  </si>
  <si>
    <t>00852/2022-OV-0250077/22-00</t>
  </si>
  <si>
    <t>Protokol o odovzdaní pozemkov pod stavbami z majetku SR do vlastníctva VÚC-TSK v k.ú. Ducové, k.ú. Ostrov, k.ú. Pečeňady, k.ú. Sokolovce, okres Piešťany</t>
  </si>
  <si>
    <t>00802/2022-OV-0250074/22-00</t>
  </si>
  <si>
    <t>Protokol o odovzdaní pozemkov pod stavbami z majetku SR do vlastníctva VÚC-TSK v k.ú. Pastuchov a k.ú. Trakovice, okres Hlohovec</t>
  </si>
  <si>
    <t>HC Hlohovec</t>
  </si>
  <si>
    <t>00749/2022-OV-0250071/22-00</t>
  </si>
  <si>
    <t>Protokol o odovzdaní pozemkov pod stavbami z majetku SR do vlastníctva VÚC-TTSK v k.ú. Dvorníky a Kľačany, okres Hlohovec</t>
  </si>
  <si>
    <t>Obec Kravany</t>
  </si>
  <si>
    <t>00745/2022-OV-0250070/22-00</t>
  </si>
  <si>
    <t>Protokol o odovzdaní pozemkov pod stavbami - obec Kravany, k.ú. Kravany</t>
  </si>
  <si>
    <t>PP Poprad</t>
  </si>
  <si>
    <t>Mesto Štúrovo</t>
  </si>
  <si>
    <t>00744/2022-OV-0250069/22-00</t>
  </si>
  <si>
    <t>Protokol o odovzdaní pozemkov pod stavbami z majetku SR do vlastníctva mesta Štúrovo, k. ú. Štúrovo, okres Nové Zámky</t>
  </si>
  <si>
    <t>NZ Nové Zámky</t>
  </si>
  <si>
    <t>00676/2022-OV-0250063/22-00</t>
  </si>
  <si>
    <t>Protokol o odovzdaní pozemkov pod stavbami z majetku SR do vlastníctva VÚC - TTSK v k.ú. Horné Otrokovce a Dolné Otrokovce, okres Hlohovec</t>
  </si>
  <si>
    <t>00653/2022-OV-0250061/22-00</t>
  </si>
  <si>
    <t>Protokol o odovzdaní pozemkov pod stavbami z majetku SR do vlastníctva VÚC - TTSK v k.ú. Dolné Trhovište, Tekolďany a  Šulekovo, okres Hlohovec</t>
  </si>
  <si>
    <t>Obec Hronský Beňadik</t>
  </si>
  <si>
    <t>00652/2022-OV-0250060/22-00</t>
  </si>
  <si>
    <t>Protokol o odovzdaní vlastníctva k pozemkom, ktoré tvorili verejný majetok (neknihované pozemky) z majetku SR do vlastníctva obce Hronský Beňadik, k. ú. Hronský Beňadik, okres Žarnovica</t>
  </si>
  <si>
    <t>ZC Žarnovica</t>
  </si>
  <si>
    <t>00619/2022-OV-0250057/22-00</t>
  </si>
  <si>
    <t>Protokol o odovzdaní pozemkov pod stavbami z majetku SR do vlastníctva VÚC, k. ú. Medovarce, okres Krupina</t>
  </si>
  <si>
    <t>KA Krupina</t>
  </si>
  <si>
    <t>00613/2022-OV-0250055/22-00</t>
  </si>
  <si>
    <t>Protokol o odovzdaní pozemkov pod stavbami z majetku SR do vlastníctva VÚC, k. ú. Domaníky, okres Krupina</t>
  </si>
  <si>
    <t>00611/2022-OV-0250054/22-00</t>
  </si>
  <si>
    <t>Protokol o odovzdaní pozemkov pod stavbami z majetku SR do vlastníctva VÚC - TTSK v k.ú. Leopoldov, Jalšové a Koplotovce, okres Hlohovec</t>
  </si>
  <si>
    <t>00562/2022-OV-0250049/22-00</t>
  </si>
  <si>
    <t>Protokol o odovzdaní pozemkov pod stavbami z majetku SR do vlastníctva VÚC - TTSK v k.ú. Tepličky,  k.ú. Horné Zelenice a k.ú. Siladice, okres Hlohovec</t>
  </si>
  <si>
    <t>00501/2022-OV-0250040/22-00</t>
  </si>
  <si>
    <t>Protokol o odovzdaní pozemkov pod stavbami z majetku SR do vlastníctva VÚC v k.ú. Slovenské Ďarmoty, okres Veľký Krtíš</t>
  </si>
  <si>
    <t>Obec Nižné Repaše</t>
  </si>
  <si>
    <t>00476/2022-OV-0250039/22-00</t>
  </si>
  <si>
    <t>Protokol o odovzdaní nehnuteľností do vlastníctva obce - Obec Nižné Repaše, k.ú. Nižné Repaše</t>
  </si>
  <si>
    <t>LE Levoča</t>
  </si>
  <si>
    <t>00451/2022-OV-0250036/22-00</t>
  </si>
  <si>
    <t>Protokol o odovzdaní pozemkov pod stavbami z majetku SR do vlastníctva VÚC - TTSK v k.ú. Vrbové, Lančár, Piešťany a Prašník, okres Piešťany</t>
  </si>
  <si>
    <t>Prešovský samosprávna kraj</t>
  </si>
  <si>
    <t>00408/2022-OV-0250032/22-00</t>
  </si>
  <si>
    <t>Protokol o odovzdaní pozemkov pod stavbami - PSK v k.ú. Matiašovce, okres Kežmarok</t>
  </si>
  <si>
    <t>KK Kežmarok</t>
  </si>
  <si>
    <t>00392/2022-OV-0250030/22-00</t>
  </si>
  <si>
    <t>Protokol o odovzdaní pozemkov pod stavbami z majetku SR do vlastníctva VÚC - PSK, k. ú. Jakovany</t>
  </si>
  <si>
    <t>SB Sabinov</t>
  </si>
  <si>
    <t>00333/2022-OV-0250029/22-00</t>
  </si>
  <si>
    <t>Protokol o odovzdaní pozemkov pod stavbami z majetku SR do vlastníctva VÚC - PSK, k. ú. Papín</t>
  </si>
  <si>
    <t>HE Humenné</t>
  </si>
  <si>
    <t>00282/2022-OV-0250026/22-00</t>
  </si>
  <si>
    <t>Protokol o odovzdaní pozemkov pod stavbami z majetku SR do vlastníctva VÚC - Nitriansky samosprávny kraj, k. ú. Horný Jatov, obec Trnovec nad Váhom, okres Šaľa</t>
  </si>
  <si>
    <t>SA Šaľa</t>
  </si>
  <si>
    <t>00203/2022-OV-0250016/22-00</t>
  </si>
  <si>
    <t>Protokol o odovzdaní pozemkov pod stavbami z majetku SR do vlastníctva mesta Turčianske Teplice, k.ú. Diviaky, okres Turčianske Teplice</t>
  </si>
  <si>
    <t>02435/2020-OS-0140031/20-00</t>
  </si>
  <si>
    <t>Delimitačný protokol o odovzdaní správy nehnuteľností vo vlastníctve štátu, ktoré tvoria pozemky korýt vodných tokov v k.ú. Krušovce, okres Topoľčany</t>
  </si>
  <si>
    <t>TO Topolčany</t>
  </si>
  <si>
    <t>Slovenský vodohospodársky podnik, š. p.</t>
  </si>
  <si>
    <t>02267/2021-OS-0140127/21-00</t>
  </si>
  <si>
    <t>Protokol o odovzdaní a prevzatí správy nehnuteľností vo vlastníctve štátu - SVP, š. p., k. ú. Kravany nad Dunajom, okres Komárno</t>
  </si>
  <si>
    <t>KN Komárno</t>
  </si>
  <si>
    <t>02265/2021-OS-0140126/21-00</t>
  </si>
  <si>
    <t>Protokol o odovzdaní a prevzatí správy nehnuteľností vo vlastníctve štátu - SVP, š. p., k. ú. Komárno, okres Komárno</t>
  </si>
  <si>
    <t>02262/2021-OS-0140125/21-00</t>
  </si>
  <si>
    <t>Protokol o odovzdaní a prevzatí správy nehnuteľností vo vlastníctve štátu - Slovenský vodohospodársky podnik, š.p. , k. ú. Vrbová nad Váhom, obec Vrbová nad Váhom, okres Komárno</t>
  </si>
  <si>
    <t>Slovenský vodohospodársky podnik</t>
  </si>
  <si>
    <t>02152/2021-OS-0140121/21-00</t>
  </si>
  <si>
    <t>Delimitačný protokol o odovzdaní správy nehnuteľností vo vlastníctve štátu, ktoré tvoria pozemky korýt vodných tokov v k.ú. Jasenovce, okres Vranov nad Topľou</t>
  </si>
  <si>
    <t>02149/2021-OS-0140120/21-00</t>
  </si>
  <si>
    <t>Delimitačný protokol o odovzdaní správy nehnuteľností vo vlastníctve štátu, ktoré tvoria pozemky korýt vodných tokov v k.ú. Záborské, okres Prešov</t>
  </si>
  <si>
    <t>Slovenský vodohospodársky podník, š.p.</t>
  </si>
  <si>
    <t>01919/2021-OS-0140108/21-00</t>
  </si>
  <si>
    <t>Protokol o odovzdaní a prevzatí správy nehnuteľností vo vlastníctve štátu - SVP, š.p., k.ú. Turany, okres Martin</t>
  </si>
  <si>
    <t>MT Martin</t>
  </si>
  <si>
    <t>01571/2021-OS-0140084/21-00</t>
  </si>
  <si>
    <t>Delimitačný protokol o odovzdaní správy nehnuteľností vo vlastníctve štátu, ktoré tvoria pozemky korýt vodných tokov, k.ú. Streda nad Bodrogom, okres Trebišov</t>
  </si>
  <si>
    <t>01564/2021-OS-0140083/21-00</t>
  </si>
  <si>
    <t>Protokol o odovzdaní a prevzatí  správy nehnuteľností  vo vlastníctve štátu, ktoré tvoria korytá vodných tokov v k.ú. Janov, okres Prešov</t>
  </si>
  <si>
    <t>01560/2021-OS-0140082/21-00</t>
  </si>
  <si>
    <t>Protokol  o odovzdaní a prevzatí  správy nehnuteľností  vo vlastníctve štátu, ktoré tvoria korytá vodných tokov v k.ú. Drienov, okres Prešov</t>
  </si>
  <si>
    <t>01542/2021-OS-0140080/21-00</t>
  </si>
  <si>
    <t>Protokol o odovzdaní a prevzatí správy nehnuteľností vo vlastníctve štátu tvoriacich korytá vodných tokov v k.ú. Rozhanovce, okres Košice-okolie</t>
  </si>
  <si>
    <t>KS Košice-okolie</t>
  </si>
  <si>
    <t>01541/2021-OS-0140079/21-00</t>
  </si>
  <si>
    <t>Delimitačný protokol o odovzdaní správy nehnuteľností vo vlastníctve štátu, ktoré tvoria pozemky korýt vodných tokov v k. ú. Miňovce, okres Stropkov</t>
  </si>
  <si>
    <t>SP Stropkov</t>
  </si>
  <si>
    <t>01534/2021-OS-0140077/21-00</t>
  </si>
  <si>
    <t>Delimitačný protokol o odovzdaní správy nehnuteľností vo vlastníctve štátu - SVP, š.p., k. ú. Chľaba, okres Nové Zámky</t>
  </si>
  <si>
    <t>Lesy SR, š.p. Banská Bystrica</t>
  </si>
  <si>
    <t>00133/2022-OS-0140005/22-00</t>
  </si>
  <si>
    <t>Delimitačný protokol o odovzdaní správy nehnuteľností vo vlastníctve štátu, ktoré tvoria lesné pozemky, k. ú. Hrabové, okres Bytča</t>
  </si>
  <si>
    <t>BY Bytča</t>
  </si>
  <si>
    <t>00022/2021-OS-0140001/21-00</t>
  </si>
  <si>
    <t>Protokol o odovzdaní a prevzatí  správy nehnuteľností  vo vlastníctve štátu - SVP, š.p., k.ú. Martin, okres Martin</t>
  </si>
  <si>
    <t>01057/2021-PS-0180012/21-00</t>
  </si>
  <si>
    <t>Delimitačný protokol o odovzdaní správy poľnohospodárskych nehnuteľností vo vlastníctve štátu v k.ú. Dolný Harmanec, okres Banská Bystrica</t>
  </si>
  <si>
    <t>Centrum pre deti a rodiny Tornaľa</t>
  </si>
  <si>
    <t>00480/2022-PS-0180003/22-00</t>
  </si>
  <si>
    <t>Delimitačný protokol o odovzdaní správy poľnohospodárskych nehnuteľností vo vlastníctve štátu v k.ú. Stránska, okres Rimavská Sobota</t>
  </si>
  <si>
    <t>RS Rimavská Sobota</t>
  </si>
  <si>
    <t>Okresný úrad Žilina</t>
  </si>
  <si>
    <t>00474/2022-PS-0180002/22-00</t>
  </si>
  <si>
    <t>Delimitačný protokol o odovzdaní správy poľnohospodárskych nehnuteľností vo vlastníctve štátu. k.ú. Vyšný Kubín, okres Dolný Kubín</t>
  </si>
  <si>
    <t>DK Dolný Kubín</t>
  </si>
  <si>
    <t>Ministerstvo vnútra Slovenskej republiky</t>
  </si>
  <si>
    <t>00243/2022-PS-0180000/22-00</t>
  </si>
  <si>
    <t>Delimitačný protokol o odovzdaní správy poľnohospodárskych nehnuteľností vo vlastníctve štátu v k.ú. Merník, okres Vranov nad Topľou</t>
  </si>
  <si>
    <t>STIAHNUTÁ  (NÁMIETKA)</t>
  </si>
  <si>
    <t>Prehľad predkladaných právnych aktov do Rady fondu</t>
  </si>
  <si>
    <t>Odbor usporiadania vlastníctva</t>
  </si>
  <si>
    <t>1. Dohoda  o zrušení  a vyporiadaní podielového spoluvlastníctva č. 00013/2022-DR-0080000/22-00, spis SPFS74330/2021/600</t>
  </si>
  <si>
    <t>Katastrálne územie Zavar (extravilán), obec Zavar, okres Trnava</t>
  </si>
  <si>
    <t>Vlastník</t>
  </si>
  <si>
    <t>Pôvodné vlastníctvo</t>
  </si>
  <si>
    <t>Návrh rozdelenia</t>
  </si>
  <si>
    <t>LV č.</t>
  </si>
  <si>
    <t>KN-C parc. č.</t>
  </si>
  <si>
    <t>druh pozemku</t>
  </si>
  <si>
    <r>
      <t>výmera v m</t>
    </r>
    <r>
      <rPr>
        <vertAlign val="superscript"/>
        <sz val="10"/>
        <rFont val="Arial"/>
        <family val="2"/>
        <charset val="238"/>
      </rPr>
      <t>2</t>
    </r>
  </si>
  <si>
    <t>podiel</t>
  </si>
  <si>
    <t>výmera podielu m2</t>
  </si>
  <si>
    <r>
      <rPr>
        <b/>
        <sz val="10"/>
        <rFont val="Arial"/>
        <family val="2"/>
        <charset val="238"/>
      </rPr>
      <t>BB-Invest a.s.</t>
    </r>
    <r>
      <rPr>
        <sz val="10"/>
        <rFont val="Arial"/>
        <family val="2"/>
        <charset val="238"/>
      </rPr>
      <t>, Lesnícka 672, 962 37 Kováčová</t>
    </r>
  </si>
  <si>
    <t>281/6</t>
  </si>
  <si>
    <t>89/106</t>
  </si>
  <si>
    <t>1/1</t>
  </si>
  <si>
    <t>281/576</t>
  </si>
  <si>
    <t>spolu</t>
  </si>
  <si>
    <t>Slovenská republika v správe Slovenského pozemkového fondu</t>
  </si>
  <si>
    <t>34/212</t>
  </si>
  <si>
    <t>281/575</t>
  </si>
  <si>
    <t>celkom spolu</t>
  </si>
  <si>
    <t>parcela KN-C 281/576 nie je predmetom vyporiadania z dôvodu plánovanej realizácie cyklotrasy Trnavským samosprávnym krajom</t>
  </si>
  <si>
    <t>2. Dohoda  o zrušení  a vyporiadaní podielového spoluvlastníctva č.00252/2022-DR-0080003/22-00, spis SPFS49576/2019/600</t>
  </si>
  <si>
    <t>Katastrálne územie Čičmany (extravilán),  obec Čičmany, okres Žilina</t>
  </si>
  <si>
    <r>
      <t>výmera v m</t>
    </r>
    <r>
      <rPr>
        <vertAlign val="superscript"/>
        <sz val="10"/>
        <color rgb="FF000000"/>
        <rFont val="Arial"/>
        <family val="2"/>
        <charset val="238"/>
      </rPr>
      <t>2</t>
    </r>
  </si>
  <si>
    <t>Anna Uričová r. Uričová, č.176, 013 15 Čičmany</t>
  </si>
  <si>
    <t>Trvalý trávny porast</t>
  </si>
  <si>
    <t>4380/7511</t>
  </si>
  <si>
    <t>7745/1</t>
  </si>
  <si>
    <t>Ondrej Vrábel Petráš, ž. Katarína Ďuricová</t>
  </si>
  <si>
    <t>3131/7511</t>
  </si>
  <si>
    <t>7745/2</t>
  </si>
  <si>
    <t>01692/2021-OS-0140104/21-00</t>
  </si>
  <si>
    <t>Delimitačný protokol o odovzdaní správy nehnuteľností vo vlastníctve štátu, ktoré tvoria koryto vodných tokov v k.ú. Rozhanovce, okres Košice - okolie</t>
  </si>
  <si>
    <t>01433/2021-OS-0140064/21-00</t>
  </si>
  <si>
    <t>Delimitačný protokol o odovzdaní správy nehnuteľností vo vlastníctve štátu, ktoré tvoria koryto vodných tokov v k.ú. Okrúhle, okres Svidník</t>
  </si>
  <si>
    <t>SK Svidník</t>
  </si>
  <si>
    <t>01145/2022-OS-0140061/22-00</t>
  </si>
  <si>
    <t>Delimitačný protokol o odovzdaní správy nehnuteľností vo vlastníctve SR, ktoré tvoria koryto vodných tokov v k.ú. Veľký Kamenec a k.ú. Strážne, okres Trebišov</t>
  </si>
  <si>
    <t>01309/2021-OS-0140056/21-00</t>
  </si>
  <si>
    <t>Delimitačný protokol o odovzdaní správy nehnuteľností vo vlastníctve štátu, ktoré tvoria koryto vodných tokov v k.ú. Orechová Potôň, okres Dunajská Streda</t>
  </si>
  <si>
    <t>DS Dunajská Streda</t>
  </si>
  <si>
    <t>LESY Slovenskej republiky, š.p</t>
  </si>
  <si>
    <t>01535/2021-OS-0140078/21-00</t>
  </si>
  <si>
    <t>Delimitačný protokol o odovzdaní nehnuteľností vo vlastníctve SR, ktoré tvoria lesné pozemky v k.ú. Hlivištia, okres Sobrance</t>
  </si>
  <si>
    <t>SO Sobrance</t>
  </si>
  <si>
    <t>Obec Šarbov</t>
  </si>
  <si>
    <t>01092/2022-OV-0250107/22-00</t>
  </si>
  <si>
    <t>Protokol o odovzdaní neknihovaných pozemkov z majetku Slovenskej republiky do vlastníctva obce Šarbov, okres Svidník</t>
  </si>
  <si>
    <t>01320/2022-OV-0250128/22-00</t>
  </si>
  <si>
    <t>Protokol o odovzdaní pozemkov pod stavbami z majetku SR do vlastníctva BSK v k.ú. Krmeš a k.ú. Kráľová pri Senci, okres Senec</t>
  </si>
  <si>
    <t>SC Senec</t>
  </si>
  <si>
    <t>01332/2022-OV-0250131/22-00</t>
  </si>
  <si>
    <t>Protokol o odovzdaní pozemkov pod stavbami z majetku SR do vlastníctva BSK v k.ú. Malinovo, okres Senec</t>
  </si>
  <si>
    <t>01023/2022-OV-0250100/22-00</t>
  </si>
  <si>
    <t>Protokol o odovzdaní pozemkov pod stavbami z majetku SR do vlastníctva Bratislavského samosprávneho kraja  v k.ú. Jánošíková a k.ú. Nové Košariská, okres Senec</t>
  </si>
  <si>
    <t>01015/2022-OV-0250098/22-00</t>
  </si>
  <si>
    <t>Protokol o odovzdaní pozemkov pod stavbami z majetku SR do vlastníctva Bratislavského samosprávneho kraja v k.ú. Igram, okres Senec</t>
  </si>
  <si>
    <t>01142/2022-OV-0250113/22-00</t>
  </si>
  <si>
    <t>Protokol o odovzdaní pozemkov pod stavbami z majetku SR do vlastníctva Bratislavského samosprávneho kraja v k.ú. Kostolište, okres Malacky</t>
  </si>
  <si>
    <t>01053/2022-OV-0250105/22-00</t>
  </si>
  <si>
    <t>Protokol o odovzdaní pozemkov pod stavbami z majetku SR do vlastníctva Bratislavského samosprávneho kraja v k.ú. Marianka, okres Malacky</t>
  </si>
  <si>
    <t>01113/2022-OV-0250110/22-00</t>
  </si>
  <si>
    <t>Protokol o odovzdaní pozemkov pod stavbami z majetku SR do vlastníctva Bratislavského samosprávneho kraja v k.ú. Plavecký Štvrtok a k.ú. Plavecké Podhradie, okres Malacky</t>
  </si>
  <si>
    <t>01099/2022-OV-0250108/22-00</t>
  </si>
  <si>
    <t>Protokol o odovzdaní pozemkov pod stavbami z majetku SR do vlastníctva Bratislavského samosprávneho kraja v k.ú. Sološnica, okres Malacky</t>
  </si>
  <si>
    <t>01135/2022-OV-0250112/22-00</t>
  </si>
  <si>
    <t>Protokol o odovzdaní pozemkov pod stavbami z majetku SR do vlastníctva Bratislavského samosprávneho kraja v k.ú. Závod, okres Malacky</t>
  </si>
  <si>
    <t>Obec Krušovce</t>
  </si>
  <si>
    <t>01193/2022-OV-0250117/22-00</t>
  </si>
  <si>
    <t>Protokol o odovzdaní pozemkov pod stavbami z majetku SR do vlastníctva Obce Krušovce, k. ú. Krušovce, okres Topolčany</t>
  </si>
  <si>
    <t>00596/2022-OV-0250053/22-00</t>
  </si>
  <si>
    <t>Protokol o odovzdaní pozemkov pod stavbami z majetku SR do vlastníctva VÚC - BBSK, k.ú. Lipovany, okres Lučenec</t>
  </si>
  <si>
    <t>00564/2022-OV-0250050/22-00</t>
  </si>
  <si>
    <t>Protokol o odovzdaní pozemkov pod stavbami z majetku SR do vlastníctva VÚC - BBSK, k.ú. Nové Hony, okres Lučenec</t>
  </si>
  <si>
    <t>00581/2022-OV-0250051/22-00</t>
  </si>
  <si>
    <t>Protokol o odovzdaní pozemkov pod stavbami z majetku SR do vlastníctva VÚC - BBSK, k.ú. Čakanovce, okres Lučenec</t>
  </si>
  <si>
    <t>01074/2022-OV-0250106/22-00</t>
  </si>
  <si>
    <t>Protokol o odovzdaní pozemkov pod stavbami z majetku SR do vlastníctva VÚC - BSK, k.ú. Lozorno a k.ú. Malacky, okres Malacky</t>
  </si>
  <si>
    <t>00863/2022-OV-0250080/22-00</t>
  </si>
  <si>
    <t>Protokol o odovzdaní pozemkov pod stavbami z majetku SR do vlastníctva VÚC - Banskobystrický samosprávny kraj  k.ú. Žarnovica, Horné Hámre, Veľké Pole, okres Žarnovica</t>
  </si>
  <si>
    <t>01195/2022-OV-0250118/22-00</t>
  </si>
  <si>
    <t>Protokol o odovzdaní pozemkov pod stavbami z majetku SR do vlastníctva VÚC - Nitriansky samosprávny kraj, k. ú. Lužianky, okres Nitra</t>
  </si>
  <si>
    <t>NR Nitra</t>
  </si>
  <si>
    <t>01190/2022-OV-0250116/22-00</t>
  </si>
  <si>
    <t>Protokol o odovzdaní pozemkov pod stavbami z majetku SR do vlastníctva VÚC - Nitriansky samosprávny kraj, k.ú. Veľké Janíkovce, okres Nitra</t>
  </si>
  <si>
    <t>01029/2022-OV-0250102/22-00</t>
  </si>
  <si>
    <t>Protokol o odovzdaní pozemkov pod stavbami z majetku SR do vlastníctva VÚC - ŽSK, k.ú. Stráža, okres Žilina</t>
  </si>
  <si>
    <t>ZA Žilina</t>
  </si>
  <si>
    <t>00017/2022-OV-0250001/22-00</t>
  </si>
  <si>
    <t>Protokol o odovzdaní pozemkov pod stavbami z majetku SR do vlastníctva VÚC v k.ú. Devičie, Krupina, Dolné Mladonice a Zemiansky Vrbovok, okres Krupina</t>
  </si>
  <si>
    <t>00925/2022-OV-0250088/22-00</t>
  </si>
  <si>
    <t>Protokol o odovzdaní pozemkov pod stavbami z majetku SR do vlastníctva VÚC-BBSK, k.ú. Budiná, okres Lučenec</t>
  </si>
  <si>
    <t>00553/2022-OV-0250046/22-00</t>
  </si>
  <si>
    <t>Protokol o odovzdaní pozemkov pod stavbami z majetku SR do vlastníctva VÚC-BBSK, k.ú. Holiša, okres Lučenec</t>
  </si>
  <si>
    <t>00699/2022-OV-0250066/22-00</t>
  </si>
  <si>
    <t>Protokol o odovzdaní pozemkov pod stavbami z majetku SR do vlastníctva VÚC-BBSK, k.ú. Mučín, okres Lučenec</t>
  </si>
  <si>
    <t>00835/2022-OV-0250076/22-00</t>
  </si>
  <si>
    <t>Protokol o odovzdaní pozemkov pod stavbami z majetku SR do vlastníctva VÚC-BBSK, k.ú. Opatová, okres Lučenec</t>
  </si>
  <si>
    <t>00679/2022-OV-0250064/22-00</t>
  </si>
  <si>
    <t>Protokol o odovzdaní pozemkov pod stavbami z majetku SR do vlastníctva VÚC-BBSK, k.ú. Pleš, okres Lučenec</t>
  </si>
  <si>
    <t>00648/2022-OV-0250059/22-00</t>
  </si>
  <si>
    <t>Protokol o odovzdaní pozemkov pod stavbami z majetku SR do vlastníctva VÚC-BBSK, k.ú. Rapovce, okres Lučenec</t>
  </si>
  <si>
    <t>Obec Mužla</t>
  </si>
  <si>
    <t>01989/2021-OV-0250216/21-00</t>
  </si>
  <si>
    <t>Protokol o odovzdaní pozemkov pod stavbami z majetku SR do vlastníctva obce - Obec Mužla, k. ú. Mužla, okres Nové Zámky</t>
  </si>
  <si>
    <t>Obec Báb</t>
  </si>
  <si>
    <t>01251/2022-OV-0250122/22-00</t>
  </si>
  <si>
    <t>Protokol o odovzdaní pozemkov pod stavbami z majetku SR do vlastníctva obce Báb, k. ú. Malý Báb, okres Nitra</t>
  </si>
  <si>
    <t>Obec Hrubý Šúr</t>
  </si>
  <si>
    <t>01255/2022-OV-0250123/22-00</t>
  </si>
  <si>
    <t>Protokol o odovzdaní pozemkov pod stavbami z majetku SR do vlastníctva obce Hrubý Šúr, okres Senec</t>
  </si>
  <si>
    <t>Obec Panické Dravce</t>
  </si>
  <si>
    <t>01168/2022-OV-0250115/22-00</t>
  </si>
  <si>
    <t>Protokol o odovzdaní pozemkov pod stavbami z majetku SR do vlastníctva obce Panické Dravce, okres Lučenec</t>
  </si>
  <si>
    <t>OBEC Stožok</t>
  </si>
  <si>
    <t>01129/2022-OV-0250111/22-00</t>
  </si>
  <si>
    <t>Protokol o odovzdaní pozemkov pod stavbami z majetku SR do vlastníctva obce Stožok, okres Detva</t>
  </si>
  <si>
    <t>DT Detva</t>
  </si>
  <si>
    <t>Obec Stupné</t>
  </si>
  <si>
    <t>01310/2022-OV-0250126/22-00</t>
  </si>
  <si>
    <t>Protokol o odovzdaní pozemkov pod stavbami z majetku SR do vlastníctva obce Stupné, okres Považská Bystrica</t>
  </si>
  <si>
    <t>PB Považská Bystrica</t>
  </si>
  <si>
    <t>01224/2022-OV-0250120/22-00</t>
  </si>
  <si>
    <t>Protokol o odovzdaní pozemkov pod stavbami z majetku SR do vlastníctva obce Čifáre, k. ú. Čifáre, okres Nitra</t>
  </si>
  <si>
    <t>Mesto Púchov</t>
  </si>
  <si>
    <t>01232/2022-OV-0250121/22-00</t>
  </si>
  <si>
    <t>Protokol o odovzdaní pozemkov pod stavbami z majetku SR do vlastníctva obcí, Mesto Púchov, k. ú. Púchov</t>
  </si>
  <si>
    <t>PU Púchov</t>
  </si>
  <si>
    <t>Obec Veľký Klíž</t>
  </si>
  <si>
    <t>01217/2022-OV-0250119/22-00</t>
  </si>
  <si>
    <t>Protokol o odovzdaní pozemkov pod stavbami z majetku SR do vlastníctva obcí, obec Veľký Klíž, k. ú. Klíž, okres Partizánske</t>
  </si>
  <si>
    <t>PE Partizánske</t>
  </si>
  <si>
    <t>00732/2022-OV-0250068/22-00</t>
  </si>
  <si>
    <t>Protokol o odovzdaní pozemkov pod stavbami z majetku SR pre VÚC - BBSK, k.ú. Boľkovce, okres Lučenec</t>
  </si>
  <si>
    <t>01021/2022-OV-0250099/22-00</t>
  </si>
  <si>
    <t>Protokol o odovzdaní pozemkov pod stavbami z majetku Slovenskej republiky do vlastníctva Prešovského samosprávneho kraja v k.ú. Mošurov, okres Prešov</t>
  </si>
  <si>
    <t>01367/2022-OV-0250136/22-00</t>
  </si>
  <si>
    <t>Protokol o odovzdaní pozemkov pod stavbami z majetku Slovenskej republiky do vlastníctva mesta Trnava</t>
  </si>
  <si>
    <t>Mesto Veľký Meder</t>
  </si>
  <si>
    <t>01375/2022-OV-0250139/22-00</t>
  </si>
  <si>
    <t>Protokol o odovzdaní pozemkov pod stavbami z majetku Slovenskej republiky do vlastníctva mesta Veľký Meder, okres Dunajská Streda</t>
  </si>
  <si>
    <t>Obec Chorvátsky Grob</t>
  </si>
  <si>
    <t>01326/2022-OV-0250129/22-00</t>
  </si>
  <si>
    <t>Protokol o odovzdaní pozemkov pod stavbami z majetku Slovenskej republiky do vlastníctva obce Chorvátsky Grob, okres Senec</t>
  </si>
  <si>
    <t>Obec Havaj</t>
  </si>
  <si>
    <t>01112/2022-OV-0250109/22-00</t>
  </si>
  <si>
    <t>Protokol o odovzdaní pozemkov pod stavbami z majetku Slovenskej republiky do vlastníctva obce Havaj, okres Stropkov</t>
  </si>
  <si>
    <t>Obec Závadka</t>
  </si>
  <si>
    <t>00949/2022-OV-0250089/22-00</t>
  </si>
  <si>
    <t>Protokol o odovzdaní pozemkov pod stavbami z majetku Slovenskej republiky do vlastníctva obce Závadka, okres  Humenné</t>
  </si>
  <si>
    <t>00633/2022-OV-0250058/22-00</t>
  </si>
  <si>
    <t>Protokol o odovzdaní pozemku pod stavbou z majetku SR do vlastníctva VÚC - BBSK, k.ú. Mikušovce, okres Lučenec</t>
  </si>
  <si>
    <t>Obec Skačany</t>
  </si>
  <si>
    <t>00924/2022-OV-0250087/22-00</t>
  </si>
  <si>
    <t>Protokol o odovzdaní vlastníctva nehnuteľností z majetku SR do vlastníctva obcí, obec Skačany, k. ú. Skačany, okres Partizánske</t>
  </si>
  <si>
    <t>Obec Lehota pod Vtáčnikom</t>
  </si>
  <si>
    <t>01291/2022-OV-0250124/22-00</t>
  </si>
  <si>
    <t>Protokol o odovzdaní vlastníctva pozemkov z majetku SR do vlastníctva obcí, Obec Lehota pod Vtáčnikom, k. ú. Lehota pod Vtáčnikom, okres Prievidza</t>
  </si>
  <si>
    <t>PD Prievidza</t>
  </si>
  <si>
    <t>Košický samosprávny kraj</t>
  </si>
  <si>
    <t>00187/2022-OV-0250014/22-00</t>
  </si>
  <si>
    <t>Protokol o odovzdaní pozemkov pod stavbami z majetku SR do vlastníctva VÚC - KSK, k.ú. Budkovce, okres Michalovce</t>
  </si>
  <si>
    <t>MI Michalovce</t>
  </si>
  <si>
    <t>00560/2022-OV-0250048/22-00</t>
  </si>
  <si>
    <t>Protokol o odovzdaní pozemkov pod stavbami z majetku SR do vlastníctva VÚC - KSK, k.ú. Sobrance, okres Sobrance</t>
  </si>
  <si>
    <t>00533/2022-OV-0250043/22-00</t>
  </si>
  <si>
    <t>Protokol o odovzdaní pozemkov pod stavbami z majetku SR do vlastníctva VÚC - KSK, k.ú. Stretava, okres Michalovce</t>
  </si>
  <si>
    <t>00521/2022-OV-0250042/22-00</t>
  </si>
  <si>
    <t>Protokol o odovzdaní pozemkov pod stavbami z majetku SR do vlastníctva VÚC - KSK, k.ú. Pinkovce, okres Sobrance</t>
  </si>
  <si>
    <t>Okresný úrad Prešov</t>
  </si>
  <si>
    <t>00813/2022-PS-0180010/22-00</t>
  </si>
  <si>
    <t>Delimitačný protokol o odovzdaní správy poľnohospodárskych nehnuteľností vo vlastníctve štátu v k.ú. Vyšný Žipov, okres Vranov nad Topľou</t>
  </si>
  <si>
    <t>00753/2022-PS-0180009/22-00</t>
  </si>
  <si>
    <t>Delimitačný protokol o odovzdaní správy poľnohospodárskych nehnuteľností vo vlastníctve štátu v k.ú. Ďapalovce, okres Vranov nad Topľou</t>
  </si>
  <si>
    <t>00422/2022-PS-0180001/22-00</t>
  </si>
  <si>
    <t>Delimitačný protokol o odovzdaní správy poľnohospodárskych nehnuteľností vo vlastníctve štátu v k.ú. Sačurov, okres Vranov nad Topľou</t>
  </si>
  <si>
    <t>1. Dohoda  o zrušení  a vyporiadaní podielového spoluvlastníctva č. 01030/2022-DR-0080009/22-00, spis SPFS28007/2018/600</t>
  </si>
  <si>
    <t>Katastrálne územie Červená Voda (extravilán - určené na výstavbu), obec Červená voda, okres Sabinov</t>
  </si>
  <si>
    <t>KN-E parc. č.</t>
  </si>
  <si>
    <t>Karaffa Juraj (syn Juraja a Anny r. Majirošovej)</t>
  </si>
  <si>
    <t>5049/59</t>
  </si>
  <si>
    <t>5049/62</t>
  </si>
  <si>
    <t>1/8</t>
  </si>
  <si>
    <t>Perhačová Alžbeta (r. Karafová)</t>
  </si>
  <si>
    <t>Karaffa Andrej (syn Juraja a Anny r. Majirošovej)</t>
  </si>
  <si>
    <r>
      <t>Rabíková Helena (r. Karaffová)</t>
    </r>
    <r>
      <rPr>
        <sz val="10"/>
        <rFont val="Arial"/>
        <family val="2"/>
        <charset val="238"/>
      </rPr>
      <t>, Červenica pri Sabinove 133</t>
    </r>
  </si>
  <si>
    <t>1/4</t>
  </si>
  <si>
    <t>2. Dohoda  o zrušení  a vyporiadaní podielového spoluvlastníctva č. 00015/2022-DR-0080001/22-00, spis SPFS92317/2021/600</t>
  </si>
  <si>
    <t>Katastrálne územie Štefanov (extravilán, určené na poľnohospodárske využitie), obec Štefanov, okres Senica</t>
  </si>
  <si>
    <r>
      <t>Lukáč Miroslav r. Lukáč</t>
    </r>
    <r>
      <rPr>
        <sz val="10"/>
        <rFont val="Arial"/>
        <family val="2"/>
        <charset val="238"/>
      </rPr>
      <t>, Štefanov č.478</t>
    </r>
  </si>
  <si>
    <t>3166/8</t>
  </si>
  <si>
    <t>Slovenská republika</t>
  </si>
  <si>
    <t>3166/9</t>
  </si>
  <si>
    <t>Královičová Emília r. Pavelková, Lúčky 2580/1, Skalica</t>
  </si>
  <si>
    <t xml:space="preserve">3. Dohoda  o zrušení  a vyporiadaní podielového spoluvlastníctva č.00600/2022-DR-0080005/22-00, spis SPFS50174/2019/600 </t>
  </si>
  <si>
    <t xml:space="preserve">Katastrálne územie Biskupová (intravilán), obec Biskupová, okres Topoľčany </t>
  </si>
  <si>
    <t xml:space="preserve">Rondoš Ján (manž.Katarína r.Blštáková), SR </t>
  </si>
  <si>
    <t>184/1</t>
  </si>
  <si>
    <t>1/2</t>
  </si>
  <si>
    <t>184/17</t>
  </si>
  <si>
    <t>184/18</t>
  </si>
  <si>
    <r>
      <rPr>
        <b/>
        <sz val="10"/>
        <color rgb="FF000000"/>
        <rFont val="Arial"/>
        <family val="2"/>
        <charset val="238"/>
      </rPr>
      <t>Zdeňka Čapeková r. Ďurková</t>
    </r>
    <r>
      <rPr>
        <sz val="10"/>
        <color rgb="FF000000"/>
        <rFont val="Arial"/>
        <family val="2"/>
        <charset val="238"/>
      </rPr>
      <t>, Zbehy č. 557</t>
    </r>
  </si>
  <si>
    <t>1/6</t>
  </si>
  <si>
    <t>184/16</t>
  </si>
  <si>
    <t>1/3</t>
  </si>
  <si>
    <r>
      <rPr>
        <b/>
        <sz val="10"/>
        <color rgb="FF000000"/>
        <rFont val="Arial"/>
        <family val="2"/>
        <charset val="238"/>
      </rPr>
      <t>Miloš Ďurka r. Ďurka</t>
    </r>
    <r>
      <rPr>
        <sz val="10"/>
        <color rgb="FF000000"/>
        <rFont val="Arial"/>
        <family val="2"/>
        <charset val="238"/>
      </rPr>
      <t>, Škultétyho č.535/36, Nitra</t>
    </r>
  </si>
  <si>
    <r>
      <t>Ivan Ďurka</t>
    </r>
    <r>
      <rPr>
        <b/>
        <sz val="10"/>
        <rFont val="Arial"/>
        <family val="2"/>
        <charset val="238"/>
      </rPr>
      <t xml:space="preserve"> r. Ďurka,</t>
    </r>
    <r>
      <rPr>
        <sz val="10"/>
        <rFont val="Arial"/>
        <family val="2"/>
        <charset val="238"/>
      </rPr>
      <t xml:space="preserve">   Čab č. 215 </t>
    </r>
  </si>
  <si>
    <t>4. Dohoda  o zrušení  a vyporiadaní podielového spoluvlastníctva č. 00042/2022-DR-0080002/22-00, spis SPFS72046/2021/600</t>
  </si>
  <si>
    <t>Katastrálne územie Ohrady (extravilán, určené na poľnohospodárske využitie), obec Ohrady, okres Dunajská Streda</t>
  </si>
  <si>
    <r>
      <t>výmera podielu m</t>
    </r>
    <r>
      <rPr>
        <vertAlign val="superscript"/>
        <sz val="10"/>
        <color rgb="FF000000"/>
        <rFont val="Arial"/>
        <family val="2"/>
        <charset val="238"/>
      </rPr>
      <t>2</t>
    </r>
  </si>
  <si>
    <t>parc. č.</t>
  </si>
  <si>
    <t>Bugárová Karolína r. Bugárová</t>
  </si>
  <si>
    <t>KN-E 968</t>
  </si>
  <si>
    <t>3/4</t>
  </si>
  <si>
    <t>Bugár Štefan</t>
  </si>
  <si>
    <r>
      <rPr>
        <b/>
        <sz val="10"/>
        <rFont val="Arial"/>
        <family val="2"/>
        <charset val="238"/>
      </rPr>
      <t>Bugárová Otília r. Bugárová</t>
    </r>
    <r>
      <rPr>
        <sz val="10"/>
        <rFont val="Arial"/>
        <family val="2"/>
        <charset val="238"/>
      </rPr>
      <t>, Ohrady č.275</t>
    </r>
  </si>
  <si>
    <t>KN-C 1027/77</t>
  </si>
  <si>
    <r>
      <rPr>
        <b/>
        <sz val="10"/>
        <rFont val="Arial"/>
        <family val="2"/>
        <charset val="238"/>
      </rPr>
      <t>Gaálová Erika r.Kántorová</t>
    </r>
    <r>
      <rPr>
        <sz val="10"/>
        <rFont val="Arial"/>
        <family val="2"/>
        <charset val="238"/>
      </rPr>
      <t>, Nový rad 280/34, Ohrady</t>
    </r>
  </si>
  <si>
    <t>KN-C 1027/78</t>
  </si>
  <si>
    <t>Tomkovičová Emília, Benovičová Lýdia</t>
  </si>
  <si>
    <t>00859/2022-PRZ0041/22-00</t>
  </si>
  <si>
    <t>Schwarczová Mária, Strasser Ján</t>
  </si>
  <si>
    <t>00950/2022-PRZ0044/22-00</t>
  </si>
  <si>
    <t>Nové Košariská, Jánošíková (Senec)</t>
  </si>
  <si>
    <t>Ďuríková Marta</t>
  </si>
  <si>
    <t>01130/2022-PRZ0056/22-00</t>
  </si>
  <si>
    <t>Nové Košariská (Senec)</t>
  </si>
  <si>
    <t>PhDr. Jozef Slovák</t>
  </si>
  <si>
    <t xml:space="preserve">PhDr. Jozef Slovák </t>
  </si>
  <si>
    <t>00987/2022-PRZ0049/22-00</t>
  </si>
  <si>
    <t>Ružinov, Nivy (Bratislava)</t>
  </si>
  <si>
    <t>Ružinov</t>
  </si>
  <si>
    <t>Eva Krátka, Ing. Zuzana Lednárová</t>
  </si>
  <si>
    <t>01094/2022-PRZ0053/22-00</t>
  </si>
  <si>
    <t>Rača (Bratislava)</t>
  </si>
  <si>
    <t>Jozef Danis, Mária Danisová, Eugen Danis, Jolana Miklósová</t>
  </si>
  <si>
    <t>00837/2022-PRZ0040/22-00</t>
  </si>
  <si>
    <t>Podunajské Biskupice (Bratislava)</t>
  </si>
  <si>
    <t>Bernadeta Pytelová, Mária Polčíková</t>
  </si>
  <si>
    <t>01305/2022-PRZ0070/22-00</t>
  </si>
  <si>
    <t>Košická Nová Ves, Furča (Košice)</t>
  </si>
  <si>
    <t>GREGOVÁ Jarmila</t>
  </si>
  <si>
    <t>02173/2021-PRZ0053/21-00</t>
  </si>
  <si>
    <t>ILENINOVÁ Magdaléna</t>
  </si>
  <si>
    <t>00965/2022-PRZ0047/22-00</t>
  </si>
  <si>
    <t>Ľudmila Troszoková</t>
  </si>
  <si>
    <t>01292/2022-PRZ0069/22-00</t>
  </si>
  <si>
    <t>Vrícko (Martin)</t>
  </si>
  <si>
    <t>Peter Nagy</t>
  </si>
  <si>
    <t>00441/2022-PNZ -P40141/22.00</t>
  </si>
  <si>
    <r>
      <rPr>
        <sz val="8"/>
        <color rgb="FF000000"/>
        <rFont val="Arial"/>
      </rPr>
      <t>180,00 €</t>
    </r>
    <r>
      <rPr>
        <sz val="8"/>
        <color rgb="FF000000"/>
        <rFont val="Arial"/>
      </rPr>
      <t xml:space="preserve"> / </t>
    </r>
    <r>
      <rPr>
        <sz val="8"/>
        <color rgb="FF000000"/>
        <rFont val="Arial"/>
      </rPr>
      <t>6 844,11 €</t>
    </r>
  </si>
  <si>
    <t>Nikolaj Gečevský</t>
  </si>
  <si>
    <t>00605/2021-PNZ -P40175/21.00</t>
  </si>
  <si>
    <r>
      <rPr>
        <sz val="8"/>
        <color rgb="FF000000"/>
        <rFont val="Arial"/>
      </rPr>
      <t>150,00 €</t>
    </r>
    <r>
      <rPr>
        <sz val="8"/>
        <color rgb="FF000000"/>
        <rFont val="Arial"/>
      </rPr>
      <t xml:space="preserve"> / </t>
    </r>
    <r>
      <rPr>
        <sz val="8"/>
        <color rgb="FF000000"/>
        <rFont val="Arial"/>
      </rPr>
      <t>29 411,76 €</t>
    </r>
  </si>
  <si>
    <t>RNDr. Eva Mikasová, PhD.</t>
  </si>
  <si>
    <t>00732/2020-PNZ -P40115/20.00</t>
  </si>
  <si>
    <r>
      <rPr>
        <sz val="8"/>
        <color rgb="FF000000"/>
        <rFont val="Arial"/>
      </rPr>
      <t>120,00 €</t>
    </r>
    <r>
      <rPr>
        <sz val="8"/>
        <color rgb="FF000000"/>
        <rFont val="Arial"/>
      </rPr>
      <t xml:space="preserve"> / </t>
    </r>
    <r>
      <rPr>
        <sz val="8"/>
        <color rgb="FF000000"/>
        <rFont val="Arial"/>
      </rPr>
      <t>401,07 €</t>
    </r>
  </si>
  <si>
    <t>Rastislav Kaňka</t>
  </si>
  <si>
    <t>00747/2022-PNZ -P40221/22.00</t>
  </si>
  <si>
    <r>
      <rPr>
        <sz val="8"/>
        <color rgb="FF000000"/>
        <rFont val="Arial"/>
      </rPr>
      <t>120,00 €</t>
    </r>
    <r>
      <rPr>
        <sz val="8"/>
        <color rgb="FF000000"/>
        <rFont val="Arial"/>
      </rPr>
      <t xml:space="preserve"> / </t>
    </r>
    <r>
      <rPr>
        <sz val="8"/>
        <color rgb="FF000000"/>
        <rFont val="Arial"/>
      </rPr>
      <t>2 962,96 €</t>
    </r>
  </si>
  <si>
    <t>Jozef Juhanes</t>
  </si>
  <si>
    <t>00748/2022-PNZ -P40222/22.00</t>
  </si>
  <si>
    <r>
      <rPr>
        <sz val="8"/>
        <color rgb="FF000000"/>
        <rFont val="Arial"/>
      </rPr>
      <t>120,00 €</t>
    </r>
    <r>
      <rPr>
        <sz val="8"/>
        <color rgb="FF000000"/>
        <rFont val="Arial"/>
      </rPr>
      <t xml:space="preserve"> / </t>
    </r>
    <r>
      <rPr>
        <sz val="8"/>
        <color rgb="FF000000"/>
        <rFont val="Arial"/>
      </rPr>
      <t>5 309,73 €</t>
    </r>
  </si>
  <si>
    <t>Tomáš Harasti</t>
  </si>
  <si>
    <t>00890/2022-PNZ -P40251/22.00</t>
  </si>
  <si>
    <t>Kalinkovo</t>
  </si>
  <si>
    <r>
      <rPr>
        <sz val="8"/>
        <color rgb="FF000000"/>
        <rFont val="Arial"/>
      </rPr>
      <t>120,00 €</t>
    </r>
    <r>
      <rPr>
        <sz val="8"/>
        <color rgb="FF000000"/>
        <rFont val="Arial"/>
      </rPr>
      <t xml:space="preserve"> / </t>
    </r>
    <r>
      <rPr>
        <sz val="8"/>
        <color rgb="FF000000"/>
        <rFont val="Arial"/>
      </rPr>
      <t>928,07 €</t>
    </r>
  </si>
  <si>
    <t>Macháček Ladislav</t>
  </si>
  <si>
    <t>00941/2022-PNZ -P40135/22.00</t>
  </si>
  <si>
    <t>Svätý Jur</t>
  </si>
  <si>
    <r>
      <rPr>
        <sz val="8"/>
        <color rgb="FF000000"/>
        <rFont val="Arial"/>
      </rPr>
      <t>102,67 €</t>
    </r>
    <r>
      <rPr>
        <sz val="8"/>
        <color rgb="FF000000"/>
        <rFont val="Arial"/>
      </rPr>
      <t xml:space="preserve"> / </t>
    </r>
    <r>
      <rPr>
        <sz val="8"/>
        <color rgb="FF000000"/>
        <rFont val="Arial"/>
      </rPr>
      <t>113,32 €</t>
    </r>
  </si>
  <si>
    <t>Ing. Terézia Maneková</t>
  </si>
  <si>
    <t>01069/2022-PNZ -P40316/22.00</t>
  </si>
  <si>
    <r>
      <rPr>
        <sz val="8"/>
        <color rgb="FF000000"/>
        <rFont val="Arial"/>
      </rPr>
      <t>180,00 €</t>
    </r>
    <r>
      <rPr>
        <sz val="8"/>
        <color rgb="FF000000"/>
        <rFont val="Arial"/>
      </rPr>
      <t xml:space="preserve"> / </t>
    </r>
    <r>
      <rPr>
        <sz val="8"/>
        <color rgb="FF000000"/>
        <rFont val="Arial"/>
      </rPr>
      <t>3 703,70 €</t>
    </r>
  </si>
  <si>
    <t>Jozef Moronga a Etela Morongová</t>
  </si>
  <si>
    <t>01090/2022-PNZ -P40322/22.00</t>
  </si>
  <si>
    <r>
      <rPr>
        <sz val="8"/>
        <color rgb="FF000000"/>
        <rFont val="Arial"/>
      </rPr>
      <t>140,00 €</t>
    </r>
    <r>
      <rPr>
        <sz val="8"/>
        <color rgb="FF000000"/>
        <rFont val="Arial"/>
      </rPr>
      <t xml:space="preserve"> / </t>
    </r>
    <r>
      <rPr>
        <sz val="8"/>
        <color rgb="FF000000"/>
        <rFont val="Arial"/>
      </rPr>
      <t>2 531,64 €</t>
    </r>
  </si>
  <si>
    <t>Peter Terál a Iveta Terálová</t>
  </si>
  <si>
    <t>01152/2022-PNZ -P40338/22.00</t>
  </si>
  <si>
    <t>Milan Lukas</t>
  </si>
  <si>
    <t>01165/2022-PNZ -P40349/22.00</t>
  </si>
  <si>
    <r>
      <rPr>
        <sz val="8"/>
        <color rgb="FF000000"/>
        <rFont val="Arial"/>
      </rPr>
      <t>150,00 €</t>
    </r>
    <r>
      <rPr>
        <sz val="8"/>
        <color rgb="FF000000"/>
        <rFont val="Arial"/>
      </rPr>
      <t xml:space="preserve"> / </t>
    </r>
    <r>
      <rPr>
        <sz val="8"/>
        <color rgb="FF000000"/>
        <rFont val="Arial"/>
      </rPr>
      <t>7 894,74 €</t>
    </r>
  </si>
  <si>
    <t>Tomáš Kuchár</t>
  </si>
  <si>
    <t>01288/2022-PNZ -P40391/22.00</t>
  </si>
  <si>
    <r>
      <rPr>
        <sz val="8"/>
        <color rgb="FF000000"/>
        <rFont val="Arial"/>
      </rPr>
      <t>105,00 €</t>
    </r>
    <r>
      <rPr>
        <sz val="8"/>
        <color rgb="FF000000"/>
        <rFont val="Arial"/>
      </rPr>
      <t xml:space="preserve"> / </t>
    </r>
    <r>
      <rPr>
        <sz val="8"/>
        <color rgb="FF000000"/>
        <rFont val="Arial"/>
      </rPr>
      <t>1 682,69 €</t>
    </r>
  </si>
  <si>
    <t>Káloši Štefan</t>
  </si>
  <si>
    <t>00351/2022-PNZ -P40114/22.00</t>
  </si>
  <si>
    <r>
      <rPr>
        <sz val="8"/>
        <color rgb="FF000000"/>
        <rFont val="Arial"/>
      </rPr>
      <t>71,00 €</t>
    </r>
    <r>
      <rPr>
        <sz val="8"/>
        <color rgb="FF000000"/>
        <rFont val="Arial"/>
      </rPr>
      <t xml:space="preserve"> / </t>
    </r>
    <r>
      <rPr>
        <sz val="8"/>
        <color rgb="FF000000"/>
        <rFont val="Arial"/>
      </rPr>
      <t>2 290,32 €</t>
    </r>
  </si>
  <si>
    <t>Lichý Ján</t>
  </si>
  <si>
    <t>00468/2022-PNZ -P40119/22.00</t>
  </si>
  <si>
    <r>
      <rPr>
        <sz val="8"/>
        <color rgb="FF000000"/>
        <rFont val="Arial"/>
      </rPr>
      <t>86,00 €</t>
    </r>
    <r>
      <rPr>
        <sz val="8"/>
        <color rgb="FF000000"/>
        <rFont val="Arial"/>
      </rPr>
      <t xml:space="preserve"> / </t>
    </r>
    <r>
      <rPr>
        <sz val="8"/>
        <color rgb="FF000000"/>
        <rFont val="Arial"/>
      </rPr>
      <t>555,20 €</t>
    </r>
  </si>
  <si>
    <t>00489/2022-PNZ -P40162/22.00</t>
  </si>
  <si>
    <r>
      <rPr>
        <sz val="8"/>
        <color rgb="FF000000"/>
        <rFont val="Arial"/>
      </rPr>
      <t>80,00 €</t>
    </r>
    <r>
      <rPr>
        <sz val="8"/>
        <color rgb="FF000000"/>
        <rFont val="Arial"/>
      </rPr>
      <t xml:space="preserve"> / </t>
    </r>
    <r>
      <rPr>
        <sz val="8"/>
        <color rgb="FF000000"/>
        <rFont val="Arial"/>
      </rPr>
      <t>409,15 €</t>
    </r>
  </si>
  <si>
    <t>Auxtová Margita</t>
  </si>
  <si>
    <t>00592/2022-PNZ -P40184/22.00</t>
  </si>
  <si>
    <r>
      <rPr>
        <sz val="8"/>
        <color rgb="FF000000"/>
        <rFont val="Arial"/>
      </rPr>
      <t>55,00 €</t>
    </r>
    <r>
      <rPr>
        <sz val="8"/>
        <color rgb="FF000000"/>
        <rFont val="Arial"/>
      </rPr>
      <t xml:space="preserve"> / </t>
    </r>
    <r>
      <rPr>
        <sz val="8"/>
        <color rgb="FF000000"/>
        <rFont val="Arial"/>
      </rPr>
      <t>4 954,95 €</t>
    </r>
  </si>
  <si>
    <t>AGROHELP, s.r.o.</t>
  </si>
  <si>
    <t>00707/2021-PNZ -P40209/21.00</t>
  </si>
  <si>
    <r>
      <rPr>
        <sz val="8"/>
        <color rgb="FF000000"/>
        <rFont val="Arial"/>
      </rPr>
      <t>3 316,45 €</t>
    </r>
    <r>
      <rPr>
        <sz val="8"/>
        <color rgb="FF000000"/>
        <rFont val="Arial"/>
      </rPr>
      <t xml:space="preserve"> / </t>
    </r>
    <r>
      <rPr>
        <sz val="8"/>
        <color rgb="FF000000"/>
        <rFont val="Arial"/>
      </rPr>
      <t>28,68 €</t>
    </r>
  </si>
  <si>
    <t>Milan Golian</t>
  </si>
  <si>
    <t>00758/2021-PNZ -P40222/21.00</t>
  </si>
  <si>
    <r>
      <rPr>
        <sz val="8"/>
        <color rgb="FF000000"/>
        <rFont val="Arial"/>
      </rPr>
      <t>86,00 €</t>
    </r>
    <r>
      <rPr>
        <sz val="8"/>
        <color rgb="FF000000"/>
        <rFont val="Arial"/>
      </rPr>
      <t xml:space="preserve"> / </t>
    </r>
    <r>
      <rPr>
        <sz val="8"/>
        <color rgb="FF000000"/>
        <rFont val="Arial"/>
      </rPr>
      <t>196,44 €</t>
    </r>
  </si>
  <si>
    <t>Poľnohospodárske družstvo Hrochoť</t>
  </si>
  <si>
    <t>00764/2021-PNZ -P40224/21.00</t>
  </si>
  <si>
    <t>Hrochoť, Očová, Poniky, Zolná</t>
  </si>
  <si>
    <r>
      <rPr>
        <sz val="8"/>
        <color rgb="FF000000"/>
        <rFont val="Arial"/>
      </rPr>
      <t>12 247,78 €</t>
    </r>
    <r>
      <rPr>
        <sz val="8"/>
        <color rgb="FF000000"/>
        <rFont val="Arial"/>
      </rPr>
      <t xml:space="preserve"> / </t>
    </r>
    <r>
      <rPr>
        <sz val="8"/>
        <color rgb="FF000000"/>
        <rFont val="Arial"/>
      </rPr>
      <t>27,90 €</t>
    </r>
  </si>
  <si>
    <t>Moravčík Juraj</t>
  </si>
  <si>
    <t>00771/2021-PNZ -P40228/21.00</t>
  </si>
  <si>
    <r>
      <rPr>
        <sz val="8"/>
        <color rgb="FF000000"/>
        <rFont val="Arial"/>
      </rPr>
      <t>62,00 €</t>
    </r>
    <r>
      <rPr>
        <sz val="8"/>
        <color rgb="FF000000"/>
        <rFont val="Arial"/>
      </rPr>
      <t xml:space="preserve"> / </t>
    </r>
    <r>
      <rPr>
        <sz val="8"/>
        <color rgb="FF000000"/>
        <rFont val="Arial"/>
      </rPr>
      <t>2 296,30 €</t>
    </r>
  </si>
  <si>
    <t>Sojak Ivan, Ing.</t>
  </si>
  <si>
    <t>00789/2021-PNZ -P40238/21.00</t>
  </si>
  <si>
    <r>
      <rPr>
        <sz val="8"/>
        <color rgb="FF000000"/>
        <rFont val="Arial"/>
      </rPr>
      <t>63,00 €</t>
    </r>
    <r>
      <rPr>
        <sz val="8"/>
        <color rgb="FF000000"/>
        <rFont val="Arial"/>
      </rPr>
      <t xml:space="preserve"> / </t>
    </r>
    <r>
      <rPr>
        <sz val="8"/>
        <color rgb="FF000000"/>
        <rFont val="Arial"/>
      </rPr>
      <t>2 250,00 €</t>
    </r>
  </si>
  <si>
    <t>EQUUS SPORT, spol. s r.o.</t>
  </si>
  <si>
    <t>00794/2022-PNZ -P40231/22.00</t>
  </si>
  <si>
    <r>
      <rPr>
        <sz val="8"/>
        <color rgb="FF000000"/>
        <rFont val="Arial"/>
      </rPr>
      <t>1 459,16 €</t>
    </r>
    <r>
      <rPr>
        <sz val="8"/>
        <color rgb="FF000000"/>
        <rFont val="Arial"/>
      </rPr>
      <t xml:space="preserve"> / </t>
    </r>
    <r>
      <rPr>
        <sz val="8"/>
        <color rgb="FF000000"/>
        <rFont val="Arial"/>
      </rPr>
      <t>39,47 €</t>
    </r>
  </si>
  <si>
    <t>Mgr. Marek Komora</t>
  </si>
  <si>
    <t>00816/2022-PNZ -P40239/22.00</t>
  </si>
  <si>
    <t>Baláže</t>
  </si>
  <si>
    <r>
      <rPr>
        <sz val="8"/>
        <color rgb="FF000000"/>
        <rFont val="Arial"/>
      </rPr>
      <t>62,00 €</t>
    </r>
    <r>
      <rPr>
        <sz val="8"/>
        <color rgb="FF000000"/>
        <rFont val="Arial"/>
      </rPr>
      <t xml:space="preserve"> / </t>
    </r>
    <r>
      <rPr>
        <sz val="8"/>
        <color rgb="FF000000"/>
        <rFont val="Arial"/>
      </rPr>
      <t>2 412,45 €</t>
    </r>
  </si>
  <si>
    <t>SELECKÝ Ján, SHR</t>
  </si>
  <si>
    <t>00839/2021-PNZ -P40258/21.00</t>
  </si>
  <si>
    <t>Dúbravica, Hrochoť, Poniky</t>
  </si>
  <si>
    <r>
      <rPr>
        <sz val="8"/>
        <color rgb="FF000000"/>
        <rFont val="Arial"/>
      </rPr>
      <t>2 614,61 €</t>
    </r>
    <r>
      <rPr>
        <sz val="8"/>
        <color rgb="FF000000"/>
        <rFont val="Arial"/>
      </rPr>
      <t xml:space="preserve"> / </t>
    </r>
    <r>
      <rPr>
        <sz val="8"/>
        <color rgb="FF000000"/>
        <rFont val="Arial"/>
      </rPr>
      <t>24,13 €</t>
    </r>
  </si>
  <si>
    <t>Lihan Ľubomír</t>
  </si>
  <si>
    <t>00858/2021-PNZ -P40265/21.00</t>
  </si>
  <si>
    <r>
      <rPr>
        <sz val="8"/>
        <color rgb="FF000000"/>
        <rFont val="Arial"/>
      </rPr>
      <t>90,00 €</t>
    </r>
    <r>
      <rPr>
        <sz val="8"/>
        <color rgb="FF000000"/>
        <rFont val="Arial"/>
      </rPr>
      <t xml:space="preserve"> / </t>
    </r>
    <r>
      <rPr>
        <sz val="8"/>
        <color rgb="FF000000"/>
        <rFont val="Arial"/>
      </rPr>
      <t>98,65 €</t>
    </r>
  </si>
  <si>
    <t>Košíková Katarína, PhDr.</t>
  </si>
  <si>
    <t>00860/2021-PNZ -P40266/21.00</t>
  </si>
  <si>
    <r>
      <rPr>
        <sz val="8"/>
        <color rgb="FF000000"/>
        <rFont val="Arial"/>
      </rPr>
      <t>80,00 €</t>
    </r>
    <r>
      <rPr>
        <sz val="8"/>
        <color rgb="FF000000"/>
        <rFont val="Arial"/>
      </rPr>
      <t xml:space="preserve"> / </t>
    </r>
    <r>
      <rPr>
        <sz val="8"/>
        <color rgb="FF000000"/>
        <rFont val="Arial"/>
      </rPr>
      <t>1 302,93 €</t>
    </r>
  </si>
  <si>
    <t xml:space="preserve">Baliaková Eva </t>
  </si>
  <si>
    <t>00873/2021-PNZ -P40271/21.00</t>
  </si>
  <si>
    <r>
      <rPr>
        <sz val="8"/>
        <color rgb="FF000000"/>
        <rFont val="Arial"/>
      </rPr>
      <t>79,00 €</t>
    </r>
    <r>
      <rPr>
        <sz val="8"/>
        <color rgb="FF000000"/>
        <rFont val="Arial"/>
      </rPr>
      <t xml:space="preserve"> / </t>
    </r>
    <r>
      <rPr>
        <sz val="8"/>
        <color rgb="FF000000"/>
        <rFont val="Arial"/>
      </rPr>
      <t>61,19 €</t>
    </r>
  </si>
  <si>
    <t>Berlecký Maroš, Mgr.</t>
  </si>
  <si>
    <t>01063/2022-PNZ -P40298/22.00</t>
  </si>
  <si>
    <t>Staré Hory</t>
  </si>
  <si>
    <r>
      <rPr>
        <sz val="8"/>
        <color rgb="FF000000"/>
        <rFont val="Arial"/>
      </rPr>
      <t>79,00 €</t>
    </r>
    <r>
      <rPr>
        <sz val="8"/>
        <color rgb="FF000000"/>
        <rFont val="Arial"/>
      </rPr>
      <t xml:space="preserve"> / </t>
    </r>
    <r>
      <rPr>
        <sz val="8"/>
        <color rgb="FF000000"/>
        <rFont val="Arial"/>
      </rPr>
      <t>1 211,66 €</t>
    </r>
  </si>
  <si>
    <t>Pandula Vladimír, SHR</t>
  </si>
  <si>
    <t>01604/2021-PNZ -P40405/21.00</t>
  </si>
  <si>
    <t>Šumiac, Telgárt, Vaľkovňa</t>
  </si>
  <si>
    <r>
      <rPr>
        <sz val="8"/>
        <color rgb="FF000000"/>
        <rFont val="Arial"/>
      </rPr>
      <t>3 611,97 €</t>
    </r>
    <r>
      <rPr>
        <sz val="8"/>
        <color rgb="FF000000"/>
        <rFont val="Arial"/>
      </rPr>
      <t xml:space="preserve"> / </t>
    </r>
    <r>
      <rPr>
        <sz val="8"/>
        <color rgb="FF000000"/>
        <rFont val="Arial"/>
      </rPr>
      <t>39,74 €</t>
    </r>
  </si>
  <si>
    <t>Polubňáková Daniela Ing.</t>
  </si>
  <si>
    <t>02195/2021-PNZ -P40551/21.00</t>
  </si>
  <si>
    <t>Môlča</t>
  </si>
  <si>
    <r>
      <rPr>
        <sz val="8"/>
        <color rgb="FF000000"/>
        <rFont val="Arial"/>
      </rPr>
      <t>86,00 €</t>
    </r>
    <r>
      <rPr>
        <sz val="8"/>
        <color rgb="FF000000"/>
        <rFont val="Arial"/>
      </rPr>
      <t xml:space="preserve"> / </t>
    </r>
    <r>
      <rPr>
        <sz val="8"/>
        <color rgb="FF000000"/>
        <rFont val="Arial"/>
      </rPr>
      <t>151,60 €</t>
    </r>
  </si>
  <si>
    <t>Juraj Roľko - SHR</t>
  </si>
  <si>
    <t>02209/2021-PNZ -P40528/21.00</t>
  </si>
  <si>
    <r>
      <rPr>
        <sz val="8"/>
        <color rgb="FF000000"/>
        <rFont val="Arial"/>
      </rPr>
      <t>74,06 €</t>
    </r>
    <r>
      <rPr>
        <sz val="8"/>
        <color rgb="FF000000"/>
        <rFont val="Arial"/>
      </rPr>
      <t xml:space="preserve"> / </t>
    </r>
    <r>
      <rPr>
        <sz val="8"/>
        <color rgb="FF000000"/>
        <rFont val="Arial"/>
      </rPr>
      <t>16,01 €</t>
    </r>
  </si>
  <si>
    <t>Mgr. Michal Padúch</t>
  </si>
  <si>
    <t>02291/2021-PNZ -P40588/21.00</t>
  </si>
  <si>
    <r>
      <rPr>
        <sz val="8"/>
        <color rgb="FF000000"/>
        <rFont val="Arial"/>
      </rPr>
      <t>72,00 €</t>
    </r>
    <r>
      <rPr>
        <sz val="8"/>
        <color rgb="FF000000"/>
        <rFont val="Arial"/>
      </rPr>
      <t xml:space="preserve"> / </t>
    </r>
    <r>
      <rPr>
        <sz val="8"/>
        <color rgb="FF000000"/>
        <rFont val="Arial"/>
      </rPr>
      <t>1 038,96 €</t>
    </r>
  </si>
  <si>
    <t>Rudnay Boris</t>
  </si>
  <si>
    <t>02528/2021-PNZ -P40647/21.00</t>
  </si>
  <si>
    <r>
      <rPr>
        <sz val="8"/>
        <color rgb="FF000000"/>
        <rFont val="Arial"/>
      </rPr>
      <t>75,00 €</t>
    </r>
    <r>
      <rPr>
        <sz val="8"/>
        <color rgb="FF000000"/>
        <rFont val="Arial"/>
      </rPr>
      <t xml:space="preserve"> / </t>
    </r>
    <r>
      <rPr>
        <sz val="8"/>
        <color rgb="FF000000"/>
        <rFont val="Arial"/>
      </rPr>
      <t>975,29 €</t>
    </r>
  </si>
  <si>
    <t>Patricie Vajdová</t>
  </si>
  <si>
    <t>03271/2020-PNZ -P40267/20.00</t>
  </si>
  <si>
    <r>
      <rPr>
        <sz val="8"/>
        <color rgb="FF000000"/>
        <rFont val="Arial"/>
      </rPr>
      <t>90,00 €</t>
    </r>
    <r>
      <rPr>
        <sz val="8"/>
        <color rgb="FF000000"/>
        <rFont val="Arial"/>
      </rPr>
      <t xml:space="preserve"> / </t>
    </r>
    <r>
      <rPr>
        <sz val="8"/>
        <color rgb="FF000000"/>
        <rFont val="Arial"/>
      </rPr>
      <t>129,09 €</t>
    </r>
  </si>
  <si>
    <t>Ábelovský Ivan</t>
  </si>
  <si>
    <t>04023/2020-PNZ -P40363/20.00</t>
  </si>
  <si>
    <t>Šalková</t>
  </si>
  <si>
    <r>
      <rPr>
        <sz val="8"/>
        <color rgb="FF000000"/>
        <rFont val="Arial"/>
      </rPr>
      <t>94,00 €</t>
    </r>
    <r>
      <rPr>
        <sz val="8"/>
        <color rgb="FF000000"/>
        <rFont val="Arial"/>
      </rPr>
      <t xml:space="preserve"> / </t>
    </r>
    <r>
      <rPr>
        <sz val="8"/>
        <color rgb="FF000000"/>
        <rFont val="Arial"/>
      </rPr>
      <t>1 255,01 €</t>
    </r>
  </si>
  <si>
    <t>Družstvo podielnikov „BIODRUŽSTVO“ Smilno</t>
  </si>
  <si>
    <t>02423/2021-PNZ -P40615/21.00</t>
  </si>
  <si>
    <t>Smilno</t>
  </si>
  <si>
    <r>
      <rPr>
        <sz val="8"/>
        <color rgb="FF000000"/>
        <rFont val="Arial"/>
      </rPr>
      <t>1 958,70 €</t>
    </r>
    <r>
      <rPr>
        <sz val="8"/>
        <color rgb="FF000000"/>
        <rFont val="Arial"/>
      </rPr>
      <t xml:space="preserve"> / </t>
    </r>
    <r>
      <rPr>
        <sz val="8"/>
        <color rgb="FF000000"/>
        <rFont val="Arial"/>
      </rPr>
      <t>21,27 €</t>
    </r>
  </si>
  <si>
    <t>Mgr. Ľubomír Vraniak</t>
  </si>
  <si>
    <t>01067/2022-PNZ -P40314/22.00</t>
  </si>
  <si>
    <t>Pokryváč</t>
  </si>
  <si>
    <r>
      <rPr>
        <sz val="8"/>
        <color rgb="FF000000"/>
        <rFont val="Arial"/>
      </rPr>
      <t>75,00 €</t>
    </r>
    <r>
      <rPr>
        <sz val="8"/>
        <color rgb="FF000000"/>
        <rFont val="Arial"/>
      </rPr>
      <t xml:space="preserve"> / </t>
    </r>
    <r>
      <rPr>
        <sz val="8"/>
        <color rgb="FF000000"/>
        <rFont val="Arial"/>
      </rPr>
      <t>553,91 €</t>
    </r>
  </si>
  <si>
    <t>Angelika Ujlakyová</t>
  </si>
  <si>
    <t>00032/2022-PNZ -P40011/22.00</t>
  </si>
  <si>
    <r>
      <rPr>
        <sz val="8"/>
        <color rgb="FF000000"/>
        <rFont val="Arial"/>
      </rPr>
      <t>65,00 €</t>
    </r>
    <r>
      <rPr>
        <sz val="8"/>
        <color rgb="FF000000"/>
        <rFont val="Arial"/>
      </rPr>
      <t xml:space="preserve"> / </t>
    </r>
    <r>
      <rPr>
        <sz val="8"/>
        <color rgb="FF000000"/>
        <rFont val="Arial"/>
      </rPr>
      <t>3 963,41 €</t>
    </r>
  </si>
  <si>
    <t>DAN-FARM, s.r.o.</t>
  </si>
  <si>
    <t>00535/2022-PNZ -P40175/22.00</t>
  </si>
  <si>
    <t>Bellova Ves, Blahová, Horná Potôň, Veľký Lég</t>
  </si>
  <si>
    <r>
      <rPr>
        <sz val="8"/>
        <color rgb="FF000000"/>
        <rFont val="Arial"/>
      </rPr>
      <t>28 517,91 €</t>
    </r>
    <r>
      <rPr>
        <sz val="8"/>
        <color rgb="FF000000"/>
        <rFont val="Arial"/>
      </rPr>
      <t xml:space="preserve"> / </t>
    </r>
    <r>
      <rPr>
        <sz val="8"/>
        <color rgb="FF000000"/>
        <rFont val="Arial"/>
      </rPr>
      <t>122,86 €</t>
    </r>
  </si>
  <si>
    <t>Cont, s.r.o.</t>
  </si>
  <si>
    <t>01082/2021-PNZ -P40312/21.00</t>
  </si>
  <si>
    <t>Malé Blahovo</t>
  </si>
  <si>
    <r>
      <rPr>
        <sz val="8"/>
        <color rgb="FF000000"/>
        <rFont val="Arial"/>
      </rPr>
      <t>680,78 €</t>
    </r>
    <r>
      <rPr>
        <sz val="8"/>
        <color rgb="FF000000"/>
        <rFont val="Arial"/>
      </rPr>
      <t xml:space="preserve"> / </t>
    </r>
    <r>
      <rPr>
        <sz val="8"/>
        <color rgb="FF000000"/>
        <rFont val="Arial"/>
      </rPr>
      <t>125,45 €</t>
    </r>
  </si>
  <si>
    <t>Peter Blšťák, SHR</t>
  </si>
  <si>
    <t>02494/2021-PNZ -P40639/21.00</t>
  </si>
  <si>
    <r>
      <rPr>
        <sz val="8"/>
        <color rgb="FF000000"/>
        <rFont val="Arial"/>
      </rPr>
      <t>342,70 €</t>
    </r>
    <r>
      <rPr>
        <sz val="8"/>
        <color rgb="FF000000"/>
        <rFont val="Arial"/>
      </rPr>
      <t xml:space="preserve"> / </t>
    </r>
    <r>
      <rPr>
        <sz val="8"/>
        <color rgb="FF000000"/>
        <rFont val="Arial"/>
      </rPr>
      <t>119,13 €</t>
    </r>
  </si>
  <si>
    <t>AGROS - Červenica sro</t>
  </si>
  <si>
    <t>00730/2020-PNZ -P40114/20.00</t>
  </si>
  <si>
    <t>Opiná</t>
  </si>
  <si>
    <r>
      <rPr>
        <sz val="8"/>
        <color rgb="FF000000"/>
        <rFont val="Arial"/>
      </rPr>
      <t>307,09 €</t>
    </r>
    <r>
      <rPr>
        <sz val="8"/>
        <color rgb="FF000000"/>
        <rFont val="Arial"/>
      </rPr>
      <t xml:space="preserve"> / </t>
    </r>
    <r>
      <rPr>
        <sz val="8"/>
        <color rgb="FF000000"/>
        <rFont val="Arial"/>
      </rPr>
      <t>27,02 €</t>
    </r>
  </si>
  <si>
    <t>AGRORENT, a.s.</t>
  </si>
  <si>
    <t>00231/2022-PNZ -P40560/21.00</t>
  </si>
  <si>
    <r>
      <rPr>
        <sz val="8"/>
        <color rgb="FF000000"/>
        <rFont val="Arial"/>
      </rPr>
      <t>90 122,64 €</t>
    </r>
    <r>
      <rPr>
        <sz val="8"/>
        <color rgb="FF000000"/>
        <rFont val="Arial"/>
      </rPr>
      <t xml:space="preserve"> / </t>
    </r>
    <r>
      <rPr>
        <sz val="8"/>
        <color rgb="FF000000"/>
        <rFont val="Arial"/>
      </rPr>
      <t>89,46 €</t>
    </r>
  </si>
  <si>
    <t>Ervín Hencz</t>
  </si>
  <si>
    <t>00410/2022-PNZ -P40128/22.00</t>
  </si>
  <si>
    <r>
      <rPr>
        <sz val="8"/>
        <color rgb="FF000000"/>
        <rFont val="Arial"/>
      </rPr>
      <t>60,00 €</t>
    </r>
    <r>
      <rPr>
        <sz val="8"/>
        <color rgb="FF000000"/>
        <rFont val="Arial"/>
      </rPr>
      <t xml:space="preserve"> / </t>
    </r>
    <r>
      <rPr>
        <sz val="8"/>
        <color rgb="FF000000"/>
        <rFont val="Arial"/>
      </rPr>
      <t>1 351,35 €</t>
    </r>
  </si>
  <si>
    <t>Poľnohospodárske výrobno-obchodné družstvo Martovce</t>
  </si>
  <si>
    <t>00573/2022-PNZ -P40100/22.00</t>
  </si>
  <si>
    <t>Hurbanovo, Komárno, Martovce</t>
  </si>
  <si>
    <r>
      <rPr>
        <sz val="8"/>
        <color rgb="FF000000"/>
        <rFont val="Arial"/>
      </rPr>
      <t>17 683,17 €</t>
    </r>
    <r>
      <rPr>
        <sz val="8"/>
        <color rgb="FF000000"/>
        <rFont val="Arial"/>
      </rPr>
      <t xml:space="preserve"> / </t>
    </r>
    <r>
      <rPr>
        <sz val="8"/>
        <color rgb="FF000000"/>
        <rFont val="Arial"/>
      </rPr>
      <t>135,62 €</t>
    </r>
  </si>
  <si>
    <t>AGROVAR s.r.o.</t>
  </si>
  <si>
    <t>02542/2021-PNZ -P40651/21.00</t>
  </si>
  <si>
    <t>Malé Zlievce</t>
  </si>
  <si>
    <r>
      <rPr>
        <sz val="8"/>
        <color rgb="FF000000"/>
        <rFont val="Arial"/>
      </rPr>
      <t>425,66 €</t>
    </r>
    <r>
      <rPr>
        <sz val="8"/>
        <color rgb="FF000000"/>
        <rFont val="Arial"/>
      </rPr>
      <t xml:space="preserve"> / </t>
    </r>
    <r>
      <rPr>
        <sz val="8"/>
        <color rgb="FF000000"/>
        <rFont val="Arial"/>
      </rPr>
      <t>43,47 €</t>
    </r>
  </si>
  <si>
    <t>Pastucha Juraj, SHR</t>
  </si>
  <si>
    <t>00250/2022-PNZ -P40165/21.00</t>
  </si>
  <si>
    <r>
      <rPr>
        <sz val="8"/>
        <color rgb="FF000000"/>
        <rFont val="Arial"/>
      </rPr>
      <t>65,31 €</t>
    </r>
    <r>
      <rPr>
        <sz val="8"/>
        <color rgb="FF000000"/>
        <rFont val="Arial"/>
      </rPr>
      <t xml:space="preserve"> / </t>
    </r>
    <r>
      <rPr>
        <sz val="8"/>
        <color rgb="FF000000"/>
        <rFont val="Arial"/>
      </rPr>
      <t>41,74 €</t>
    </r>
  </si>
  <si>
    <t>Nemešová Žofia</t>
  </si>
  <si>
    <t>00569/2022-PNZ -P40154/22.00</t>
  </si>
  <si>
    <t>Vaňochová Mária, Ing.</t>
  </si>
  <si>
    <t>00752/2022-PNZ -P40213/22.00</t>
  </si>
  <si>
    <r>
      <rPr>
        <sz val="8"/>
        <color rgb="FF000000"/>
        <rFont val="Arial"/>
      </rPr>
      <t>88,00 €</t>
    </r>
    <r>
      <rPr>
        <sz val="8"/>
        <color rgb="FF000000"/>
        <rFont val="Arial"/>
      </rPr>
      <t xml:space="preserve"> / </t>
    </r>
    <r>
      <rPr>
        <sz val="8"/>
        <color rgb="FF000000"/>
        <rFont val="Arial"/>
      </rPr>
      <t>281,33 €</t>
    </r>
  </si>
  <si>
    <t>Iveta Královičová</t>
  </si>
  <si>
    <t>00930/2022-PNZ -P40162/21.00</t>
  </si>
  <si>
    <t>Liptovská Lúžna, Liptovská Osada</t>
  </si>
  <si>
    <r>
      <rPr>
        <sz val="8"/>
        <color rgb="FF000000"/>
        <rFont val="Arial"/>
      </rPr>
      <t>431,42 €</t>
    </r>
    <r>
      <rPr>
        <sz val="8"/>
        <color rgb="FF000000"/>
        <rFont val="Arial"/>
      </rPr>
      <t xml:space="preserve"> / </t>
    </r>
    <r>
      <rPr>
        <sz val="8"/>
        <color rgb="FF000000"/>
        <rFont val="Arial"/>
      </rPr>
      <t>24,43 €</t>
    </r>
  </si>
  <si>
    <t>SHR Milan Saloň</t>
  </si>
  <si>
    <t>00987/2021-PNZ -P40293/21.00</t>
  </si>
  <si>
    <t>Šandal, Šarišský Štiavnik</t>
  </si>
  <si>
    <r>
      <rPr>
        <sz val="8"/>
        <color rgb="FF000000"/>
        <rFont val="Arial"/>
      </rPr>
      <t>3 602,34 €</t>
    </r>
    <r>
      <rPr>
        <sz val="8"/>
        <color rgb="FF000000"/>
        <rFont val="Arial"/>
      </rPr>
      <t xml:space="preserve"> / </t>
    </r>
    <r>
      <rPr>
        <sz val="8"/>
        <color rgb="FF000000"/>
        <rFont val="Arial"/>
      </rPr>
      <t>50,81 €</t>
    </r>
  </si>
  <si>
    <t>Šušel František</t>
  </si>
  <si>
    <t>01010/2022-PNZ -P40290/22.00</t>
  </si>
  <si>
    <r>
      <rPr>
        <sz val="8"/>
        <color rgb="FF000000"/>
        <rFont val="Arial"/>
      </rPr>
      <t>70,00 €</t>
    </r>
    <r>
      <rPr>
        <sz val="8"/>
        <color rgb="FF000000"/>
        <rFont val="Arial"/>
      </rPr>
      <t xml:space="preserve"> / </t>
    </r>
    <r>
      <rPr>
        <sz val="8"/>
        <color rgb="FF000000"/>
        <rFont val="Arial"/>
      </rPr>
      <t>1 088,65 €</t>
    </r>
  </si>
  <si>
    <t>Lopeň Pavol</t>
  </si>
  <si>
    <t>01043/2022-PNZ -P40249/22.00</t>
  </si>
  <si>
    <t>Hubová</t>
  </si>
  <si>
    <r>
      <rPr>
        <sz val="8"/>
        <color rgb="FF000000"/>
        <rFont val="Arial"/>
      </rPr>
      <t>77,00 €</t>
    </r>
    <r>
      <rPr>
        <sz val="8"/>
        <color rgb="FF000000"/>
        <rFont val="Arial"/>
      </rPr>
      <t xml:space="preserve"> / </t>
    </r>
    <r>
      <rPr>
        <sz val="8"/>
        <color rgb="FF000000"/>
        <rFont val="Arial"/>
      </rPr>
      <t>994,83 €</t>
    </r>
  </si>
  <si>
    <t>Šalát Juraj</t>
  </si>
  <si>
    <t>01122/2022-PNZ -P40257/22.00</t>
  </si>
  <si>
    <r>
      <rPr>
        <sz val="8"/>
        <color rgb="FF000000"/>
        <rFont val="Arial"/>
      </rPr>
      <t>122,63 €</t>
    </r>
    <r>
      <rPr>
        <sz val="8"/>
        <color rgb="FF000000"/>
        <rFont val="Arial"/>
      </rPr>
      <t xml:space="preserve"> / </t>
    </r>
    <r>
      <rPr>
        <sz val="8"/>
        <color rgb="FF000000"/>
        <rFont val="Arial"/>
      </rPr>
      <t>26,76 €</t>
    </r>
  </si>
  <si>
    <t>01019/2022-PNZ -P40073/22.00</t>
  </si>
  <si>
    <t>Malé Ludince, Pastovce</t>
  </si>
  <si>
    <r>
      <rPr>
        <sz val="8"/>
        <color rgb="FF000000"/>
        <rFont val="Arial"/>
      </rPr>
      <t>6 868,63 €</t>
    </r>
    <r>
      <rPr>
        <sz val="8"/>
        <color rgb="FF000000"/>
        <rFont val="Arial"/>
      </rPr>
      <t xml:space="preserve"> / </t>
    </r>
    <r>
      <rPr>
        <sz val="8"/>
        <color rgb="FF000000"/>
        <rFont val="Arial"/>
      </rPr>
      <t>79,02 €</t>
    </r>
  </si>
  <si>
    <t>Záhrada - TROPICANA, Štefan Michlo</t>
  </si>
  <si>
    <t>02523/2021-PNZ -P40579/21.00</t>
  </si>
  <si>
    <t>Farná, Kuraľany, Keť</t>
  </si>
  <si>
    <r>
      <rPr>
        <sz val="8"/>
        <color rgb="FF000000"/>
        <rFont val="Arial"/>
      </rPr>
      <t>2 481,56 €</t>
    </r>
    <r>
      <rPr>
        <sz val="8"/>
        <color rgb="FF000000"/>
        <rFont val="Arial"/>
      </rPr>
      <t xml:space="preserve"> / </t>
    </r>
    <r>
      <rPr>
        <sz val="8"/>
        <color rgb="FF000000"/>
        <rFont val="Arial"/>
      </rPr>
      <t>155,13 €</t>
    </r>
  </si>
  <si>
    <t>JUDr. Pavol Tkáč</t>
  </si>
  <si>
    <t>00420/2022-PNZ -P40090/22.00</t>
  </si>
  <si>
    <r>
      <rPr>
        <sz val="8"/>
        <color rgb="FF000000"/>
        <rFont val="Arial"/>
      </rPr>
      <t>60,00 €</t>
    </r>
    <r>
      <rPr>
        <sz val="8"/>
        <color rgb="FF000000"/>
        <rFont val="Arial"/>
      </rPr>
      <t xml:space="preserve"> / </t>
    </r>
    <r>
      <rPr>
        <sz val="8"/>
        <color rgb="FF000000"/>
        <rFont val="Arial"/>
      </rPr>
      <t>1 759,53 €</t>
    </r>
  </si>
  <si>
    <t>AGRO-služby Michalovce, s.r.o.</t>
  </si>
  <si>
    <t>04765/2020-PNZ -P40542/20.00</t>
  </si>
  <si>
    <t>Vyšné Nemecké</t>
  </si>
  <si>
    <r>
      <rPr>
        <sz val="8"/>
        <color rgb="FF000000"/>
        <rFont val="Arial"/>
      </rPr>
      <t>177,37 €</t>
    </r>
    <r>
      <rPr>
        <sz val="8"/>
        <color rgb="FF000000"/>
        <rFont val="Arial"/>
      </rPr>
      <t xml:space="preserve"> / </t>
    </r>
    <r>
      <rPr>
        <sz val="8"/>
        <color rgb="FF000000"/>
        <rFont val="Arial"/>
      </rPr>
      <t>74,82 €</t>
    </r>
  </si>
  <si>
    <t>Gregor Ondrej</t>
  </si>
  <si>
    <t>04942/2020-PNZ -P40586/20.00</t>
  </si>
  <si>
    <r>
      <rPr>
        <sz val="8"/>
        <color rgb="FF000000"/>
        <rFont val="Arial"/>
      </rPr>
      <t>120,00 €</t>
    </r>
    <r>
      <rPr>
        <sz val="8"/>
        <color rgb="FF000000"/>
        <rFont val="Arial"/>
      </rPr>
      <t xml:space="preserve"> / </t>
    </r>
    <r>
      <rPr>
        <sz val="8"/>
        <color rgb="FF000000"/>
        <rFont val="Arial"/>
      </rPr>
      <t>2 631,58 €</t>
    </r>
  </si>
  <si>
    <t>Roľnícke družstvo Tekovské Nemce</t>
  </si>
  <si>
    <t>00045/2022-PNZ -P40012/22.00</t>
  </si>
  <si>
    <r>
      <rPr>
        <sz val="8"/>
        <color rgb="FF000000"/>
        <rFont val="Arial"/>
      </rPr>
      <t>4 303,20 €</t>
    </r>
    <r>
      <rPr>
        <sz val="8"/>
        <color rgb="FF000000"/>
        <rFont val="Arial"/>
      </rPr>
      <t xml:space="preserve"> / </t>
    </r>
    <r>
      <rPr>
        <sz val="8"/>
        <color rgb="FF000000"/>
        <rFont val="Arial"/>
      </rPr>
      <t>33,70 €</t>
    </r>
  </si>
  <si>
    <t>Sky Group Slovakia, s.r.o.</t>
  </si>
  <si>
    <t>00411/2022-PNZ -P40066/22.00</t>
  </si>
  <si>
    <t>Preseľany</t>
  </si>
  <si>
    <r>
      <rPr>
        <sz val="8"/>
        <color rgb="FF000000"/>
        <rFont val="Arial"/>
      </rPr>
      <t>391,39 €</t>
    </r>
    <r>
      <rPr>
        <sz val="8"/>
        <color rgb="FF000000"/>
        <rFont val="Arial"/>
      </rPr>
      <t xml:space="preserve"> / </t>
    </r>
    <r>
      <rPr>
        <sz val="8"/>
        <color rgb="FF000000"/>
        <rFont val="Arial"/>
      </rPr>
      <t>96,39 €</t>
    </r>
  </si>
  <si>
    <t>Poľnohospodárske družstvo Jelšovce</t>
  </si>
  <si>
    <t>00760/2022-PNZ -P40099/22.00</t>
  </si>
  <si>
    <t>Dolné Krškany, Dražovce, Jelšovce, Veľké Janíkovce</t>
  </si>
  <si>
    <r>
      <rPr>
        <sz val="8"/>
        <color rgb="FF000000"/>
        <rFont val="Arial"/>
      </rPr>
      <t>12 988,81 €</t>
    </r>
    <r>
      <rPr>
        <sz val="8"/>
        <color rgb="FF000000"/>
        <rFont val="Arial"/>
      </rPr>
      <t xml:space="preserve"> / </t>
    </r>
    <r>
      <rPr>
        <sz val="8"/>
        <color rgb="FF000000"/>
        <rFont val="Arial"/>
      </rPr>
      <t>95,06 €</t>
    </r>
  </si>
  <si>
    <t>Poľnohospodárske družstvo DEVIO Nové Sady</t>
  </si>
  <si>
    <t>00839/2022-PNZ -P40085/22.00</t>
  </si>
  <si>
    <t>Čab, Sila, Suľany, Výčapky, Kapince, Lukáčovce, Malé Zálužie, Nové Sady, Šurianky, Zbehy</t>
  </si>
  <si>
    <r>
      <rPr>
        <sz val="8"/>
        <color rgb="FF000000"/>
        <rFont val="Arial"/>
      </rPr>
      <t>77 396,61 €</t>
    </r>
    <r>
      <rPr>
        <sz val="8"/>
        <color rgb="FF000000"/>
        <rFont val="Arial"/>
      </rPr>
      <t xml:space="preserve"> / </t>
    </r>
    <r>
      <rPr>
        <sz val="8"/>
        <color rgb="FF000000"/>
        <rFont val="Arial"/>
      </rPr>
      <t>95,27 €</t>
    </r>
  </si>
  <si>
    <t>Poľnohospodárske družstvo Čakajovce a Dražovce</t>
  </si>
  <si>
    <t>00861/2022-PNZ -P40091/22.00</t>
  </si>
  <si>
    <t>Čakajovce, Dražovce, Jelšovce, Mlynárce, Šurianky</t>
  </si>
  <si>
    <r>
      <rPr>
        <sz val="8"/>
        <color rgb="FF000000"/>
        <rFont val="Arial"/>
      </rPr>
      <t>12 911,23 €</t>
    </r>
    <r>
      <rPr>
        <sz val="8"/>
        <color rgb="FF000000"/>
        <rFont val="Arial"/>
      </rPr>
      <t xml:space="preserve"> / </t>
    </r>
    <r>
      <rPr>
        <sz val="8"/>
        <color rgb="FF000000"/>
        <rFont val="Arial"/>
      </rPr>
      <t>82,51 €</t>
    </r>
  </si>
  <si>
    <t>COMPACTA AGRO, a.s.</t>
  </si>
  <si>
    <t>01057/2022-PNZ -P40199/22.00</t>
  </si>
  <si>
    <t>Alekšince, Andač, Čab, Lukáčovce, Nové Sady, Zbehy</t>
  </si>
  <si>
    <r>
      <rPr>
        <sz val="8"/>
        <color rgb="FF000000"/>
        <rFont val="Arial"/>
      </rPr>
      <t>24 260,15 €</t>
    </r>
    <r>
      <rPr>
        <sz val="8"/>
        <color rgb="FF000000"/>
        <rFont val="Arial"/>
      </rPr>
      <t xml:space="preserve"> / </t>
    </r>
    <r>
      <rPr>
        <sz val="8"/>
        <color rgb="FF000000"/>
        <rFont val="Arial"/>
      </rPr>
      <t>97,42 €</t>
    </r>
  </si>
  <si>
    <t>IMTeL SK s.r.o.</t>
  </si>
  <si>
    <t>01068/2022-PNZ -P40169/22.00</t>
  </si>
  <si>
    <t>Poľný Kesov</t>
  </si>
  <si>
    <r>
      <rPr>
        <sz val="8"/>
        <color rgb="FF000000"/>
        <rFont val="Arial"/>
      </rPr>
      <t>131,30 €</t>
    </r>
    <r>
      <rPr>
        <sz val="8"/>
        <color rgb="FF000000"/>
        <rFont val="Arial"/>
      </rPr>
      <t xml:space="preserve"> / </t>
    </r>
    <r>
      <rPr>
        <sz val="8"/>
        <color rgb="FF000000"/>
        <rFont val="Arial"/>
      </rPr>
      <t>115,69 €</t>
    </r>
  </si>
  <si>
    <t>Michalko Martin</t>
  </si>
  <si>
    <t>01155/2022-PNZ -P40236/22.00</t>
  </si>
  <si>
    <t>Alekšince</t>
  </si>
  <si>
    <r>
      <rPr>
        <sz val="8"/>
        <color rgb="FF000000"/>
        <rFont val="Arial"/>
      </rPr>
      <t>7 461,30 €</t>
    </r>
    <r>
      <rPr>
        <sz val="8"/>
        <color rgb="FF000000"/>
        <rFont val="Arial"/>
      </rPr>
      <t xml:space="preserve"> / </t>
    </r>
    <r>
      <rPr>
        <sz val="8"/>
        <color rgb="FF000000"/>
        <rFont val="Arial"/>
      </rPr>
      <t>107,22 €</t>
    </r>
  </si>
  <si>
    <t>01156/2022-PNZ -P40238/22.00</t>
  </si>
  <si>
    <r>
      <rPr>
        <sz val="8"/>
        <color rgb="FF000000"/>
        <rFont val="Arial"/>
      </rPr>
      <t>316,49 €</t>
    </r>
    <r>
      <rPr>
        <sz val="8"/>
        <color rgb="FF000000"/>
        <rFont val="Arial"/>
      </rPr>
      <t xml:space="preserve"> / </t>
    </r>
    <r>
      <rPr>
        <sz val="8"/>
        <color rgb="FF000000"/>
        <rFont val="Arial"/>
      </rPr>
      <t>107,22 €</t>
    </r>
  </si>
  <si>
    <t>Ondrej Kučera</t>
  </si>
  <si>
    <t>02421/2021-PNZ -P40500/21.00</t>
  </si>
  <si>
    <t>Radošina</t>
  </si>
  <si>
    <r>
      <rPr>
        <sz val="8"/>
        <color rgb="FF000000"/>
        <rFont val="Arial"/>
      </rPr>
      <t>31,43 €</t>
    </r>
    <r>
      <rPr>
        <sz val="8"/>
        <color rgb="FF000000"/>
        <rFont val="Arial"/>
      </rPr>
      <t xml:space="preserve"> / </t>
    </r>
    <r>
      <rPr>
        <sz val="8"/>
        <color rgb="FF000000"/>
        <rFont val="Arial"/>
      </rPr>
      <t>113,01 €</t>
    </r>
  </si>
  <si>
    <t>Ing. Ján Valkovič</t>
  </si>
  <si>
    <t>04030/2020-PNZ -P40213/20.00</t>
  </si>
  <si>
    <t>31.10.2050</t>
  </si>
  <si>
    <r>
      <rPr>
        <sz val="8"/>
        <color rgb="FF000000"/>
        <rFont val="Arial"/>
      </rPr>
      <t>7,04 €</t>
    </r>
    <r>
      <rPr>
        <sz val="8"/>
        <color rgb="FF000000"/>
        <rFont val="Arial"/>
      </rPr>
      <t xml:space="preserve"> / </t>
    </r>
    <r>
      <rPr>
        <sz val="8"/>
        <color rgb="FF000000"/>
        <rFont val="Arial"/>
      </rPr>
      <t>33,68 €</t>
    </r>
  </si>
  <si>
    <t>Poľnohospodárske družstvo Dolný Ohaj</t>
  </si>
  <si>
    <t>00157/2022-PNZ -P40033/22.00</t>
  </si>
  <si>
    <t>Dolný Ohaj</t>
  </si>
  <si>
    <r>
      <rPr>
        <sz val="8"/>
        <color rgb="FF000000"/>
        <rFont val="Arial"/>
      </rPr>
      <t>29 590,90 €</t>
    </r>
    <r>
      <rPr>
        <sz val="8"/>
        <color rgb="FF000000"/>
        <rFont val="Arial"/>
      </rPr>
      <t xml:space="preserve"> / </t>
    </r>
    <r>
      <rPr>
        <sz val="8"/>
        <color rgb="FF000000"/>
        <rFont val="Arial"/>
      </rPr>
      <t>98,29 €</t>
    </r>
  </si>
  <si>
    <t>Poľnohospodárske družstvo Strekov</t>
  </si>
  <si>
    <t>00161/2022-PNZ -P40039/22.00</t>
  </si>
  <si>
    <t>Strekov</t>
  </si>
  <si>
    <r>
      <rPr>
        <sz val="8"/>
        <color rgb="FF000000"/>
        <rFont val="Arial"/>
      </rPr>
      <t>25 139,63 €</t>
    </r>
    <r>
      <rPr>
        <sz val="8"/>
        <color rgb="FF000000"/>
        <rFont val="Arial"/>
      </rPr>
      <t xml:space="preserve"> / </t>
    </r>
    <r>
      <rPr>
        <sz val="8"/>
        <color rgb="FF000000"/>
        <rFont val="Arial"/>
      </rPr>
      <t>95,39 €</t>
    </r>
  </si>
  <si>
    <t>Poľnohospodárske družstvo Svodín</t>
  </si>
  <si>
    <t>00220/2022-PNZ -P40056/22.00</t>
  </si>
  <si>
    <t>Gbelce, Maďarský Svodín, Nemecký Svodín</t>
  </si>
  <si>
    <r>
      <rPr>
        <sz val="8"/>
        <color rgb="FF000000"/>
        <rFont val="Arial"/>
      </rPr>
      <t>37 621,47 €</t>
    </r>
    <r>
      <rPr>
        <sz val="8"/>
        <color rgb="FF000000"/>
        <rFont val="Arial"/>
      </rPr>
      <t xml:space="preserve"> / </t>
    </r>
    <r>
      <rPr>
        <sz val="8"/>
        <color rgb="FF000000"/>
        <rFont val="Arial"/>
      </rPr>
      <t>108,48 €</t>
    </r>
  </si>
  <si>
    <t>AGRO-LEKO, spol. s r.o.</t>
  </si>
  <si>
    <t>00343/2022-PNZ -P40103/22.00</t>
  </si>
  <si>
    <t>Pozba</t>
  </si>
  <si>
    <r>
      <rPr>
        <sz val="8"/>
        <color rgb="FF000000"/>
        <rFont val="Arial"/>
      </rPr>
      <t>984,75 €</t>
    </r>
    <r>
      <rPr>
        <sz val="8"/>
        <color rgb="FF000000"/>
        <rFont val="Arial"/>
      </rPr>
      <t xml:space="preserve"> / </t>
    </r>
    <r>
      <rPr>
        <sz val="8"/>
        <color rgb="FF000000"/>
        <rFont val="Arial"/>
      </rPr>
      <t>114,37 €</t>
    </r>
  </si>
  <si>
    <t xml:space="preserve">Poľnohospodárske družstvo Tvrdošovce </t>
  </si>
  <si>
    <t>00438/2022-PNZ -P40002/22.00</t>
  </si>
  <si>
    <t>Palárikovo, Šurany, Tvrdošovce</t>
  </si>
  <si>
    <r>
      <rPr>
        <sz val="8"/>
        <color rgb="FF000000"/>
        <rFont val="Arial"/>
      </rPr>
      <t>84 367,44 €</t>
    </r>
    <r>
      <rPr>
        <sz val="8"/>
        <color rgb="FF000000"/>
        <rFont val="Arial"/>
      </rPr>
      <t xml:space="preserve"> / </t>
    </r>
    <r>
      <rPr>
        <sz val="8"/>
        <color rgb="FF000000"/>
        <rFont val="Arial"/>
      </rPr>
      <t>95,14 €</t>
    </r>
  </si>
  <si>
    <t>00500/2022-PNZ -P40166/22.00</t>
  </si>
  <si>
    <r>
      <rPr>
        <sz val="8"/>
        <color rgb="FF000000"/>
        <rFont val="Arial"/>
      </rPr>
      <t>754,10 €</t>
    </r>
    <r>
      <rPr>
        <sz val="8"/>
        <color rgb="FF000000"/>
        <rFont val="Arial"/>
      </rPr>
      <t xml:space="preserve"> / </t>
    </r>
    <r>
      <rPr>
        <sz val="8"/>
        <color rgb="FF000000"/>
        <rFont val="Arial"/>
      </rPr>
      <t>98,29 €</t>
    </r>
  </si>
  <si>
    <t>AGRO ŽITAVA, s.r.o.</t>
  </si>
  <si>
    <t>00531/2022-PNZ -P40614/21.00</t>
  </si>
  <si>
    <t>Černík, Kmeťovo, Malá Maňa, Veľká Maňa, Michal nad Žitavou, Trávnica, Vlkas</t>
  </si>
  <si>
    <r>
      <rPr>
        <sz val="8"/>
        <color rgb="FF000000"/>
        <rFont val="Arial"/>
      </rPr>
      <t>76 976,02 €</t>
    </r>
    <r>
      <rPr>
        <sz val="8"/>
        <color rgb="FF000000"/>
        <rFont val="Arial"/>
      </rPr>
      <t xml:space="preserve"> / </t>
    </r>
    <r>
      <rPr>
        <sz val="8"/>
        <color rgb="FF000000"/>
        <rFont val="Arial"/>
      </rPr>
      <t>92,11 €</t>
    </r>
  </si>
  <si>
    <t>AgroContract mliečna farma a.s.</t>
  </si>
  <si>
    <t>00713/2022-PNZ -P40212/22.00</t>
  </si>
  <si>
    <t>Jasová, Kolta</t>
  </si>
  <si>
    <r>
      <rPr>
        <sz val="8"/>
        <color rgb="FF000000"/>
        <rFont val="Arial"/>
      </rPr>
      <t>10 024,30 €</t>
    </r>
    <r>
      <rPr>
        <sz val="8"/>
        <color rgb="FF000000"/>
        <rFont val="Arial"/>
      </rPr>
      <t xml:space="preserve"> / </t>
    </r>
    <r>
      <rPr>
        <sz val="8"/>
        <color rgb="FF000000"/>
        <rFont val="Arial"/>
      </rPr>
      <t>71,35 €</t>
    </r>
  </si>
  <si>
    <t>AGROCONTRACT Mikuláš, a.s.</t>
  </si>
  <si>
    <t>00738/2022-PNZ -P40214/22.00</t>
  </si>
  <si>
    <t>Dubník, Dvory nad Žitavou, Strekov</t>
  </si>
  <si>
    <r>
      <rPr>
        <sz val="8"/>
        <color rgb="FF000000"/>
        <rFont val="Arial"/>
      </rPr>
      <t>12 146,35 €</t>
    </r>
    <r>
      <rPr>
        <sz val="8"/>
        <color rgb="FF000000"/>
        <rFont val="Arial"/>
      </rPr>
      <t xml:space="preserve"> / </t>
    </r>
    <r>
      <rPr>
        <sz val="8"/>
        <color rgb="FF000000"/>
        <rFont val="Arial"/>
      </rPr>
      <t>109,62 €</t>
    </r>
  </si>
  <si>
    <t>AT DUNAJ, spol. s r.o.</t>
  </si>
  <si>
    <t>01806/2021-PNZ -P40439/21.00</t>
  </si>
  <si>
    <t>Dubník, Rúbaň</t>
  </si>
  <si>
    <r>
      <rPr>
        <sz val="8"/>
        <color rgb="FF000000"/>
        <rFont val="Arial"/>
      </rPr>
      <t>25 712,83 €</t>
    </r>
    <r>
      <rPr>
        <sz val="8"/>
        <color rgb="FF000000"/>
        <rFont val="Arial"/>
      </rPr>
      <t xml:space="preserve"> / </t>
    </r>
    <r>
      <rPr>
        <sz val="8"/>
        <color rgb="FF000000"/>
        <rFont val="Arial"/>
      </rPr>
      <t>141,47 €</t>
    </r>
  </si>
  <si>
    <t>Ranč Lhota, a.s.</t>
  </si>
  <si>
    <t>00249/2022-PNZ -P40642/21.00</t>
  </si>
  <si>
    <r>
      <rPr>
        <sz val="8"/>
        <color rgb="FF000000"/>
        <rFont val="Arial"/>
      </rPr>
      <t>91,25 €</t>
    </r>
    <r>
      <rPr>
        <sz val="8"/>
        <color rgb="FF000000"/>
        <rFont val="Arial"/>
      </rPr>
      <t xml:space="preserve"> / </t>
    </r>
    <r>
      <rPr>
        <sz val="8"/>
        <color rgb="FF000000"/>
        <rFont val="Arial"/>
      </rPr>
      <t>22,52 €</t>
    </r>
  </si>
  <si>
    <t>Agrodružstvo Tuchyňa</t>
  </si>
  <si>
    <t>00310/2022-PNZ -P40155/20.00</t>
  </si>
  <si>
    <t>Mikušovce pri Pruskom, Pruské, Tuchyňa</t>
  </si>
  <si>
    <r>
      <rPr>
        <sz val="8"/>
        <color rgb="FF000000"/>
        <rFont val="Arial"/>
      </rPr>
      <t>1 635,69 €</t>
    </r>
    <r>
      <rPr>
        <sz val="8"/>
        <color rgb="FF000000"/>
        <rFont val="Arial"/>
      </rPr>
      <t xml:space="preserve"> / </t>
    </r>
    <r>
      <rPr>
        <sz val="8"/>
        <color rgb="FF000000"/>
        <rFont val="Arial"/>
      </rPr>
      <t>24,18 €</t>
    </r>
  </si>
  <si>
    <t>Ing. Michal Mičian</t>
  </si>
  <si>
    <t>00423/2022-PNZ -P40132/22.00</t>
  </si>
  <si>
    <r>
      <rPr>
        <sz val="8"/>
        <color rgb="FF000000"/>
        <rFont val="Arial"/>
      </rPr>
      <t>75,00 €</t>
    </r>
    <r>
      <rPr>
        <sz val="8"/>
        <color rgb="FF000000"/>
        <rFont val="Arial"/>
      </rPr>
      <t xml:space="preserve"> / </t>
    </r>
    <r>
      <rPr>
        <sz val="8"/>
        <color rgb="FF000000"/>
        <rFont val="Arial"/>
      </rPr>
      <t>459,00 €</t>
    </r>
  </si>
  <si>
    <t>Ján Čukan</t>
  </si>
  <si>
    <t>00479/2022-PNZ -P40159/22.00</t>
  </si>
  <si>
    <t>Brvnište</t>
  </si>
  <si>
    <r>
      <rPr>
        <sz val="8"/>
        <color rgb="FF000000"/>
        <rFont val="Arial"/>
      </rPr>
      <t>80,00 €</t>
    </r>
    <r>
      <rPr>
        <sz val="8"/>
        <color rgb="FF000000"/>
        <rFont val="Arial"/>
      </rPr>
      <t xml:space="preserve"> / </t>
    </r>
    <r>
      <rPr>
        <sz val="8"/>
        <color rgb="FF000000"/>
        <rFont val="Arial"/>
      </rPr>
      <t>283,69 €</t>
    </r>
  </si>
  <si>
    <t>Miroslav Sičák</t>
  </si>
  <si>
    <t>00499/2022-PNZ -P40165/22.00</t>
  </si>
  <si>
    <t>Považské Podhradie</t>
  </si>
  <si>
    <r>
      <rPr>
        <sz val="8"/>
        <color rgb="FF000000"/>
        <rFont val="Arial"/>
      </rPr>
      <t>90,00 €</t>
    </r>
    <r>
      <rPr>
        <sz val="8"/>
        <color rgb="FF000000"/>
        <rFont val="Arial"/>
      </rPr>
      <t xml:space="preserve"> / </t>
    </r>
    <r>
      <rPr>
        <sz val="8"/>
        <color rgb="FF000000"/>
        <rFont val="Arial"/>
      </rPr>
      <t>3 157,89 €</t>
    </r>
  </si>
  <si>
    <t>Branislav Zboran</t>
  </si>
  <si>
    <t>00944/2022-PNZ -P40273/22.00</t>
  </si>
  <si>
    <r>
      <rPr>
        <sz val="8"/>
        <color rgb="FF000000"/>
        <rFont val="Arial"/>
      </rPr>
      <t>60,00 €</t>
    </r>
    <r>
      <rPr>
        <sz val="8"/>
        <color rgb="FF000000"/>
        <rFont val="Arial"/>
      </rPr>
      <t xml:space="preserve"> / </t>
    </r>
    <r>
      <rPr>
        <sz val="8"/>
        <color rgb="FF000000"/>
        <rFont val="Arial"/>
      </rPr>
      <t>1 967,21 €</t>
    </r>
  </si>
  <si>
    <t>Blahovič Boris</t>
  </si>
  <si>
    <t>00010/2022-PNZ -P40353/21.00</t>
  </si>
  <si>
    <r>
      <rPr>
        <sz val="8"/>
        <color rgb="FF000000"/>
        <rFont val="Arial"/>
      </rPr>
      <t>94,00 €</t>
    </r>
    <r>
      <rPr>
        <sz val="8"/>
        <color rgb="FF000000"/>
        <rFont val="Arial"/>
      </rPr>
      <t xml:space="preserve"> / </t>
    </r>
    <r>
      <rPr>
        <sz val="8"/>
        <color rgb="FF000000"/>
        <rFont val="Arial"/>
      </rPr>
      <t>212,29 €</t>
    </r>
  </si>
  <si>
    <t>Tomáš Svitok</t>
  </si>
  <si>
    <t>00064/2022-PNZ -P40019/22.00</t>
  </si>
  <si>
    <t>Sebedražie</t>
  </si>
  <si>
    <r>
      <rPr>
        <sz val="8"/>
        <color rgb="FF000000"/>
        <rFont val="Arial"/>
      </rPr>
      <t>137,00 €</t>
    </r>
    <r>
      <rPr>
        <sz val="8"/>
        <color rgb="FF000000"/>
        <rFont val="Arial"/>
      </rPr>
      <t xml:space="preserve"> / </t>
    </r>
    <r>
      <rPr>
        <sz val="8"/>
        <color rgb="FF000000"/>
        <rFont val="Arial"/>
      </rPr>
      <t>54,01 €</t>
    </r>
  </si>
  <si>
    <t>Rudzan Milan</t>
  </si>
  <si>
    <t>00297/2022-PNZ -P40080/22.00</t>
  </si>
  <si>
    <t>Nová Lehota</t>
  </si>
  <si>
    <r>
      <rPr>
        <sz val="8"/>
        <color rgb="FF000000"/>
        <rFont val="Arial"/>
      </rPr>
      <t>76,00 €</t>
    </r>
    <r>
      <rPr>
        <sz val="8"/>
        <color rgb="FF000000"/>
        <rFont val="Arial"/>
      </rPr>
      <t xml:space="preserve"> / </t>
    </r>
    <r>
      <rPr>
        <sz val="8"/>
        <color rgb="FF000000"/>
        <rFont val="Arial"/>
      </rPr>
      <t>2 000,00 €</t>
    </r>
  </si>
  <si>
    <t>Mgr. Miroslav Stýskal</t>
  </si>
  <si>
    <t>00467/2022-PNZ -P40156/22.00</t>
  </si>
  <si>
    <t>Zlatníky</t>
  </si>
  <si>
    <r>
      <rPr>
        <sz val="8"/>
        <color rgb="FF000000"/>
        <rFont val="Arial"/>
      </rPr>
      <t>90,00 €</t>
    </r>
    <r>
      <rPr>
        <sz val="8"/>
        <color rgb="FF000000"/>
        <rFont val="Arial"/>
      </rPr>
      <t xml:space="preserve"> / </t>
    </r>
    <r>
      <rPr>
        <sz val="8"/>
        <color rgb="FF000000"/>
        <rFont val="Arial"/>
      </rPr>
      <t>112,70 €</t>
    </r>
  </si>
  <si>
    <t>Miroslav Lio</t>
  </si>
  <si>
    <t>00957/2022-PNZ -P40275/22.00</t>
  </si>
  <si>
    <t>Horné Ozorovce</t>
  </si>
  <si>
    <r>
      <rPr>
        <sz val="8"/>
        <color rgb="FF000000"/>
        <rFont val="Arial"/>
      </rPr>
      <t>85,00 €</t>
    </r>
    <r>
      <rPr>
        <sz val="8"/>
        <color rgb="FF000000"/>
        <rFont val="Arial"/>
      </rPr>
      <t xml:space="preserve"> / </t>
    </r>
    <r>
      <rPr>
        <sz val="8"/>
        <color rgb="FF000000"/>
        <rFont val="Arial"/>
      </rPr>
      <t>620,89 €</t>
    </r>
  </si>
  <si>
    <t>Eduard Gregor</t>
  </si>
  <si>
    <t>01268/2021-PNZ -P40343/21.00</t>
  </si>
  <si>
    <r>
      <rPr>
        <sz val="8"/>
        <color rgb="FF000000"/>
        <rFont val="Arial"/>
      </rPr>
      <t>91,00 €</t>
    </r>
    <r>
      <rPr>
        <sz val="8"/>
        <color rgb="FF000000"/>
        <rFont val="Arial"/>
      </rPr>
      <t xml:space="preserve"> / </t>
    </r>
    <r>
      <rPr>
        <sz val="8"/>
        <color rgb="FF000000"/>
        <rFont val="Arial"/>
      </rPr>
      <t>951,88 €</t>
    </r>
  </si>
  <si>
    <t>Šubert Anton</t>
  </si>
  <si>
    <t>02367/2021-PNZ -P40605/21.00</t>
  </si>
  <si>
    <r>
      <rPr>
        <sz val="8"/>
        <color rgb="FF000000"/>
        <rFont val="Arial"/>
      </rPr>
      <t>66,00 €</t>
    </r>
    <r>
      <rPr>
        <sz val="8"/>
        <color rgb="FF000000"/>
        <rFont val="Arial"/>
      </rPr>
      <t xml:space="preserve"> / </t>
    </r>
    <r>
      <rPr>
        <sz val="8"/>
        <color rgb="FF000000"/>
        <rFont val="Arial"/>
      </rPr>
      <t>2 365,59 €</t>
    </r>
  </si>
  <si>
    <t>AGRO HARAG &amp; SYNOVIA, s. r. o.</t>
  </si>
  <si>
    <t>02410/2021-PNZ -P40479/21.00</t>
  </si>
  <si>
    <t>Dobročná, Liešťany, Lomnica, Nevidzany</t>
  </si>
  <si>
    <r>
      <rPr>
        <sz val="8"/>
        <color rgb="FF000000"/>
        <rFont val="Arial"/>
      </rPr>
      <t>1 499,39 €</t>
    </r>
    <r>
      <rPr>
        <sz val="8"/>
        <color rgb="FF000000"/>
        <rFont val="Arial"/>
      </rPr>
      <t xml:space="preserve"> / </t>
    </r>
    <r>
      <rPr>
        <sz val="8"/>
        <color rgb="FF000000"/>
        <rFont val="Arial"/>
      </rPr>
      <t>30,51 €</t>
    </r>
  </si>
  <si>
    <t>Poľnohospodárske družstvo Prusy</t>
  </si>
  <si>
    <t>04482/2020-PNZ -P40467/20.00</t>
  </si>
  <si>
    <t>Bánovce nad Bebravou, Dubnička, Horné Ozorovce, Ľutov, Podlužany, Prusy</t>
  </si>
  <si>
    <r>
      <rPr>
        <sz val="8"/>
        <color rgb="FF000000"/>
        <rFont val="Arial"/>
      </rPr>
      <t>18 328,73 €</t>
    </r>
    <r>
      <rPr>
        <sz val="8"/>
        <color rgb="FF000000"/>
        <rFont val="Arial"/>
      </rPr>
      <t xml:space="preserve"> / </t>
    </r>
    <r>
      <rPr>
        <sz val="8"/>
        <color rgb="FF000000"/>
        <rFont val="Arial"/>
      </rPr>
      <t>69,52 €</t>
    </r>
  </si>
  <si>
    <t>Poľno-Čergov sro</t>
  </si>
  <si>
    <t>00258/2022-PNZ -P40029/22.00</t>
  </si>
  <si>
    <t>Gregorovce, Hubošovce</t>
  </si>
  <si>
    <r>
      <rPr>
        <sz val="8"/>
        <color rgb="FF000000"/>
        <rFont val="Arial"/>
      </rPr>
      <t>4 608,71 €</t>
    </r>
    <r>
      <rPr>
        <sz val="8"/>
        <color rgb="FF000000"/>
        <rFont val="Arial"/>
      </rPr>
      <t xml:space="preserve"> / </t>
    </r>
    <r>
      <rPr>
        <sz val="8"/>
        <color rgb="FF000000"/>
        <rFont val="Arial"/>
      </rPr>
      <t>56,52 €</t>
    </r>
  </si>
  <si>
    <t>Michal Obcovič</t>
  </si>
  <si>
    <t>00664/2021-PNZ -P40191/21.00</t>
  </si>
  <si>
    <r>
      <rPr>
        <sz val="8"/>
        <color rgb="FF000000"/>
        <rFont val="Arial"/>
      </rPr>
      <t>55,00 €</t>
    </r>
    <r>
      <rPr>
        <sz val="8"/>
        <color rgb="FF000000"/>
        <rFont val="Arial"/>
      </rPr>
      <t xml:space="preserve"> / </t>
    </r>
    <r>
      <rPr>
        <sz val="8"/>
        <color rgb="FF000000"/>
        <rFont val="Arial"/>
      </rPr>
      <t>3 038,67 €</t>
    </r>
  </si>
  <si>
    <t>Miroslav Janič</t>
  </si>
  <si>
    <t>01022/2022-PNZ -P40295/22.00</t>
  </si>
  <si>
    <t>Radatice</t>
  </si>
  <si>
    <r>
      <rPr>
        <sz val="8"/>
        <color rgb="FF000000"/>
        <rFont val="Arial"/>
      </rPr>
      <t>80,00 €</t>
    </r>
    <r>
      <rPr>
        <sz val="8"/>
        <color rgb="FF000000"/>
        <rFont val="Arial"/>
      </rPr>
      <t xml:space="preserve"> / </t>
    </r>
    <r>
      <rPr>
        <sz val="8"/>
        <color rgb="FF000000"/>
        <rFont val="Arial"/>
      </rPr>
      <t>190,07 €</t>
    </r>
  </si>
  <si>
    <t>Jozef Kalata</t>
  </si>
  <si>
    <t>01028/2022-PNZ -P40297/22.00</t>
  </si>
  <si>
    <r>
      <rPr>
        <sz val="8"/>
        <color rgb="FF000000"/>
        <rFont val="Arial"/>
      </rPr>
      <t>85,00 €</t>
    </r>
    <r>
      <rPr>
        <sz val="8"/>
        <color rgb="FF000000"/>
        <rFont val="Arial"/>
      </rPr>
      <t xml:space="preserve"> / </t>
    </r>
    <r>
      <rPr>
        <sz val="8"/>
        <color rgb="FF000000"/>
        <rFont val="Arial"/>
      </rPr>
      <t>106,01 €</t>
    </r>
  </si>
  <si>
    <t>Jozef FILIP</t>
  </si>
  <si>
    <t>00868/2020-PNZ -P40145/20.00</t>
  </si>
  <si>
    <t>Spišský Hrušov</t>
  </si>
  <si>
    <t>nerčitá</t>
  </si>
  <si>
    <r>
      <rPr>
        <sz val="8"/>
        <color rgb="FF000000"/>
        <rFont val="Arial"/>
      </rPr>
      <t>80,00 €</t>
    </r>
    <r>
      <rPr>
        <sz val="8"/>
        <color rgb="FF000000"/>
        <rFont val="Arial"/>
      </rPr>
      <t xml:space="preserve"> / </t>
    </r>
    <r>
      <rPr>
        <sz val="8"/>
        <color rgb="FF000000"/>
        <rFont val="Arial"/>
      </rPr>
      <t>174,86 €</t>
    </r>
  </si>
  <si>
    <t xml:space="preserve">VŠÚZ-Výskumný a šľachtiteľský ústav zemiakársky, a.s. </t>
  </si>
  <si>
    <t>05315/2020-PNZ -P40486/20.00</t>
  </si>
  <si>
    <r>
      <rPr>
        <sz val="8"/>
        <color rgb="FF000000"/>
        <rFont val="Arial"/>
      </rPr>
      <t>2 906,11 €</t>
    </r>
    <r>
      <rPr>
        <sz val="8"/>
        <color rgb="FF000000"/>
        <rFont val="Arial"/>
      </rPr>
      <t xml:space="preserve"> / </t>
    </r>
    <r>
      <rPr>
        <sz val="8"/>
        <color rgb="FF000000"/>
        <rFont val="Arial"/>
      </rPr>
      <t>54,55 €</t>
    </r>
  </si>
  <si>
    <t xml:space="preserve">JUDr. Jaroslav Jakubčo, PhD. </t>
  </si>
  <si>
    <t>00079/2021-PNZ -P40039/21.00</t>
  </si>
  <si>
    <t>Budikovany</t>
  </si>
  <si>
    <r>
      <rPr>
        <sz val="8"/>
        <color rgb="FF000000"/>
        <rFont val="Arial"/>
      </rPr>
      <t>70,00 €</t>
    </r>
    <r>
      <rPr>
        <sz val="8"/>
        <color rgb="FF000000"/>
        <rFont val="Arial"/>
      </rPr>
      <t xml:space="preserve"> / </t>
    </r>
    <r>
      <rPr>
        <sz val="8"/>
        <color rgb="FF000000"/>
        <rFont val="Arial"/>
      </rPr>
      <t>1 754,39 €</t>
    </r>
  </si>
  <si>
    <t>Ing. Dezider Mezei</t>
  </si>
  <si>
    <t>00427/2022-PNZ -P40134/22.00</t>
  </si>
  <si>
    <r>
      <rPr>
        <sz val="8"/>
        <color rgb="FF000000"/>
        <rFont val="Arial"/>
      </rPr>
      <t>53,27 €</t>
    </r>
    <r>
      <rPr>
        <sz val="8"/>
        <color rgb="FF000000"/>
        <rFont val="Arial"/>
      </rPr>
      <t xml:space="preserve"> / </t>
    </r>
    <r>
      <rPr>
        <sz val="8"/>
        <color rgb="FF000000"/>
        <rFont val="Arial"/>
      </rPr>
      <t>7,67 €</t>
    </r>
  </si>
  <si>
    <t>Zagiba Tamás, SHR</t>
  </si>
  <si>
    <t>00917/2022-PNZ -P40146/22.00</t>
  </si>
  <si>
    <r>
      <rPr>
        <sz val="8"/>
        <color rgb="FF000000"/>
        <rFont val="Arial"/>
      </rPr>
      <t>60,91 €</t>
    </r>
    <r>
      <rPr>
        <sz val="8"/>
        <color rgb="FF000000"/>
        <rFont val="Arial"/>
      </rPr>
      <t xml:space="preserve"> / </t>
    </r>
    <r>
      <rPr>
        <sz val="8"/>
        <color rgb="FF000000"/>
        <rFont val="Arial"/>
      </rPr>
      <t>37,82 €</t>
    </r>
  </si>
  <si>
    <t>Loránt Görgei - SHR</t>
  </si>
  <si>
    <t>01304/2022-PNZ -P40139/22.00</t>
  </si>
  <si>
    <t>Krásnohorská Dlhá Lúka, Krásnohorské Podhradie</t>
  </si>
  <si>
    <t>31.10.2037</t>
  </si>
  <si>
    <r>
      <rPr>
        <sz val="8"/>
        <color rgb="FF000000"/>
        <rFont val="Arial"/>
      </rPr>
      <t>3 567,23 €</t>
    </r>
    <r>
      <rPr>
        <sz val="8"/>
        <color rgb="FF000000"/>
        <rFont val="Arial"/>
      </rPr>
      <t xml:space="preserve"> / </t>
    </r>
    <r>
      <rPr>
        <sz val="8"/>
        <color rgb="FF000000"/>
        <rFont val="Arial"/>
      </rPr>
      <t>25,37 €</t>
    </r>
  </si>
  <si>
    <t>Ing. Peter Miklóš - SHR</t>
  </si>
  <si>
    <t>02234/2021-PNZ -P40562/21.00</t>
  </si>
  <si>
    <t>Držkovce, Gemerská Ves, Strelnice</t>
  </si>
  <si>
    <r>
      <rPr>
        <sz val="8"/>
        <color rgb="FF000000"/>
        <rFont val="Arial"/>
      </rPr>
      <t>5 995,40 €</t>
    </r>
    <r>
      <rPr>
        <sz val="8"/>
        <color rgb="FF000000"/>
        <rFont val="Arial"/>
      </rPr>
      <t xml:space="preserve"> / </t>
    </r>
    <r>
      <rPr>
        <sz val="8"/>
        <color rgb="FF000000"/>
        <rFont val="Arial"/>
      </rPr>
      <t>35,47 €</t>
    </r>
  </si>
  <si>
    <t>Ing. Vladimír Michálek</t>
  </si>
  <si>
    <t>00506/2022-PNZ -P40167/22.00</t>
  </si>
  <si>
    <r>
      <rPr>
        <sz val="8"/>
        <color rgb="FF000000"/>
        <rFont val="Arial"/>
      </rPr>
      <t>93,50 €</t>
    </r>
    <r>
      <rPr>
        <sz val="8"/>
        <color rgb="FF000000"/>
        <rFont val="Arial"/>
      </rPr>
      <t xml:space="preserve"> / </t>
    </r>
    <r>
      <rPr>
        <sz val="8"/>
        <color rgb="FF000000"/>
        <rFont val="Arial"/>
      </rPr>
      <t>159,61 €</t>
    </r>
  </si>
  <si>
    <t>Ing. Jozef Švrček a manž. JUDr.Ľudmila Švrčková</t>
  </si>
  <si>
    <t>00559/2022-PNZ -P40180/22.00</t>
  </si>
  <si>
    <r>
      <rPr>
        <sz val="8"/>
        <color rgb="FF000000"/>
        <rFont val="Arial"/>
      </rPr>
      <t>75,00 €</t>
    </r>
    <r>
      <rPr>
        <sz val="8"/>
        <color rgb="FF000000"/>
        <rFont val="Arial"/>
      </rPr>
      <t xml:space="preserve"> / </t>
    </r>
    <r>
      <rPr>
        <sz val="8"/>
        <color rgb="FF000000"/>
        <rFont val="Arial"/>
      </rPr>
      <t>399,57 €</t>
    </r>
  </si>
  <si>
    <t>Ing. Ivan Haringa a manž. Mgr. Viera Haringová</t>
  </si>
  <si>
    <t>01040/2022-PNZ -P40302/22.00</t>
  </si>
  <si>
    <t>Vlčkovany</t>
  </si>
  <si>
    <r>
      <rPr>
        <sz val="8"/>
        <color rgb="FF000000"/>
        <rFont val="Arial"/>
      </rPr>
      <t>75,00 €</t>
    </r>
    <r>
      <rPr>
        <sz val="8"/>
        <color rgb="FF000000"/>
        <rFont val="Arial"/>
      </rPr>
      <t xml:space="preserve"> / </t>
    </r>
    <r>
      <rPr>
        <sz val="8"/>
        <color rgb="FF000000"/>
        <rFont val="Arial"/>
      </rPr>
      <t>681,82 €</t>
    </r>
  </si>
  <si>
    <t>Štefan Zajíček</t>
  </si>
  <si>
    <t>02240/2021-PNZ -P40566/21.00</t>
  </si>
  <si>
    <r>
      <rPr>
        <sz val="8"/>
        <color rgb="FF000000"/>
        <rFont val="Arial"/>
      </rPr>
      <t>75,00 €</t>
    </r>
    <r>
      <rPr>
        <sz val="8"/>
        <color rgb="FF000000"/>
        <rFont val="Arial"/>
      </rPr>
      <t xml:space="preserve"> / </t>
    </r>
    <r>
      <rPr>
        <sz val="8"/>
        <color rgb="FF000000"/>
        <rFont val="Arial"/>
      </rPr>
      <t>6 600,00 €</t>
    </r>
  </si>
  <si>
    <t>DRIMAK MICHAL</t>
  </si>
  <si>
    <t>00458/2022-PNZ -P40151/22.00</t>
  </si>
  <si>
    <t>Nová Polianka</t>
  </si>
  <si>
    <r>
      <rPr>
        <sz val="8"/>
        <color rgb="FF000000"/>
        <rFont val="Arial"/>
      </rPr>
      <t>223,13 €</t>
    </r>
    <r>
      <rPr>
        <sz val="8"/>
        <color rgb="FF000000"/>
        <rFont val="Arial"/>
      </rPr>
      <t xml:space="preserve"> / </t>
    </r>
    <r>
      <rPr>
        <sz val="8"/>
        <color rgb="FF000000"/>
        <rFont val="Arial"/>
      </rPr>
      <t>51,84 €</t>
    </r>
  </si>
  <si>
    <t>Ľuba Feckaninová</t>
  </si>
  <si>
    <t>00565/2022-PNZ -P40181/22.00</t>
  </si>
  <si>
    <t>Kapišová</t>
  </si>
  <si>
    <r>
      <rPr>
        <sz val="8"/>
        <color rgb="FF000000"/>
        <rFont val="Arial"/>
      </rPr>
      <t>75,00 €</t>
    </r>
    <r>
      <rPr>
        <sz val="8"/>
        <color rgb="FF000000"/>
        <rFont val="Arial"/>
      </rPr>
      <t xml:space="preserve"> / </t>
    </r>
    <r>
      <rPr>
        <sz val="8"/>
        <color rgb="FF000000"/>
        <rFont val="Arial"/>
      </rPr>
      <t>453,45 €</t>
    </r>
  </si>
  <si>
    <t>Mgr. Ján Paranič, SHR</t>
  </si>
  <si>
    <t>00833/2022-PNZ -P40240/22.00</t>
  </si>
  <si>
    <r>
      <rPr>
        <sz val="8"/>
        <color rgb="FF000000"/>
        <rFont val="Arial"/>
      </rPr>
      <t>14,50 €</t>
    </r>
    <r>
      <rPr>
        <sz val="8"/>
        <color rgb="FF000000"/>
        <rFont val="Arial"/>
      </rPr>
      <t xml:space="preserve"> / </t>
    </r>
    <r>
      <rPr>
        <sz val="8"/>
        <color rgb="FF000000"/>
        <rFont val="Arial"/>
      </rPr>
      <t>23,75 €</t>
    </r>
  </si>
  <si>
    <t>Tomáš Šomšák</t>
  </si>
  <si>
    <t>00614/2022-PNZ -P40188/22.00</t>
  </si>
  <si>
    <t>Stará Voda</t>
  </si>
  <si>
    <r>
      <rPr>
        <sz val="8"/>
        <color rgb="FF000000"/>
        <rFont val="Arial"/>
      </rPr>
      <t>80,00 €</t>
    </r>
    <r>
      <rPr>
        <sz val="8"/>
        <color rgb="FF000000"/>
        <rFont val="Arial"/>
      </rPr>
      <t xml:space="preserve"> / </t>
    </r>
    <r>
      <rPr>
        <sz val="8"/>
        <color rgb="FF000000"/>
        <rFont val="Arial"/>
      </rPr>
      <t>252,92 €</t>
    </r>
  </si>
  <si>
    <t>Jozef Blahosej Brutovský</t>
  </si>
  <si>
    <t>00628/2022-PNZ -P40191/22.00</t>
  </si>
  <si>
    <t>Žakarovce</t>
  </si>
  <si>
    <r>
      <rPr>
        <sz val="8"/>
        <color rgb="FF000000"/>
        <rFont val="Arial"/>
      </rPr>
      <t>75,00 €</t>
    </r>
    <r>
      <rPr>
        <sz val="8"/>
        <color rgb="FF000000"/>
        <rFont val="Arial"/>
      </rPr>
      <t xml:space="preserve"> / </t>
    </r>
    <r>
      <rPr>
        <sz val="8"/>
        <color rgb="FF000000"/>
        <rFont val="Arial"/>
      </rPr>
      <t>646,55 €</t>
    </r>
  </si>
  <si>
    <t>Kvasňovský Pavel Ing.</t>
  </si>
  <si>
    <t>00180/2022-PNZ -P40045/22.00</t>
  </si>
  <si>
    <r>
      <rPr>
        <sz val="8"/>
        <color rgb="FF000000"/>
        <rFont val="Arial"/>
      </rPr>
      <t>70,00 €</t>
    </r>
    <r>
      <rPr>
        <sz val="8"/>
        <color rgb="FF000000"/>
        <rFont val="Arial"/>
      </rPr>
      <t xml:space="preserve"> / </t>
    </r>
    <r>
      <rPr>
        <sz val="8"/>
        <color rgb="FF000000"/>
        <rFont val="Arial"/>
      </rPr>
      <t>1 428,57 €</t>
    </r>
  </si>
  <si>
    <t>Ondrej Špaček</t>
  </si>
  <si>
    <t>00391/2022-PNZ -P40005/22.00</t>
  </si>
  <si>
    <r>
      <rPr>
        <sz val="8"/>
        <color rgb="FF000000"/>
        <rFont val="Arial"/>
      </rPr>
      <t>63,94 €</t>
    </r>
    <r>
      <rPr>
        <sz val="8"/>
        <color rgb="FF000000"/>
        <rFont val="Arial"/>
      </rPr>
      <t xml:space="preserve"> / </t>
    </r>
    <r>
      <rPr>
        <sz val="8"/>
        <color rgb="FF000000"/>
        <rFont val="Arial"/>
      </rPr>
      <t>20,92 €</t>
    </r>
  </si>
  <si>
    <t>Katarína Gagová</t>
  </si>
  <si>
    <t>00680/2022-PNZ -P40197/22.00</t>
  </si>
  <si>
    <r>
      <rPr>
        <sz val="8"/>
        <color rgb="FF000000"/>
        <rFont val="Arial"/>
      </rPr>
      <t>74,00 €</t>
    </r>
    <r>
      <rPr>
        <sz val="8"/>
        <color rgb="FF000000"/>
        <rFont val="Arial"/>
      </rPr>
      <t xml:space="preserve"> / </t>
    </r>
    <r>
      <rPr>
        <sz val="8"/>
        <color rgb="FF000000"/>
        <rFont val="Arial"/>
      </rPr>
      <t>910,21 €</t>
    </r>
  </si>
  <si>
    <t>Agro-coop Klátová Nová Ves,a.s.</t>
  </si>
  <si>
    <t>00708/2020-PNZ -P40106/20.00</t>
  </si>
  <si>
    <t>Baštín, Malé Bošany, Veľké Bošany, Brodzany, Chynorany, Janova Ves, Ješkova Ves, Klátova Nová Ves, Krásno, Nedanovce, Práznovce, Turčianky, Ješkova Ves, Klíž, Klížske Hradište</t>
  </si>
  <si>
    <r>
      <rPr>
        <sz val="8"/>
        <color rgb="FF000000"/>
        <rFont val="Arial"/>
      </rPr>
      <t>39 076,43 €</t>
    </r>
    <r>
      <rPr>
        <sz val="8"/>
        <color rgb="FF000000"/>
        <rFont val="Arial"/>
      </rPr>
      <t xml:space="preserve"> / </t>
    </r>
    <r>
      <rPr>
        <sz val="8"/>
        <color rgb="FF000000"/>
        <rFont val="Arial"/>
      </rPr>
      <t>43,80 €</t>
    </r>
  </si>
  <si>
    <t>Peter Poliak</t>
  </si>
  <si>
    <t>00796/2022-PNZ -P40232/22.00</t>
  </si>
  <si>
    <r>
      <rPr>
        <sz val="8"/>
        <color rgb="FF000000"/>
        <rFont val="Arial"/>
      </rPr>
      <t>56,00 €</t>
    </r>
    <r>
      <rPr>
        <sz val="8"/>
        <color rgb="FF000000"/>
        <rFont val="Arial"/>
      </rPr>
      <t xml:space="preserve"> / </t>
    </r>
    <r>
      <rPr>
        <sz val="8"/>
        <color rgb="FF000000"/>
        <rFont val="Arial"/>
      </rPr>
      <t>4 705,88 €</t>
    </r>
  </si>
  <si>
    <t>Mário Bližňák</t>
  </si>
  <si>
    <t>01146/2022-PNZ -P40335/22.00</t>
  </si>
  <si>
    <t>Dolná Poruba</t>
  </si>
  <si>
    <r>
      <rPr>
        <sz val="8"/>
        <color rgb="FF000000"/>
        <rFont val="Arial"/>
      </rPr>
      <t>80,00 €</t>
    </r>
    <r>
      <rPr>
        <sz val="8"/>
        <color rgb="FF000000"/>
        <rFont val="Arial"/>
      </rPr>
      <t xml:space="preserve"> / </t>
    </r>
    <r>
      <rPr>
        <sz val="8"/>
        <color rgb="FF000000"/>
        <rFont val="Arial"/>
      </rPr>
      <t>677,39 €</t>
    </r>
  </si>
  <si>
    <t>Ing. Milan Galko</t>
  </si>
  <si>
    <t>01153/2022-PNZ -P40339/22.00</t>
  </si>
  <si>
    <r>
      <rPr>
        <sz val="8"/>
        <color rgb="FF000000"/>
        <rFont val="Arial"/>
      </rPr>
      <t>82,00 €</t>
    </r>
    <r>
      <rPr>
        <sz val="8"/>
        <color rgb="FF000000"/>
        <rFont val="Arial"/>
      </rPr>
      <t xml:space="preserve"> / </t>
    </r>
    <r>
      <rPr>
        <sz val="8"/>
        <color rgb="FF000000"/>
        <rFont val="Arial"/>
      </rPr>
      <t>312,14 €</t>
    </r>
  </si>
  <si>
    <t>Kusendová Miroslava Ing.</t>
  </si>
  <si>
    <t>01793/2021-PNZ -P40436/21.00</t>
  </si>
  <si>
    <r>
      <rPr>
        <sz val="8"/>
        <color rgb="FF000000"/>
        <rFont val="Arial"/>
      </rPr>
      <t>80,00 €</t>
    </r>
    <r>
      <rPr>
        <sz val="8"/>
        <color rgb="FF000000"/>
        <rFont val="Arial"/>
      </rPr>
      <t xml:space="preserve"> / </t>
    </r>
    <r>
      <rPr>
        <sz val="8"/>
        <color rgb="FF000000"/>
        <rFont val="Arial"/>
      </rPr>
      <t>402,82 €</t>
    </r>
  </si>
  <si>
    <t>Ochodnický Slavko</t>
  </si>
  <si>
    <t>02202/2021-PNZ -P40548/21.00</t>
  </si>
  <si>
    <r>
      <rPr>
        <sz val="8"/>
        <color rgb="FF000000"/>
        <rFont val="Arial"/>
      </rPr>
      <t>77,00 €</t>
    </r>
    <r>
      <rPr>
        <sz val="8"/>
        <color rgb="FF000000"/>
        <rFont val="Arial"/>
      </rPr>
      <t xml:space="preserve"> / </t>
    </r>
    <r>
      <rPr>
        <sz val="8"/>
        <color rgb="FF000000"/>
        <rFont val="Arial"/>
      </rPr>
      <t>497,74 €</t>
    </r>
  </si>
  <si>
    <t>Svinkásek Rastislav</t>
  </si>
  <si>
    <t>02407/2021-PNZ -P40612/21.00</t>
  </si>
  <si>
    <r>
      <rPr>
        <sz val="8"/>
        <color rgb="FF000000"/>
        <rFont val="Arial"/>
      </rPr>
      <t>83,00 €</t>
    </r>
    <r>
      <rPr>
        <sz val="8"/>
        <color rgb="FF000000"/>
        <rFont val="Arial"/>
      </rPr>
      <t xml:space="preserve"> / </t>
    </r>
    <r>
      <rPr>
        <sz val="8"/>
        <color rgb="FF000000"/>
        <rFont val="Arial"/>
      </rPr>
      <t>202,93 €</t>
    </r>
  </si>
  <si>
    <t>00762/2021-PNZ -P40171/21.00</t>
  </si>
  <si>
    <r>
      <rPr>
        <sz val="8"/>
        <color rgb="FF000000"/>
        <rFont val="Arial"/>
      </rPr>
      <t>987,90 €</t>
    </r>
    <r>
      <rPr>
        <sz val="8"/>
        <color rgb="FF000000"/>
        <rFont val="Arial"/>
      </rPr>
      <t xml:space="preserve"> / </t>
    </r>
    <r>
      <rPr>
        <sz val="8"/>
        <color rgb="FF000000"/>
        <rFont val="Arial"/>
      </rPr>
      <t>119,13 €</t>
    </r>
  </si>
  <si>
    <t>Cáder Martin Bc.</t>
  </si>
  <si>
    <t>00877/2022-PNZ -P40246/22.00</t>
  </si>
  <si>
    <t>Suchá nad Parnou</t>
  </si>
  <si>
    <r>
      <rPr>
        <sz val="8"/>
        <color rgb="FF000000"/>
        <rFont val="Arial"/>
      </rPr>
      <t>75,00 €</t>
    </r>
    <r>
      <rPr>
        <sz val="8"/>
        <color rgb="FF000000"/>
        <rFont val="Arial"/>
      </rPr>
      <t xml:space="preserve"> / </t>
    </r>
    <r>
      <rPr>
        <sz val="8"/>
        <color rgb="FF000000"/>
        <rFont val="Arial"/>
      </rPr>
      <t>697,03 €</t>
    </r>
  </si>
  <si>
    <t>AGROFARM s.r.o.</t>
  </si>
  <si>
    <t>01025/2022-PNZ -P40159/20.00</t>
  </si>
  <si>
    <t>Kocurice, Piešťany</t>
  </si>
  <si>
    <r>
      <rPr>
        <sz val="8"/>
        <color rgb="FF000000"/>
        <rFont val="Arial"/>
      </rPr>
      <t>2 908,49 €</t>
    </r>
    <r>
      <rPr>
        <sz val="8"/>
        <color rgb="FF000000"/>
        <rFont val="Arial"/>
      </rPr>
      <t xml:space="preserve"> / </t>
    </r>
    <r>
      <rPr>
        <sz val="8"/>
        <color rgb="FF000000"/>
        <rFont val="Arial"/>
      </rPr>
      <t>78,55 €</t>
    </r>
  </si>
  <si>
    <t>Geschwandtner Dušan</t>
  </si>
  <si>
    <t>01147/2022-PNZ -P40336/22.00</t>
  </si>
  <si>
    <r>
      <rPr>
        <sz val="8"/>
        <color rgb="FF000000"/>
        <rFont val="Arial"/>
      </rPr>
      <t>80,00 €</t>
    </r>
    <r>
      <rPr>
        <sz val="8"/>
        <color rgb="FF000000"/>
        <rFont val="Arial"/>
      </rPr>
      <t xml:space="preserve"> / </t>
    </r>
    <r>
      <rPr>
        <sz val="8"/>
        <color rgb="FF000000"/>
        <rFont val="Arial"/>
      </rPr>
      <t>353,04 €</t>
    </r>
  </si>
  <si>
    <t>Agromart a.s.</t>
  </si>
  <si>
    <t>01166/2022-PNZ -P40306/22.00</t>
  </si>
  <si>
    <t>Bučany, Červeník, Trakovice, Žlkovce</t>
  </si>
  <si>
    <r>
      <rPr>
        <sz val="8"/>
        <color rgb="FF000000"/>
        <rFont val="Arial"/>
      </rPr>
      <t>26 155,46 €</t>
    </r>
    <r>
      <rPr>
        <sz val="8"/>
        <color rgb="FF000000"/>
        <rFont val="Arial"/>
      </rPr>
      <t xml:space="preserve"> / </t>
    </r>
    <r>
      <rPr>
        <sz val="8"/>
        <color rgb="FF000000"/>
        <rFont val="Arial"/>
      </rPr>
      <t>164,57 €</t>
    </r>
  </si>
  <si>
    <t>Poľnohospodárske družstvo Piešťany</t>
  </si>
  <si>
    <t>01200/2022-PNZ -P40174/22.00</t>
  </si>
  <si>
    <t>Piešťany, Veselé</t>
  </si>
  <si>
    <r>
      <rPr>
        <sz val="8"/>
        <color rgb="FF000000"/>
        <rFont val="Arial"/>
      </rPr>
      <t>12 544,96 €</t>
    </r>
    <r>
      <rPr>
        <sz val="8"/>
        <color rgb="FF000000"/>
        <rFont val="Arial"/>
      </rPr>
      <t xml:space="preserve"> / </t>
    </r>
    <r>
      <rPr>
        <sz val="8"/>
        <color rgb="FF000000"/>
        <rFont val="Arial"/>
      </rPr>
      <t>74,97 €</t>
    </r>
  </si>
  <si>
    <t xml:space="preserve">Kubík Ivan Ing. </t>
  </si>
  <si>
    <t>01344/2022-PNZ -P40410/22.00</t>
  </si>
  <si>
    <r>
      <rPr>
        <sz val="8"/>
        <color rgb="FF000000"/>
        <rFont val="Arial"/>
      </rPr>
      <t>66,00 €</t>
    </r>
    <r>
      <rPr>
        <sz val="8"/>
        <color rgb="FF000000"/>
        <rFont val="Arial"/>
      </rPr>
      <t xml:space="preserve"> / </t>
    </r>
    <r>
      <rPr>
        <sz val="8"/>
        <color rgb="FF000000"/>
        <rFont val="Arial"/>
      </rPr>
      <t>1 466,66 €</t>
    </r>
  </si>
  <si>
    <t>Poľnohospodárske podielnicke družstvo Trstín</t>
  </si>
  <si>
    <t>02226/2021-PNZ -P40142/20.00</t>
  </si>
  <si>
    <t>Bíňovce, Smolenice, Trstín</t>
  </si>
  <si>
    <r>
      <rPr>
        <sz val="8"/>
        <color rgb="FF000000"/>
        <rFont val="Arial"/>
      </rPr>
      <t>14 168,75 €</t>
    </r>
    <r>
      <rPr>
        <sz val="8"/>
        <color rgb="FF000000"/>
        <rFont val="Arial"/>
      </rPr>
      <t xml:space="preserve"> / </t>
    </r>
    <r>
      <rPr>
        <sz val="8"/>
        <color rgb="FF000000"/>
        <rFont val="Arial"/>
      </rPr>
      <t>72,38 €</t>
    </r>
  </si>
  <si>
    <t>Mičiníková Silvia, Mgr.</t>
  </si>
  <si>
    <t>00256/2022-PNZ -P40071/22.00</t>
  </si>
  <si>
    <t>Predmier</t>
  </si>
  <si>
    <r>
      <rPr>
        <sz val="8"/>
        <color rgb="FF000000"/>
        <rFont val="Arial"/>
      </rPr>
      <t>60,00 €</t>
    </r>
    <r>
      <rPr>
        <sz val="8"/>
        <color rgb="FF000000"/>
        <rFont val="Arial"/>
      </rPr>
      <t xml:space="preserve"> / </t>
    </r>
    <r>
      <rPr>
        <sz val="8"/>
        <color rgb="FF000000"/>
        <rFont val="Arial"/>
      </rPr>
      <t>1 428,57 €</t>
    </r>
  </si>
  <si>
    <t>Ing. Filip Gaňa a Ing. Petra Gaňová</t>
  </si>
  <si>
    <t>00585/2022-PNZ -P40182/22.00</t>
  </si>
  <si>
    <r>
      <rPr>
        <sz val="8"/>
        <color rgb="FF000000"/>
        <rFont val="Arial"/>
      </rPr>
      <t>90,00 €</t>
    </r>
    <r>
      <rPr>
        <sz val="8"/>
        <color rgb="FF000000"/>
        <rFont val="Arial"/>
      </rPr>
      <t xml:space="preserve"> / </t>
    </r>
    <r>
      <rPr>
        <sz val="8"/>
        <color rgb="FF000000"/>
        <rFont val="Arial"/>
      </rPr>
      <t>2 760,74 €</t>
    </r>
  </si>
  <si>
    <t>Dižová Blanka</t>
  </si>
  <si>
    <t>02508/2021-PNZ -P40644/21.00</t>
  </si>
  <si>
    <t>Hlboké nad Váhom</t>
  </si>
  <si>
    <r>
      <rPr>
        <sz val="8"/>
        <color rgb="FF000000"/>
        <rFont val="Arial"/>
      </rPr>
      <t>80,00 €</t>
    </r>
    <r>
      <rPr>
        <sz val="8"/>
        <color rgb="FF000000"/>
        <rFont val="Arial"/>
      </rPr>
      <t xml:space="preserve"> / </t>
    </r>
    <r>
      <rPr>
        <sz val="8"/>
        <color rgb="FF000000"/>
        <rFont val="Arial"/>
      </rPr>
      <t>318,73 €</t>
    </r>
  </si>
  <si>
    <t>Ing. Jozef Sikel</t>
  </si>
  <si>
    <t>04224/2020-PNZ -P40402/20.00</t>
  </si>
  <si>
    <r>
      <rPr>
        <sz val="8"/>
        <color rgb="FF000000"/>
        <rFont val="Arial"/>
      </rPr>
      <t>75,00 €</t>
    </r>
    <r>
      <rPr>
        <sz val="8"/>
        <color rgb="FF000000"/>
        <rFont val="Arial"/>
      </rPr>
      <t xml:space="preserve"> / </t>
    </r>
    <r>
      <rPr>
        <sz val="8"/>
        <color rgb="FF000000"/>
        <rFont val="Arial"/>
      </rPr>
      <t>440,92 €</t>
    </r>
  </si>
  <si>
    <t>Gréger Ľubomír</t>
  </si>
  <si>
    <t>00357/2022-PNZ -P40009/22.00</t>
  </si>
  <si>
    <r>
      <rPr>
        <sz val="8"/>
        <color rgb="FF000000"/>
        <rFont val="Arial"/>
      </rPr>
      <t>150,00 €</t>
    </r>
    <r>
      <rPr>
        <sz val="8"/>
        <color rgb="FF000000"/>
        <rFont val="Arial"/>
      </rPr>
      <t xml:space="preserve"> / </t>
    </r>
    <r>
      <rPr>
        <sz val="8"/>
        <color rgb="FF000000"/>
        <rFont val="Arial"/>
      </rPr>
      <t>1 554,40 €</t>
    </r>
  </si>
  <si>
    <t>Ing. Bohumil Hrnčár</t>
  </si>
  <si>
    <t>02235/2021-PNZ -P40565/21.00</t>
  </si>
  <si>
    <r>
      <rPr>
        <sz val="8"/>
        <color rgb="FF000000"/>
        <rFont val="Arial"/>
      </rPr>
      <t>65,00 €</t>
    </r>
    <r>
      <rPr>
        <sz val="8"/>
        <color rgb="FF000000"/>
        <rFont val="Arial"/>
      </rPr>
      <t xml:space="preserve"> / </t>
    </r>
    <r>
      <rPr>
        <sz val="8"/>
        <color rgb="FF000000"/>
        <rFont val="Arial"/>
      </rPr>
      <t>1 529,41 €</t>
    </r>
  </si>
  <si>
    <t>MUDr. Marián Tichavský</t>
  </si>
  <si>
    <t>02361/2021-PNZ -P40601/21.00</t>
  </si>
  <si>
    <t>Banská Štiavnica, Beluj, Počúvadlo</t>
  </si>
  <si>
    <r>
      <rPr>
        <sz val="8"/>
        <color rgb="FF000000"/>
        <rFont val="Arial"/>
      </rPr>
      <t>226,31 €</t>
    </r>
    <r>
      <rPr>
        <sz val="8"/>
        <color rgb="FF000000"/>
        <rFont val="Arial"/>
      </rPr>
      <t xml:space="preserve"> / </t>
    </r>
    <r>
      <rPr>
        <sz val="8"/>
        <color rgb="FF000000"/>
        <rFont val="Arial"/>
      </rPr>
      <t>24,66 €</t>
    </r>
  </si>
  <si>
    <t>Štefan Matejka</t>
  </si>
  <si>
    <t>00224/2020-PNZ -P40594/19.00</t>
  </si>
  <si>
    <t>Dolné Mladonice, Horné Mladonice</t>
  </si>
  <si>
    <r>
      <rPr>
        <sz val="8"/>
        <color rgb="FF000000"/>
        <rFont val="Arial"/>
      </rPr>
      <t>46,27 €</t>
    </r>
    <r>
      <rPr>
        <sz val="8"/>
        <color rgb="FF000000"/>
        <rFont val="Arial"/>
      </rPr>
      <t xml:space="preserve"> / </t>
    </r>
    <r>
      <rPr>
        <sz val="8"/>
        <color rgb="FF000000"/>
        <rFont val="Arial"/>
      </rPr>
      <t>24,32 €</t>
    </r>
  </si>
  <si>
    <t>Roľnícke družstvo Bzovík</t>
  </si>
  <si>
    <t>00318/2022-PNZ -P40034/22.00</t>
  </si>
  <si>
    <t>Bzovík, Cerovo, Čekovce, Devičie, Dolné Mladonice, Horné Mladonice, Horný Badín, Jalšovík, Kozí Vrbovok, Krupina, Trpín, Uňatín, Zemiansky Vrbovok</t>
  </si>
  <si>
    <r>
      <rPr>
        <sz val="8"/>
        <color rgb="FF000000"/>
        <rFont val="Arial"/>
      </rPr>
      <t>7 770,52 €</t>
    </r>
    <r>
      <rPr>
        <sz val="8"/>
        <color rgb="FF000000"/>
        <rFont val="Arial"/>
      </rPr>
      <t xml:space="preserve"> / </t>
    </r>
    <r>
      <rPr>
        <sz val="8"/>
        <color rgb="FF000000"/>
        <rFont val="Arial"/>
      </rPr>
      <t>27,55 €</t>
    </r>
  </si>
  <si>
    <t>Mária Mrenicová</t>
  </si>
  <si>
    <t>00341/2022-PNZ -P40105/22.00</t>
  </si>
  <si>
    <r>
      <rPr>
        <sz val="8"/>
        <color rgb="FF000000"/>
        <rFont val="Arial"/>
      </rPr>
      <t>167,00 €</t>
    </r>
    <r>
      <rPr>
        <sz val="8"/>
        <color rgb="FF000000"/>
        <rFont val="Arial"/>
      </rPr>
      <t xml:space="preserve"> / </t>
    </r>
    <r>
      <rPr>
        <sz val="8"/>
        <color rgb="FF000000"/>
        <rFont val="Arial"/>
      </rPr>
      <t>4 154,23 €</t>
    </r>
  </si>
  <si>
    <t>Matuška Michal</t>
  </si>
  <si>
    <t>00375/2022-PNZ -P40123/22.00</t>
  </si>
  <si>
    <r>
      <rPr>
        <sz val="8"/>
        <color rgb="FF000000"/>
        <rFont val="Arial"/>
      </rPr>
      <t>99,50 €</t>
    </r>
    <r>
      <rPr>
        <sz val="8"/>
        <color rgb="FF000000"/>
        <rFont val="Arial"/>
      </rPr>
      <t xml:space="preserve"> / </t>
    </r>
    <r>
      <rPr>
        <sz val="8"/>
        <color rgb="FF000000"/>
        <rFont val="Arial"/>
      </rPr>
      <t>76,00 €</t>
    </r>
  </si>
  <si>
    <t>Poľnohospodárske družstvo Senohrad</t>
  </si>
  <si>
    <t>00443/2022-PNZ -P40140/22.00</t>
  </si>
  <si>
    <t>Čekovce, Dolné Mladonice, Horné Mladonice, Lackov, Litava, Senohrad</t>
  </si>
  <si>
    <r>
      <rPr>
        <sz val="8"/>
        <color rgb="FF000000"/>
        <rFont val="Arial"/>
      </rPr>
      <t>2 138,73 €</t>
    </r>
    <r>
      <rPr>
        <sz val="8"/>
        <color rgb="FF000000"/>
        <rFont val="Arial"/>
      </rPr>
      <t xml:space="preserve"> / </t>
    </r>
    <r>
      <rPr>
        <sz val="8"/>
        <color rgb="FF000000"/>
        <rFont val="Arial"/>
      </rPr>
      <t>26,05 €</t>
    </r>
  </si>
  <si>
    <t>Štefan Kurčík</t>
  </si>
  <si>
    <t>00742/2022-PNZ -P40218/22.00</t>
  </si>
  <si>
    <t>Môťová</t>
  </si>
  <si>
    <r>
      <rPr>
        <sz val="8"/>
        <color rgb="FF000000"/>
        <rFont val="Arial"/>
      </rPr>
      <t>92,50 €</t>
    </r>
    <r>
      <rPr>
        <sz val="8"/>
        <color rgb="FF000000"/>
        <rFont val="Arial"/>
      </rPr>
      <t xml:space="preserve"> / </t>
    </r>
    <r>
      <rPr>
        <sz val="8"/>
        <color rgb="FF000000"/>
        <rFont val="Arial"/>
      </rPr>
      <t>3 744,94 €</t>
    </r>
  </si>
  <si>
    <t>MUDr. Ján Galád</t>
  </si>
  <si>
    <t>00946/2022-PNZ -P40274/22.00</t>
  </si>
  <si>
    <r>
      <rPr>
        <sz val="8"/>
        <color rgb="FF000000"/>
        <rFont val="Arial"/>
      </rPr>
      <t>94,50 €</t>
    </r>
    <r>
      <rPr>
        <sz val="8"/>
        <color rgb="FF000000"/>
        <rFont val="Arial"/>
      </rPr>
      <t xml:space="preserve"> / </t>
    </r>
    <r>
      <rPr>
        <sz val="8"/>
        <color rgb="FF000000"/>
        <rFont val="Arial"/>
      </rPr>
      <t>1 285,71 €</t>
    </r>
  </si>
  <si>
    <t>Ing. Vladimír Sedliak</t>
  </si>
  <si>
    <t>02114/2021-PNZ -P40524/21.00</t>
  </si>
  <si>
    <t>Hronsek, Lukavica, Veľká Lúka</t>
  </si>
  <si>
    <r>
      <rPr>
        <sz val="8"/>
        <color rgb="FF000000"/>
        <rFont val="Arial"/>
      </rPr>
      <t>792,69 €</t>
    </r>
    <r>
      <rPr>
        <sz val="8"/>
        <color rgb="FF000000"/>
        <rFont val="Arial"/>
      </rPr>
      <t xml:space="preserve"> / </t>
    </r>
    <r>
      <rPr>
        <sz val="8"/>
        <color rgb="FF000000"/>
        <rFont val="Arial"/>
      </rPr>
      <t>32,51 €</t>
    </r>
  </si>
  <si>
    <t>Anna Kamenská</t>
  </si>
  <si>
    <t>02461/2021-PNZ -P40631/21.00</t>
  </si>
  <si>
    <r>
      <rPr>
        <sz val="8"/>
        <color rgb="FF000000"/>
        <rFont val="Arial"/>
      </rPr>
      <t>74,50 €</t>
    </r>
    <r>
      <rPr>
        <sz val="8"/>
        <color rgb="FF000000"/>
        <rFont val="Arial"/>
      </rPr>
      <t xml:space="preserve"> / </t>
    </r>
    <r>
      <rPr>
        <sz val="8"/>
        <color rgb="FF000000"/>
        <rFont val="Arial"/>
      </rPr>
      <t>815,10 €</t>
    </r>
  </si>
  <si>
    <t>Martin Salva</t>
  </si>
  <si>
    <t>02462/2021-PNZ -P40632/21.00</t>
  </si>
  <si>
    <r>
      <rPr>
        <sz val="8"/>
        <color rgb="FF000000"/>
        <rFont val="Arial"/>
      </rPr>
      <t>81,50 €</t>
    </r>
    <r>
      <rPr>
        <sz val="8"/>
        <color rgb="FF000000"/>
        <rFont val="Arial"/>
      </rPr>
      <t xml:space="preserve"> / </t>
    </r>
    <r>
      <rPr>
        <sz val="8"/>
        <color rgb="FF000000"/>
        <rFont val="Arial"/>
      </rPr>
      <t>288,60 €</t>
    </r>
  </si>
  <si>
    <t>Mgr. Marta Vaculčiaková</t>
  </si>
  <si>
    <t>04898/2020-PNZ -P40571/20.00</t>
  </si>
  <si>
    <r>
      <rPr>
        <sz val="8"/>
        <color rgb="FF000000"/>
        <rFont val="Arial"/>
      </rPr>
      <t>72,50 €</t>
    </r>
    <r>
      <rPr>
        <sz val="8"/>
        <color rgb="FF000000"/>
        <rFont val="Arial"/>
      </rPr>
      <t xml:space="preserve"> / </t>
    </r>
    <r>
      <rPr>
        <sz val="8"/>
        <color rgb="FF000000"/>
        <rFont val="Arial"/>
      </rPr>
      <t>994,51 €</t>
    </r>
  </si>
  <si>
    <t>Ing. Jana Šubová</t>
  </si>
  <si>
    <t>01066/2022-PNZ -P40265/18.01</t>
  </si>
  <si>
    <t>0,0486 / 0,0000</t>
  </si>
  <si>
    <t>Ing. Adriana Rafayová, Ing. Peter Rafay</t>
  </si>
  <si>
    <t>01185/2022-PNZ -P41285/15.01</t>
  </si>
  <si>
    <t>0,0160 / 0,0938</t>
  </si>
  <si>
    <t>Veronika Martinková, Peter Martinka</t>
  </si>
  <si>
    <t>01203/2022-PNZ -P41299/15.01</t>
  </si>
  <si>
    <t>0,0184 / 0,0964</t>
  </si>
  <si>
    <t>Ličková Eva</t>
  </si>
  <si>
    <t>00274/2022-PNZ -P40026/18.01</t>
  </si>
  <si>
    <t>0,0100 / 0,0000</t>
  </si>
  <si>
    <t>PANDULOVÁ MARTINA</t>
  </si>
  <si>
    <t>01600/2021-PNZ -P40214/13.04</t>
  </si>
  <si>
    <t>Ukončenie činnosti SHR nájomcu</t>
  </si>
  <si>
    <t>90,8801 / 0,0000</t>
  </si>
  <si>
    <t>Ševc Pavel</t>
  </si>
  <si>
    <t>03377/2020-PNZ -P40550/19.01</t>
  </si>
  <si>
    <t>DOU - na základe zistenej duplicity</t>
  </si>
  <si>
    <t>0,0208 / 0,0000</t>
  </si>
  <si>
    <t xml:space="preserve">Poľnohospodárske družstvo v P á r n i c i </t>
  </si>
  <si>
    <t>00537/2022-PNZ -P40659/14.04</t>
  </si>
  <si>
    <t>Istebné, Kraľovany, Párnica, Zázrivá</t>
  </si>
  <si>
    <t>798,0263 / 785,2088</t>
  </si>
  <si>
    <t>ŽIAREC, poľnohospodárske družstvo</t>
  </si>
  <si>
    <t>02309/2021-PNZ -P40591/15.03</t>
  </si>
  <si>
    <t>Slanica, Dolný Štefanov, Horný Štefanov, Tvrdošín, Ústie nad Priehradou</t>
  </si>
  <si>
    <t>151,2583 / 120,0133</t>
  </si>
  <si>
    <t>00087/2022-PNZ -P44649/07.08</t>
  </si>
  <si>
    <t>41,6278 / 41,6226</t>
  </si>
  <si>
    <t>AGROSPOL POĽ.DRUŽSTVO</t>
  </si>
  <si>
    <t>00088/2022-PNZ -P40918/15.03</t>
  </si>
  <si>
    <t>Na žiadosť nájomcu</t>
  </si>
  <si>
    <t>Čierne Pole, Krišovská Liesková</t>
  </si>
  <si>
    <t>444,3689 / 367,4927</t>
  </si>
  <si>
    <t>ANDRUS MIROSLAV</t>
  </si>
  <si>
    <t>00663/2022-PNZ -P40807/14.02</t>
  </si>
  <si>
    <t xml:space="preserve">Dodatok o znížení na žiadosť nájomcu </t>
  </si>
  <si>
    <t>21,9437 / 21,0354</t>
  </si>
  <si>
    <t>00664/2022-PNZ -P41568/05.08</t>
  </si>
  <si>
    <t>Dodatok o znížení na žiadosť nájomcu</t>
  </si>
  <si>
    <t>25,4856 / 6,8756</t>
  </si>
  <si>
    <t>Mikušková Alena</t>
  </si>
  <si>
    <t>00280/2022-PNZ -P40734/14.01</t>
  </si>
  <si>
    <t>0,0140 / 0,0544</t>
  </si>
  <si>
    <t>PD Uhrovec, a.s.</t>
  </si>
  <si>
    <t>00358/2022-PNZ -P40804/14.03</t>
  </si>
  <si>
    <t xml:space="preserve">dôvodná námietka proti inventarizácii nájomnej zmluvy </t>
  </si>
  <si>
    <t>Bánovce nad Bebravou, Horné Naštice, Kšinná, Omastiná, Uhrovec, Uhrovské Podhradie, Závada pod Čiernym vrchom, Radiša, Žitná</t>
  </si>
  <si>
    <t>1029,4646 / 1026,7877</t>
  </si>
  <si>
    <t>Poľnohospodárske družstvo Tokajík,N.Olšava</t>
  </si>
  <si>
    <t>00815/2021-PNZ -P40093/15.04</t>
  </si>
  <si>
    <t>Miňovce, Nižná Olšava, Turany nad Ondavou, Vyšná Olšava</t>
  </si>
  <si>
    <t>230,3937 / 213,1066</t>
  </si>
  <si>
    <t>EKO PD Nižná Olšava, s.r.o.</t>
  </si>
  <si>
    <t>00817/2021-PNZ -P40097/15.05</t>
  </si>
  <si>
    <t>Miňovce, Mrázovce, Nižná Olšava, Tokajík, Turany nad Ondavou, Vyšný Hrabovec</t>
  </si>
  <si>
    <t>272,1460 / 231,2390</t>
  </si>
  <si>
    <t>00555/2022-PNZ -P40136/15.06</t>
  </si>
  <si>
    <t>Akutalizácia predmetu nájmu na základe vyjadrenia lesníka/inventarizácie, odstúpenia parcely pre žiadateľa Ľuba Feckaninová</t>
  </si>
  <si>
    <t>438,4962 / 410,3489</t>
  </si>
  <si>
    <t>00976/2022-PNZ -P40275/21.01</t>
  </si>
  <si>
    <t xml:space="preserve">na žiadosť nájomcu o ukončenie nájmu </t>
  </si>
  <si>
    <t>Poľnohospodárske družstvo PREDMIER, družstvo</t>
  </si>
  <si>
    <t>00698/2022-PNZ -P40484/13.04</t>
  </si>
  <si>
    <t>Veľká Bytča, Hrabové, Jablonové, Kolárovice, Maršová, Predmier, Súľov-Hradná</t>
  </si>
  <si>
    <t>193,7447 / 182,9392</t>
  </si>
  <si>
    <t>Mičúch Bohumil</t>
  </si>
  <si>
    <t>01715/2021-PNZ -P40258/20.01</t>
  </si>
  <si>
    <t>Kotešová</t>
  </si>
  <si>
    <t>0,0431 / 0,0000</t>
  </si>
  <si>
    <t>GOLDEN PARK, s. r. o.</t>
  </si>
  <si>
    <t>00638/2021-PNZ -P45485/07.01</t>
  </si>
  <si>
    <t xml:space="preserve">Ukončenie NZ z dôvodu vyhlásenia konkurzu na majetok nájomcu. </t>
  </si>
  <si>
    <t>1,2312 / 0,0000</t>
  </si>
  <si>
    <t>04897/2020-PNZ -P40123/17.01</t>
  </si>
  <si>
    <t xml:space="preserve">Ukončenie dohodou na základe žiadosti nájomcu. </t>
  </si>
  <si>
    <t>0,0745 / 0,0000</t>
  </si>
  <si>
    <t>Chorvát Michal</t>
  </si>
  <si>
    <t>00352/2022-PNZ -P40113/22.00</t>
  </si>
  <si>
    <t>individuálna rekreácia v chatovej oblasti a prístup k nehnuteľnosti</t>
  </si>
  <si>
    <t xml:space="preserve">31.12.2030 </t>
  </si>
  <si>
    <r>
      <rPr>
        <sz val="8"/>
        <color rgb="FF000000"/>
        <rFont val="Arial"/>
      </rPr>
      <t>40,00 €</t>
    </r>
    <r>
      <rPr>
        <sz val="8"/>
        <color rgb="FF000000"/>
        <rFont val="Arial"/>
      </rPr>
      <t xml:space="preserve"> / </t>
    </r>
    <r>
      <rPr>
        <sz val="8"/>
        <color rgb="FF000000"/>
        <rFont val="Arial"/>
      </rPr>
      <t>0,26 €</t>
    </r>
  </si>
  <si>
    <t>Dančáková Júlia</t>
  </si>
  <si>
    <t>00548/2022-PNZ -P40177/22.00</t>
  </si>
  <si>
    <t>výbeh pre psa</t>
  </si>
  <si>
    <r>
      <rPr>
        <sz val="8"/>
        <color rgb="FF000000"/>
        <rFont val="Arial"/>
      </rPr>
      <t>40,00 €</t>
    </r>
    <r>
      <rPr>
        <sz val="8"/>
        <color rgb="FF000000"/>
        <rFont val="Arial"/>
      </rPr>
      <t xml:space="preserve"> / </t>
    </r>
    <r>
      <rPr>
        <sz val="8"/>
        <color rgb="FF000000"/>
        <rFont val="Arial"/>
      </rPr>
      <t>0,15 €</t>
    </r>
  </si>
  <si>
    <t>Šimková Eva</t>
  </si>
  <si>
    <t>00814/2022-PNZ -P40237/22.00</t>
  </si>
  <si>
    <t>Žihľava</t>
  </si>
  <si>
    <t>Pozemok pod objektom drevenej garáže</t>
  </si>
  <si>
    <r>
      <rPr>
        <sz val="8"/>
        <color rgb="FF000000"/>
        <rFont val="Arial"/>
      </rPr>
      <t>40,00 €</t>
    </r>
    <r>
      <rPr>
        <sz val="8"/>
        <color rgb="FF000000"/>
        <rFont val="Arial"/>
      </rPr>
      <t xml:space="preserve"> / </t>
    </r>
    <r>
      <rPr>
        <sz val="8"/>
        <color rgb="FF000000"/>
        <rFont val="Arial"/>
      </rPr>
      <t>0,49 €</t>
    </r>
  </si>
  <si>
    <t>Hagarová Dominika MSc</t>
  </si>
  <si>
    <t>00509/2022-PNZ -P40158/22.00</t>
  </si>
  <si>
    <r>
      <rPr>
        <sz val="8"/>
        <color rgb="FF000000"/>
        <rFont val="Arial"/>
      </rPr>
      <t>139,26 €</t>
    </r>
    <r>
      <rPr>
        <sz val="8"/>
        <color rgb="FF000000"/>
        <rFont val="Arial"/>
      </rPr>
      <t xml:space="preserve"> / </t>
    </r>
    <r>
      <rPr>
        <sz val="8"/>
        <color rgb="FF000000"/>
        <rFont val="Arial"/>
      </rPr>
      <t>0,33 €</t>
    </r>
  </si>
  <si>
    <t>AGRO KMK, s.r.o.</t>
  </si>
  <si>
    <t>00353/2022-PNZ -P20001/22.00</t>
  </si>
  <si>
    <r>
      <rPr>
        <sz val="8"/>
        <color rgb="FF000000"/>
        <rFont val="Arial"/>
      </rPr>
      <t>2 056,81 €</t>
    </r>
    <r>
      <rPr>
        <sz val="8"/>
        <color rgb="FF000000"/>
        <rFont val="Arial"/>
      </rPr>
      <t xml:space="preserve"> / </t>
    </r>
    <r>
      <rPr>
        <sz val="8"/>
        <color rgb="FF000000"/>
        <rFont val="Arial"/>
      </rPr>
      <t>0,00 €</t>
    </r>
  </si>
  <si>
    <t>00820/2021-PNZ -P40250/21.00</t>
  </si>
  <si>
    <t>areál vodojemu a ochranné pásmo II. st.</t>
  </si>
  <si>
    <t>31.12.2036</t>
  </si>
  <si>
    <r>
      <rPr>
        <sz val="8"/>
        <color rgb="FF000000"/>
        <rFont val="Arial"/>
      </rPr>
      <t>446,82 €</t>
    </r>
    <r>
      <rPr>
        <sz val="8"/>
        <color rgb="FF000000"/>
        <rFont val="Arial"/>
      </rPr>
      <t xml:space="preserve"> / </t>
    </r>
    <r>
      <rPr>
        <sz val="8"/>
        <color rgb="FF000000"/>
        <rFont val="Arial"/>
      </rPr>
      <t>0,33 €</t>
    </r>
  </si>
  <si>
    <t>Slovenská správa ciest</t>
  </si>
  <si>
    <t>02147/2021-PNZ -P40533/21.00</t>
  </si>
  <si>
    <t>Kyjov</t>
  </si>
  <si>
    <t>Dočasný záber - Šarišské Jastrabie most- stavby I/68-024</t>
  </si>
  <si>
    <t>doba určitá</t>
  </si>
  <si>
    <r>
      <rPr>
        <sz val="8"/>
        <color rgb="FF000000"/>
        <rFont val="Arial"/>
      </rPr>
      <t>266,26 €</t>
    </r>
    <r>
      <rPr>
        <sz val="8"/>
        <color rgb="FF000000"/>
        <rFont val="Arial"/>
      </rPr>
      <t xml:space="preserve"> / </t>
    </r>
    <r>
      <rPr>
        <sz val="8"/>
        <color rgb="FF000000"/>
        <rFont val="Arial"/>
      </rPr>
      <t>0,15 €</t>
    </r>
  </si>
  <si>
    <t>02170/2021-PNZ -P40546/21.00</t>
  </si>
  <si>
    <t>Chmeľnica</t>
  </si>
  <si>
    <t>Dočasný záber Ľubovnianske kúpele most, stavba I/68-014</t>
  </si>
  <si>
    <r>
      <rPr>
        <sz val="8"/>
        <color rgb="FF000000"/>
        <rFont val="Arial"/>
      </rPr>
      <t>526,69 €</t>
    </r>
    <r>
      <rPr>
        <sz val="8"/>
        <color rgb="FF000000"/>
        <rFont val="Arial"/>
      </rPr>
      <t xml:space="preserve"> / </t>
    </r>
    <r>
      <rPr>
        <sz val="8"/>
        <color rgb="FF000000"/>
        <rFont val="Arial"/>
      </rPr>
      <t>0,31 €</t>
    </r>
  </si>
  <si>
    <t>01982/2021-PNZ -P40461/21.00</t>
  </si>
  <si>
    <t>Dočasný záber pre SSC - I/10 Bytča - most 251</t>
  </si>
  <si>
    <t>určitá</t>
  </si>
  <si>
    <r>
      <rPr>
        <sz val="8"/>
        <color rgb="FF000000"/>
        <rFont val="Arial"/>
      </rPr>
      <t>203,55 €</t>
    </r>
    <r>
      <rPr>
        <sz val="8"/>
        <color rgb="FF000000"/>
        <rFont val="Arial"/>
      </rPr>
      <t xml:space="preserve"> / </t>
    </r>
    <r>
      <rPr>
        <sz val="8"/>
        <color rgb="FF000000"/>
        <rFont val="Arial"/>
      </rPr>
      <t>0,69 €</t>
    </r>
  </si>
  <si>
    <t>Schmidtová Kornélia MUDr.</t>
  </si>
  <si>
    <t>01087/2022-PNZ -P40913/15.01</t>
  </si>
  <si>
    <t>Na žiadosť nájomcu z dôvodu odpredaja záhradnej chatky</t>
  </si>
  <si>
    <t>0,0434 / 0,0000</t>
  </si>
  <si>
    <t>XO corp. s.r.o.</t>
  </si>
  <si>
    <t>00828/2022-PNZ -P43953/06.03</t>
  </si>
  <si>
    <t>na žiadosť nájomcu, spoločnosť sa nachádza v procese likvidácie</t>
  </si>
  <si>
    <t>Liptovská Sielnica</t>
  </si>
  <si>
    <t>0,4200 / 0,0000</t>
  </si>
  <si>
    <t>01678/2021-PNZ -P43393/05.03</t>
  </si>
  <si>
    <t>1,8897 / 1,7235</t>
  </si>
  <si>
    <t>OBEC TORYSA</t>
  </si>
  <si>
    <t>01104/2022-PNZ -P42774/96.05</t>
  </si>
  <si>
    <t>Zníženie výmery na žiadosť nájomcu</t>
  </si>
  <si>
    <t>Torysa</t>
  </si>
  <si>
    <t>0,2938 / 0,0612</t>
  </si>
  <si>
    <t>Mesto Skalica</t>
  </si>
  <si>
    <t>02533/2021-PNZ -P46402/08.01</t>
  </si>
  <si>
    <t>stavba nebude realizovaná</t>
  </si>
  <si>
    <t>0,0036 / 0,0000</t>
  </si>
  <si>
    <t>00435/2021-PNZ -P45448/07.01</t>
  </si>
  <si>
    <t>Kráľovský Chlmec</t>
  </si>
  <si>
    <t>0,0800 / 0,0455</t>
  </si>
  <si>
    <t>Pozemky  v zriadenej záhradkovej osade Základnej organizácie Slovenského zväzu záhradkárov v  Lučenci, VII. Záhradková osada , číslo osady 21-25</t>
  </si>
  <si>
    <t>zabezpečenie prístupu</t>
  </si>
  <si>
    <t>pozemok pod skládkou TKO</t>
  </si>
  <si>
    <t xml:space="preserve">Verejný účel - skládka komunálneho odpadu </t>
  </si>
  <si>
    <t>realizácia stavby „Miestna komunikácia v Skalici“- odbočka z obchvatu cesty II/426 na Rybničnú ulicu</t>
  </si>
  <si>
    <t>Vybudovanie plochy na letné a zimné korčuľovanie</t>
  </si>
  <si>
    <t>REALITY PARTNER s.r.o.</t>
  </si>
  <si>
    <t>05035/2020-PKZP-K40286/20.00</t>
  </si>
  <si>
    <t>VVS a.s. Košice</t>
  </si>
  <si>
    <t>00559/2018-PKZP-K40042/18.00</t>
  </si>
  <si>
    <t>01248/2022-PKZ -K40192/22.00</t>
  </si>
  <si>
    <t>SR § 3 ods. 1 písm. a) Nariadenia vlády č. 238/2010 Z.z. - Spoluvlastnícke podiely</t>
  </si>
  <si>
    <t>Obec Pohorelá</t>
  </si>
  <si>
    <t>01324/2022-PKZP-K40142/22.00</t>
  </si>
  <si>
    <t>01592/2022-PKZ -K40229/22.00</t>
  </si>
  <si>
    <t>SR Z.175/1999 §4/1b Významne investície</t>
  </si>
  <si>
    <t>01593/2022-PKZP-K40168/22.00</t>
  </si>
  <si>
    <t>NV Z.175/1999 §4/1b Významne investície</t>
  </si>
  <si>
    <t>01651/2022-PKZP-K40109/22.01</t>
  </si>
  <si>
    <t>00932/2022-PKZP-K40107/22.00</t>
  </si>
  <si>
    <t>Obec Lovce</t>
  </si>
  <si>
    <t>01027/2022-PKZ -K40168/22.00</t>
  </si>
  <si>
    <t>Obec Jaslovské Bohunice</t>
  </si>
  <si>
    <t>01049/2022-PKZP-K40116/22.00</t>
  </si>
  <si>
    <t>Obec Sielnica</t>
  </si>
  <si>
    <t>01100/2022-PKZO-K40008/22.00</t>
  </si>
  <si>
    <t>Obec Staškov</t>
  </si>
  <si>
    <t>01189/2022-PKZ -K40183/22.00</t>
  </si>
  <si>
    <t>Obec Chrasť nad Hornádom</t>
  </si>
  <si>
    <t>01194/2022-PKZO-K40010/22.00</t>
  </si>
  <si>
    <t>Obec Jánovce</t>
  </si>
  <si>
    <t>01207/2022-PKZO-K40011/22.00</t>
  </si>
  <si>
    <t>Jánovce</t>
  </si>
  <si>
    <t>Obec Papradno</t>
  </si>
  <si>
    <t>01228/2022-PKZP-K40130/22.00</t>
  </si>
  <si>
    <t>Obec Veľký Cetín</t>
  </si>
  <si>
    <t>00764/2022-PKZ -K40117/22.00</t>
  </si>
  <si>
    <t>SR § 3 ods. 1 písm. f) Nariadenia vlády č. 238/2010 Z.z. - Pozemky pod stavbami a priľahlé pozemky</t>
  </si>
  <si>
    <t>Veľký Cetín</t>
  </si>
  <si>
    <t>01237/2022-PKZ -K40190/22.00</t>
  </si>
  <si>
    <t>Obec Lehota</t>
  </si>
  <si>
    <t>00779/2022-PKZP-K40092/22.00</t>
  </si>
  <si>
    <t>Lehota</t>
  </si>
  <si>
    <t>00575/2022-PKZP-K40061/22.00</t>
  </si>
  <si>
    <t>Kučín nad Ondavou</t>
  </si>
  <si>
    <t>Obec Krivá</t>
  </si>
  <si>
    <t>05070/2020-PKZO-K40029/20.00</t>
  </si>
  <si>
    <t>Krivá</t>
  </si>
  <si>
    <t>Mgr. Halušková Kristína</t>
  </si>
  <si>
    <t>02510/2020-PKZP-K40108/20.00</t>
  </si>
  <si>
    <t>Ing. Dalibor Žiaran</t>
  </si>
  <si>
    <t>02253/2019-PKZP-K40184/16.01</t>
  </si>
  <si>
    <t>Jakubovany</t>
  </si>
  <si>
    <t>LIFTTEC, s.r.o.</t>
  </si>
  <si>
    <t>01136/2019-PKZ -K40288/19.00</t>
  </si>
  <si>
    <t>ZAMIKO, s.r.o.</t>
  </si>
  <si>
    <t>01133/2019-PKZ -K40287/19.00</t>
  </si>
  <si>
    <t>Janka Bartošová</t>
  </si>
  <si>
    <t>02329/2021-PKZP-K40236/21.00</t>
  </si>
  <si>
    <t>Uhorská Ves</t>
  </si>
  <si>
    <t xml:space="preserve">PROFININVEST s. r. o. </t>
  </si>
  <si>
    <t>02358/2021-PKZ -K40328/21.00</t>
  </si>
  <si>
    <t>Závodie</t>
  </si>
  <si>
    <t>CENTEX RS,spol. s r.o.</t>
  </si>
  <si>
    <t>02401/2021-PKZ -K40344/21.00</t>
  </si>
  <si>
    <t>Bartoš Peter, Bartošová Ivana,Mgr.</t>
  </si>
  <si>
    <t>02430/2021-PKZP-K40251/21.00</t>
  </si>
  <si>
    <t>Janka Michálková</t>
  </si>
  <si>
    <t>02504/2021-PKZP-K40269/21.00</t>
  </si>
  <si>
    <t>Vrtich Milan</t>
  </si>
  <si>
    <t>00036/2022-PKZ -K40007/22.00</t>
  </si>
  <si>
    <t>Hrnčírik Juraj</t>
  </si>
  <si>
    <t>00766/2021-PKZ -K40107/21.00</t>
  </si>
  <si>
    <t>SR Nar.238/2010 §3 c) nemožnosť samost. účelného využitia a b) zabezpečenie nevyhnutného prístupu</t>
  </si>
  <si>
    <t>Valča</t>
  </si>
  <si>
    <t>HAMAR 17, s.r.o.</t>
  </si>
  <si>
    <t>01335/2021-PKZP-K40158/21.00</t>
  </si>
  <si>
    <t>PhDr. Katarína Kundračíková</t>
  </si>
  <si>
    <t>00526/2022-PKZ -K40072/22.00</t>
  </si>
  <si>
    <t>Vyšná Šebastová</t>
  </si>
  <si>
    <t>Vichrová Nadežda</t>
  </si>
  <si>
    <t>00778/2022-PKZP-K40091/22.00</t>
  </si>
  <si>
    <t>Hronec</t>
  </si>
  <si>
    <t>Ľubomír Brand, Andrea Brandová</t>
  </si>
  <si>
    <t>00078/2022-PKZ -K40011/22.00</t>
  </si>
  <si>
    <t>Divín</t>
  </si>
  <si>
    <t xml:space="preserve">Salay Július </t>
  </si>
  <si>
    <t>00079/2022-PKZ -K40012/22.00</t>
  </si>
  <si>
    <t>Nagy Róbert</t>
  </si>
  <si>
    <t>00109/2022-PKZ -K40018/22.00</t>
  </si>
  <si>
    <t>Belina</t>
  </si>
  <si>
    <t>00111/2022-PKZP-K40096/20.01</t>
  </si>
  <si>
    <t>Milec Pavel , Mgr. Irena Milecová</t>
  </si>
  <si>
    <t>00317/2022-PKZP-K40038/22.00</t>
  </si>
  <si>
    <t>Sankt Hubert, a. s.</t>
  </si>
  <si>
    <t>00436/2022-PKZ -K40057/22.00</t>
  </si>
  <si>
    <t>SINTRA spol. s r.o.</t>
  </si>
  <si>
    <t>00630/2022-PKZ -K40094/22.00</t>
  </si>
  <si>
    <t xml:space="preserve">Antal Marek </t>
  </si>
  <si>
    <t>00632/2022-PKZP-K40070/22.00</t>
  </si>
  <si>
    <t>Elena Ryboňová, Ján Ryboň</t>
  </si>
  <si>
    <t>00645/2022-PKZ -K40099/22.00</t>
  </si>
  <si>
    <t>Peter Židek</t>
  </si>
  <si>
    <t>00682/2022-PKZ -K40106/22.00</t>
  </si>
  <si>
    <t>EKOPRIM group, s.r.o.</t>
  </si>
  <si>
    <t>00704/2022-PKZ -K40111/22.00</t>
  </si>
  <si>
    <t>Nižná Šebastová</t>
  </si>
  <si>
    <t>Bystrík Brčák</t>
  </si>
  <si>
    <t>00706/2022-PKZP-K40083/22.00</t>
  </si>
  <si>
    <t>Vavrečka</t>
  </si>
  <si>
    <t>Jurga Rudolf, Mária Jurgová</t>
  </si>
  <si>
    <t>00784/2022-PKZ -K40122/22.00</t>
  </si>
  <si>
    <t>Slovenské Pravno</t>
  </si>
  <si>
    <t>Babic Peter, Babicová Jana</t>
  </si>
  <si>
    <t>00788/2022-PKZ -K40123/22.00</t>
  </si>
  <si>
    <t>Terézia Cisková</t>
  </si>
  <si>
    <t>00790/2022-PKZ -K40124/22.00</t>
  </si>
  <si>
    <t>DISKONT-PLUS, s.r.o.</t>
  </si>
  <si>
    <t>00832/2022-PKZ -K40134/22.00</t>
  </si>
  <si>
    <t>VDD Orava, s.r.o.</t>
  </si>
  <si>
    <t>00869/2022-PKZP-K40103/22.00</t>
  </si>
  <si>
    <t>Ľubomír Miklovič a m., Eva Miklovičová</t>
  </si>
  <si>
    <t>05208/2020-PKZ -K40459/20.00</t>
  </si>
  <si>
    <t>Józsa Alexander, Józsová Helena</t>
  </si>
  <si>
    <t>00054/2021-PKZP-K40008/21.00</t>
  </si>
  <si>
    <t>Dolný Štál</t>
  </si>
  <si>
    <t>RSTZ s.r.o.</t>
  </si>
  <si>
    <t>02198/2021-PKZ -K40309/21.00</t>
  </si>
  <si>
    <t>Zlatovce</t>
  </si>
  <si>
    <t>Stanislava Raganová</t>
  </si>
  <si>
    <t>00583/2022-PKZ -K40083/22.00</t>
  </si>
  <si>
    <t>Ľubomír Filípek</t>
  </si>
  <si>
    <t>00053/2022-PKZP-K40011/22.00</t>
  </si>
  <si>
    <t>Borský Peter</t>
  </si>
  <si>
    <t>Racu Slovakia s.r.o.</t>
  </si>
  <si>
    <t>00442/2022-PKZ -K40058/22.00</t>
  </si>
  <si>
    <t>Šebešťanová</t>
  </si>
  <si>
    <t>Pozemkové spoločenstvo urbariátu v Liptovskej Sielnici</t>
  </si>
  <si>
    <t>00429/2022-PKZO-K40003/22.45</t>
  </si>
  <si>
    <t>SR § 45a zákona č. 92/1991 Zb. - Stavba</t>
  </si>
  <si>
    <t>Liptovský Trnovec</t>
  </si>
  <si>
    <t>01073/2022-PKZP-K40119/22.00</t>
  </si>
  <si>
    <t>Obec Brezany</t>
  </si>
  <si>
    <t>01505/2022-PKZO-K40014/22.00</t>
  </si>
  <si>
    <t>Brezany</t>
  </si>
  <si>
    <t>Mesto Nitra</t>
  </si>
  <si>
    <t>01506/2022-PKZP-K40161/22.00</t>
  </si>
  <si>
    <t>Obec Snakov</t>
  </si>
  <si>
    <t>01568/2022-PKZ -K40236/22.00</t>
  </si>
  <si>
    <t>Snakov</t>
  </si>
  <si>
    <t>Obec Žehra</t>
  </si>
  <si>
    <t>01658/2022-PKZ -K40247/22.00</t>
  </si>
  <si>
    <t>Žehra</t>
  </si>
  <si>
    <t>Mesto Prešov</t>
  </si>
  <si>
    <t>01376/2022-PKZO-K40012/22.00</t>
  </si>
  <si>
    <t>Obec Imeľ</t>
  </si>
  <si>
    <t>01467/2022-PKZP-K40153/22.00</t>
  </si>
  <si>
    <t>Imeľ</t>
  </si>
  <si>
    <t>01280/2022-PKZP-K40137/22.00</t>
  </si>
  <si>
    <t>Obec Žitavany</t>
  </si>
  <si>
    <t>01775/2022-PKZO-K40016/22.00</t>
  </si>
  <si>
    <t>Mesto Liptovský Mikuláš</t>
  </si>
  <si>
    <t>01914/2022-PKZP-K40208/22.00</t>
  </si>
  <si>
    <t>Okoličné</t>
  </si>
  <si>
    <t>01945/2022-PKZP-K40210/22.00</t>
  </si>
  <si>
    <t>NV § 11 zákona č.371/2021 Z.z. Významne investície</t>
  </si>
  <si>
    <t>01953/2022-PKZO-K40018/22.00</t>
  </si>
  <si>
    <t>02047/2022-PKZO-K40020/22.00</t>
  </si>
  <si>
    <t>00946/2020-PKZO-K40015/20.00</t>
  </si>
  <si>
    <t>Obec Vavrečka</t>
  </si>
  <si>
    <t>00055/2019-PKZP-K40009/19.00</t>
  </si>
  <si>
    <t>Mesto Sliač</t>
  </si>
  <si>
    <t>00113/2022-PKZP-K40019/22.00</t>
  </si>
  <si>
    <t>Mesto Senica</t>
  </si>
  <si>
    <t>00330/2022-PKZP-K40041/22.00</t>
  </si>
  <si>
    <t>Obec Zbudza</t>
  </si>
  <si>
    <t>00418/2022-PKZ -K40055/22.00</t>
  </si>
  <si>
    <t>Zbudza</t>
  </si>
  <si>
    <t>00419/2022-PKZP-K40051/22.00</t>
  </si>
  <si>
    <t>Obec Liptovské Revúce</t>
  </si>
  <si>
    <t>00765/2022-PKZP-K40087/22.00</t>
  </si>
  <si>
    <t>Obec Kračunovce</t>
  </si>
  <si>
    <t>00767/2022-PKZ -K40119/22.00</t>
  </si>
  <si>
    <t>Kračúnovce</t>
  </si>
  <si>
    <t>Obec Trakovice</t>
  </si>
  <si>
    <t>01220/2022-PKZ -K40187/22.00</t>
  </si>
  <si>
    <t>Peter Liška, Zuzana Lišková</t>
  </si>
  <si>
    <t>00873/2022-PKZ -K40144/22.00</t>
  </si>
  <si>
    <t>Vicianová Iveta, Vician Ivan</t>
  </si>
  <si>
    <t>00884/2022-PKZ -K40147/22.00</t>
  </si>
  <si>
    <t>Maslen Tomáš, Maslenová Eva</t>
  </si>
  <si>
    <t>00888/2022-PKZ -K40151/22.00</t>
  </si>
  <si>
    <t>Jurena Milan, Ing. , Mária Jurenová</t>
  </si>
  <si>
    <t>00908/2022-PKZ -K40153/22.00</t>
  </si>
  <si>
    <t>Nižný Orlík</t>
  </si>
  <si>
    <t>Peter Selecký</t>
  </si>
  <si>
    <t>00818/2022-PKZP-K40097/22.00</t>
  </si>
  <si>
    <t>Hajná Nová Ves</t>
  </si>
  <si>
    <t>MOTÝĽ SK, s.r.o.</t>
  </si>
  <si>
    <t>00821/2022-PKZ -K40131/22.00</t>
  </si>
  <si>
    <t>Púchyová Gabriela</t>
  </si>
  <si>
    <t>00838/2022-PKZ -K40136/22.00</t>
  </si>
  <si>
    <t>Vajdiarová Genovéva</t>
  </si>
  <si>
    <t>00841/2022-PKZ -K40137/22.00</t>
  </si>
  <si>
    <t>00843/2022-PKZP-K40099/22.00</t>
  </si>
  <si>
    <t>Bebko Marek</t>
  </si>
  <si>
    <t>01093/2022-PKZP-K40122/22.00</t>
  </si>
  <si>
    <t>Hromoš</t>
  </si>
  <si>
    <t>Martinková Janka, Martinka Ján</t>
  </si>
  <si>
    <t>01103/2022-PKZ -K40177/22.00</t>
  </si>
  <si>
    <t>SR §SR Nar.238/2010 §3 f) Pozemky pod stavbami a priľahlé pozemky</t>
  </si>
  <si>
    <t>Kurtulík Rastislav, Kurtulíková Martina</t>
  </si>
  <si>
    <t>01107/2022-PKZ -K40178/22.00</t>
  </si>
  <si>
    <t>Ing. Bohumil Radzo</t>
  </si>
  <si>
    <t>01116/2022-PKZP-K40124/22.00</t>
  </si>
  <si>
    <t>Ing. František Krúpa</t>
  </si>
  <si>
    <t>01127/2022-PKZP-K40125/22.00</t>
  </si>
  <si>
    <t>Twilight, s. r. o.</t>
  </si>
  <si>
    <t>01192/2022-PKZP-K40127/22.00</t>
  </si>
  <si>
    <t>Podlavice</t>
  </si>
  <si>
    <t xml:space="preserve">Tabačik Ladislav </t>
  </si>
  <si>
    <t>01205/2022-PKZP-K40128/22.00</t>
  </si>
  <si>
    <t>Žilina</t>
  </si>
  <si>
    <t>Peter Pekar, Katarína Pekar</t>
  </si>
  <si>
    <t>00689/2022-PKZP-K40080/22.00</t>
  </si>
  <si>
    <t>Póczošová Helena</t>
  </si>
  <si>
    <t>00707/2022-PKZ -K40112/22.00</t>
  </si>
  <si>
    <t>Biskupice</t>
  </si>
  <si>
    <t>Jana Štupáková</t>
  </si>
  <si>
    <t>00716/2022-PKZ -K40114/22.00</t>
  </si>
  <si>
    <t>Milan Mihalec, Petra Mihalcová</t>
  </si>
  <si>
    <t>00733/2022-PKZP-K40084/22.00</t>
  </si>
  <si>
    <t>Ďurčiná</t>
  </si>
  <si>
    <t xml:space="preserve">MED - ART, spol. s r.o. </t>
  </si>
  <si>
    <t>00758/2022-PKZ -K40116/22.00</t>
  </si>
  <si>
    <t>Vetrák Peter, Vetráková Alena</t>
  </si>
  <si>
    <t>00568/2022-PKZP-K40060/22.00</t>
  </si>
  <si>
    <t>Zverko Fedor, Ing.</t>
  </si>
  <si>
    <t>00582/2022-PKZP-K40066/22.00</t>
  </si>
  <si>
    <t>00591/2022-PKZ -K40085/22.00</t>
  </si>
  <si>
    <t>Imrich Rábek</t>
  </si>
  <si>
    <t>00612/2022-PKZ -K40088/22.00</t>
  </si>
  <si>
    <t>Horná Kráľová</t>
  </si>
  <si>
    <t>Kunkelová Karin, Ing.</t>
  </si>
  <si>
    <t>00618/2022-PKZ -K40089/22.00</t>
  </si>
  <si>
    <t>00620/2022-PKZ -K40090/22.00</t>
  </si>
  <si>
    <t>Ján Guráň, Jana Guráňová</t>
  </si>
  <si>
    <t>00634/2022-PKZ -K40095/22.00</t>
  </si>
  <si>
    <t>Ižipovce</t>
  </si>
  <si>
    <t>Ingrid Schmidtová, Adriana Schmidtová</t>
  </si>
  <si>
    <t>00654/2022-PKZP-K40073/22.00</t>
  </si>
  <si>
    <t>Peter Simčák , Jana Simčáková</t>
  </si>
  <si>
    <t>00668/2022-PKZ -K40103/22.00</t>
  </si>
  <si>
    <t>Studenec</t>
  </si>
  <si>
    <t>Rudolf Srpoň</t>
  </si>
  <si>
    <t>00675/2022-PKZP-K40076/22.00</t>
  </si>
  <si>
    <t>Hájeková Anna</t>
  </si>
  <si>
    <t>00519/2022-PKZ -K40071/22.00</t>
  </si>
  <si>
    <t>Koribaňa Serafín, Ing., Koribaňová Zorica, Ing.</t>
  </si>
  <si>
    <t>00532/2022-PKZ -K40073/22.00</t>
  </si>
  <si>
    <t>Svetozár Schneidgen</t>
  </si>
  <si>
    <t>00546/2022-PKZ -K40076/22.00</t>
  </si>
  <si>
    <t>Rezníček Tibor</t>
  </si>
  <si>
    <t>00561/2022-PKZ -K40079/22.00</t>
  </si>
  <si>
    <t>Kynceľová</t>
  </si>
  <si>
    <t>Ing. Suhel Mourtada</t>
  </si>
  <si>
    <t>00342/2022-PKZ -K40045/22.00</t>
  </si>
  <si>
    <t>Macalák Patrik Ing.,  Dáša Macaláková, rod. Paulínyová</t>
  </si>
  <si>
    <t>00402/2022-PKZ -K40050/22.00</t>
  </si>
  <si>
    <t>Alberty Adrián, Ing, Alberty Roman, Doc. RNDr. , Albertyová Dáša, MUDr.</t>
  </si>
  <si>
    <t>00407/2022-PKZ -K40052/22.00</t>
  </si>
  <si>
    <t>Králiky</t>
  </si>
  <si>
    <t>Alberty Adrián, Ing, Alberty Roman,  Doc. RNDr., Albertyová Dáša, MUDr.</t>
  </si>
  <si>
    <t>00412/2022-PKZP-K40050/22.00</t>
  </si>
  <si>
    <t>ZLH Plus, a.s.</t>
  </si>
  <si>
    <t>00276/2022-PKZ -K40515/19.00</t>
  </si>
  <si>
    <t>KOVHRON, s.r.o.</t>
  </si>
  <si>
    <t>00096/2022-PKZP-K40017/22.00</t>
  </si>
  <si>
    <t>00105/2022-PKZ -K40017/22.00</t>
  </si>
  <si>
    <t xml:space="preserve">Artina, s.r.o. </t>
  </si>
  <si>
    <t>02384/2021-PKZ -K40339/21.00</t>
  </si>
  <si>
    <t>SR § 3 ods. 1 písm. b) Nariadenia vlády č. 238/2010 Z.z. - Prístup na pozemky</t>
  </si>
  <si>
    <t>Poltár</t>
  </si>
  <si>
    <t>Kováčová Terézia, Mgr., Ligasová Valéria, Mgr.</t>
  </si>
  <si>
    <t>02540/2021-PKZ -K40362/21.00</t>
  </si>
  <si>
    <t>Trendwood-twd, s.r.o.</t>
  </si>
  <si>
    <t>02547/2021-PKZ -K40363/21.00</t>
  </si>
  <si>
    <t>Kováč Tibor a Kováčová Eva</t>
  </si>
  <si>
    <t>00031/2022-PKZ -K40005/22.00</t>
  </si>
  <si>
    <t>Baka Martin</t>
  </si>
  <si>
    <t>00937/2021-PKZ -K40128/21.00</t>
  </si>
  <si>
    <t>Ing. Dárius Dysko</t>
  </si>
  <si>
    <t>00952/2021-PKZP-K40114/21.00</t>
  </si>
  <si>
    <t>01866/2021-PKZP-K40213/21.00</t>
  </si>
  <si>
    <t>Marta Špytoková</t>
  </si>
  <si>
    <t>01908/2021-PKZ -K40277/21.00</t>
  </si>
  <si>
    <t>Mgr. Angelika Ješetová</t>
  </si>
  <si>
    <t>00020/2021-PKZ -K40781/19.01</t>
  </si>
  <si>
    <t>Mgr. Daniela Plaváková</t>
  </si>
  <si>
    <t>00206/2021-PKZP-K40024/21.00</t>
  </si>
  <si>
    <t>Krušetnica</t>
  </si>
  <si>
    <t>MN KRÁĽOVÁ s.r.o.</t>
  </si>
  <si>
    <t>02991/2019-PKZP-K40463/19.00</t>
  </si>
  <si>
    <t>Čremošné</t>
  </si>
  <si>
    <t>Ligoš Juraj, Ing., Ligošová Janka, Pňaček Milan</t>
  </si>
  <si>
    <t>01874/2019-PKZP-K40294/19.00</t>
  </si>
  <si>
    <t>02889/2019-PKZP-K40447/19.00</t>
  </si>
  <si>
    <t>Ing. Jozef Revaj a manž. Eva</t>
  </si>
  <si>
    <t>01840/2019-PKZP-K40289/19.00</t>
  </si>
  <si>
    <t>Rabča</t>
  </si>
  <si>
    <t>Labuda Ivan, Ing.</t>
  </si>
  <si>
    <t>01695/2022-PKZP-K40184/22.00</t>
  </si>
  <si>
    <t>Čibík Ľubomír, Mgr., Čibíková Silvia, Ing.</t>
  </si>
  <si>
    <t>00791/2022-PKZ -K40125/22.00</t>
  </si>
  <si>
    <t>Banky</t>
  </si>
  <si>
    <t>JL Real Estate, s. r. o.</t>
  </si>
  <si>
    <t>01502/2022-PKZ -K40222/22.00</t>
  </si>
  <si>
    <t>Dolný Kubín</t>
  </si>
  <si>
    <t>Vigoda Pavel</t>
  </si>
  <si>
    <t>00992/2022-PKZP-K40112/22.00</t>
  </si>
  <si>
    <t>Kollárik Miloš</t>
  </si>
  <si>
    <t>01235/2022-PKZP-K40132/22.00</t>
  </si>
  <si>
    <t>Liptovská Štiavnica</t>
  </si>
  <si>
    <t>Maniak  Rastislav, Eva Maniaková</t>
  </si>
  <si>
    <t>01244/2022-PKZ -K40191/22.00</t>
  </si>
  <si>
    <t>Michal Klinko</t>
  </si>
  <si>
    <t>00959/2022-PKZP-K40110/22.00</t>
  </si>
  <si>
    <t>Kachútová Elena</t>
  </si>
  <si>
    <t>00485/2022-PKZ -K40064/22.00</t>
  </si>
  <si>
    <t>Vladimír Imrich, Mgr. Anna Imrichová</t>
  </si>
  <si>
    <t>00914/2022-PKZ -K40154/22.00</t>
  </si>
  <si>
    <t>Gelnica</t>
  </si>
  <si>
    <t>František Križan</t>
  </si>
  <si>
    <t>00986/2022-PKZ -K40164/22.00</t>
  </si>
  <si>
    <t>Vršatské Podhradie</t>
  </si>
  <si>
    <t>Miroslav Fuksa</t>
  </si>
  <si>
    <t>01253/2022-PKZP-K40134/22.00</t>
  </si>
  <si>
    <t>Danucem Slovensko a.s.</t>
  </si>
  <si>
    <t>01351/2022-PKZP-K40190/21.02</t>
  </si>
  <si>
    <t>DOAS, a.s.</t>
  </si>
  <si>
    <t>01661/2022-PKZ -K40248/22.00</t>
  </si>
  <si>
    <t>Marta Gachová, Adela Martikánová</t>
  </si>
  <si>
    <t>02909/2018-PKZP-K40330/18.00</t>
  </si>
  <si>
    <t>Dolná Mariková</t>
  </si>
  <si>
    <t>Šegát Dušan, Šegátová Eva</t>
  </si>
  <si>
    <t>00350/2021-PKZP-K40038/21.00</t>
  </si>
  <si>
    <t>Lednica</t>
  </si>
  <si>
    <t>Štefan Porubčan, Oľga Porubčanová</t>
  </si>
  <si>
    <t>02046/2021-PKZ -K40297/21.00</t>
  </si>
  <si>
    <t>Zuzana Ďurdinová, Marián Ďurdina, Janka Ferenčíková Ďurdinová</t>
  </si>
  <si>
    <t>02121/2021-PKZ -K40306/21.00</t>
  </si>
  <si>
    <t>Rejdová</t>
  </si>
  <si>
    <t>Moravčík Ľudovít Ing., MUDr. Mária Braunsteinová, MUDr. Štefan Braunstein, Helena Ferenčíková, PaedDr. Tibor Ferenčík</t>
  </si>
  <si>
    <t>00061/2022-PKZP-K40013/22.00</t>
  </si>
  <si>
    <t>PaeDr. Lucia Izakovičová</t>
  </si>
  <si>
    <t>00126/2022-PKZP-K40020/22.00</t>
  </si>
  <si>
    <t xml:space="preserve">Agro Turkey, s.r.o. </t>
  </si>
  <si>
    <t>00153/2022-PKZ -K40024/22.00</t>
  </si>
  <si>
    <t>Borovce</t>
  </si>
  <si>
    <t>Ondrej Pelikán</t>
  </si>
  <si>
    <t>00267/2022-PKZP-K40032/22.00</t>
  </si>
  <si>
    <t>Žužo Ján</t>
  </si>
  <si>
    <t>00512/2022-PKZ -K40069/22.00</t>
  </si>
  <si>
    <t>JUDr. Bohuslav Bilčík, Ing. Mária Bilčíková, PhD.</t>
  </si>
  <si>
    <t>00563/2022-PKZP-K40059/22.00</t>
  </si>
  <si>
    <t>Kodaj Vladimír, Adela Kodajová</t>
  </si>
  <si>
    <t>00684/2022-PKZ -K40107/22.00</t>
  </si>
  <si>
    <t>Valaská Belá</t>
  </si>
  <si>
    <t>Nagy Gábor</t>
  </si>
  <si>
    <t>00803/2022-PKZ -K40128/22.00</t>
  </si>
  <si>
    <t>Kostolná Gala</t>
  </si>
  <si>
    <t>Zverbík Ján, Miroslava Zverbíková</t>
  </si>
  <si>
    <t>00872/2022-PKZ -K40143/22.00</t>
  </si>
  <si>
    <t>Eduard Lavrinčík</t>
  </si>
  <si>
    <t>00679/2021-PNZ -P40195/21.00</t>
  </si>
  <si>
    <r>
      <rPr>
        <sz val="8"/>
        <color rgb="FF000000"/>
        <rFont val="Arial"/>
        <family val="2"/>
        <charset val="238"/>
      </rPr>
      <t>120,00 €</t>
    </r>
    <r>
      <rPr>
        <sz val="8"/>
        <color rgb="FF000000"/>
        <rFont val="Arial"/>
        <family val="2"/>
        <charset val="238"/>
      </rPr>
      <t xml:space="preserve"> / </t>
    </r>
    <r>
      <rPr>
        <sz val="8"/>
        <color rgb="FF000000"/>
        <rFont val="Arial"/>
        <family val="2"/>
        <charset val="238"/>
      </rPr>
      <t>5 084,75 €</t>
    </r>
  </si>
  <si>
    <t>Iveta Zmeková</t>
  </si>
  <si>
    <t>01091/2022-PNZ -P40303/22.00</t>
  </si>
  <si>
    <t>Neurčitá</t>
  </si>
  <si>
    <r>
      <rPr>
        <sz val="8"/>
        <color rgb="FF000000"/>
        <rFont val="Arial"/>
        <family val="2"/>
        <charset val="238"/>
      </rPr>
      <t>180,00 €</t>
    </r>
    <r>
      <rPr>
        <sz val="8"/>
        <color rgb="FF000000"/>
        <rFont val="Arial"/>
        <family val="2"/>
        <charset val="238"/>
      </rPr>
      <t xml:space="preserve"> / </t>
    </r>
    <r>
      <rPr>
        <sz val="8"/>
        <color rgb="FF000000"/>
        <rFont val="Arial"/>
        <family val="2"/>
        <charset val="238"/>
      </rPr>
      <t>6 185,56 €</t>
    </r>
  </si>
  <si>
    <t>ESTRELLA A.S.</t>
  </si>
  <si>
    <t>01128/2022-PNZ -P40198/22.00</t>
  </si>
  <si>
    <t>Mást, Záhorská Bystrica</t>
  </si>
  <si>
    <r>
      <rPr>
        <sz val="8"/>
        <color rgb="FF000000"/>
        <rFont val="Arial"/>
        <family val="2"/>
        <charset val="238"/>
      </rPr>
      <t>854,40 €</t>
    </r>
    <r>
      <rPr>
        <sz val="8"/>
        <color rgb="FF000000"/>
        <rFont val="Arial"/>
        <family val="2"/>
        <charset val="238"/>
      </rPr>
      <t xml:space="preserve"> / </t>
    </r>
    <r>
      <rPr>
        <sz val="8"/>
        <color rgb="FF000000"/>
        <rFont val="Arial"/>
        <family val="2"/>
        <charset val="238"/>
      </rPr>
      <t>88,47 €</t>
    </r>
  </si>
  <si>
    <t>NANDIN DVOR A.S.</t>
  </si>
  <si>
    <t>01201/2022-PNZ -P40196/22.00</t>
  </si>
  <si>
    <t>Vysoká pri Morave, Zohor</t>
  </si>
  <si>
    <r>
      <rPr>
        <sz val="8"/>
        <color rgb="FF000000"/>
        <rFont val="Arial"/>
        <family val="2"/>
        <charset val="238"/>
      </rPr>
      <t>1 565,30 €</t>
    </r>
    <r>
      <rPr>
        <sz val="8"/>
        <color rgb="FF000000"/>
        <rFont val="Arial"/>
        <family val="2"/>
        <charset val="238"/>
      </rPr>
      <t xml:space="preserve"> / </t>
    </r>
    <r>
      <rPr>
        <sz val="8"/>
        <color rgb="FF000000"/>
        <rFont val="Arial"/>
        <family val="2"/>
        <charset val="238"/>
      </rPr>
      <t>56,65 €</t>
    </r>
  </si>
  <si>
    <t>Prof. ThDr. Július Filo</t>
  </si>
  <si>
    <t>01302/2022-PNZ -P40397/22.00</t>
  </si>
  <si>
    <r>
      <rPr>
        <sz val="8"/>
        <color rgb="FF000000"/>
        <rFont val="Arial"/>
        <family val="2"/>
        <charset val="238"/>
      </rPr>
      <t>120,00 €</t>
    </r>
    <r>
      <rPr>
        <sz val="8"/>
        <color rgb="FF000000"/>
        <rFont val="Arial"/>
        <family val="2"/>
        <charset val="238"/>
      </rPr>
      <t xml:space="preserve"> / </t>
    </r>
    <r>
      <rPr>
        <sz val="8"/>
        <color rgb="FF000000"/>
        <rFont val="Arial"/>
        <family val="2"/>
        <charset val="238"/>
      </rPr>
      <t>302,11 €</t>
    </r>
  </si>
  <si>
    <t>Ing. Anna Radzová, Ing. Jozef Radzo</t>
  </si>
  <si>
    <t>01306/2022-PNZ -P40399/22.00</t>
  </si>
  <si>
    <r>
      <rPr>
        <sz val="8"/>
        <color rgb="FF000000"/>
        <rFont val="Arial"/>
        <family val="2"/>
        <charset val="238"/>
      </rPr>
      <t>120,00 €</t>
    </r>
    <r>
      <rPr>
        <sz val="8"/>
        <color rgb="FF000000"/>
        <rFont val="Arial"/>
        <family val="2"/>
        <charset val="238"/>
      </rPr>
      <t xml:space="preserve"> / </t>
    </r>
    <r>
      <rPr>
        <sz val="8"/>
        <color rgb="FF000000"/>
        <rFont val="Arial"/>
        <family val="2"/>
        <charset val="238"/>
      </rPr>
      <t>3 069,05 €</t>
    </r>
  </si>
  <si>
    <t>Petra Danielovičová</t>
  </si>
  <si>
    <t>01329/2022-PNZ -P40407/22.00</t>
  </si>
  <si>
    <r>
      <rPr>
        <sz val="8"/>
        <color rgb="FF000000"/>
        <rFont val="Arial"/>
        <family val="2"/>
        <charset val="238"/>
      </rPr>
      <t>140,00 €</t>
    </r>
    <r>
      <rPr>
        <sz val="8"/>
        <color rgb="FF000000"/>
        <rFont val="Arial"/>
        <family val="2"/>
        <charset val="238"/>
      </rPr>
      <t xml:space="preserve"> / </t>
    </r>
    <r>
      <rPr>
        <sz val="8"/>
        <color rgb="FF000000"/>
        <rFont val="Arial"/>
        <family val="2"/>
        <charset val="238"/>
      </rPr>
      <t>1 806,45 €</t>
    </r>
  </si>
  <si>
    <t>Kristína Kovaničová</t>
  </si>
  <si>
    <t>01461/2022-PNZ -P40449/22.00</t>
  </si>
  <si>
    <t>Plavecké Podhradie</t>
  </si>
  <si>
    <r>
      <rPr>
        <sz val="8"/>
        <color rgb="FF000000"/>
        <rFont val="Arial"/>
        <family val="2"/>
        <charset val="238"/>
      </rPr>
      <t>135,00 €</t>
    </r>
    <r>
      <rPr>
        <sz val="8"/>
        <color rgb="FF000000"/>
        <rFont val="Arial"/>
        <family val="2"/>
        <charset val="238"/>
      </rPr>
      <t xml:space="preserve"> / </t>
    </r>
    <r>
      <rPr>
        <sz val="8"/>
        <color rgb="FF000000"/>
        <rFont val="Arial"/>
        <family val="2"/>
        <charset val="238"/>
      </rPr>
      <t>235,64 €</t>
    </r>
  </si>
  <si>
    <t>Mária Krč Turbová, Eduard Bihari</t>
  </si>
  <si>
    <t>01587/2022-PNZ -P40485/22.00</t>
  </si>
  <si>
    <t>Veľké Leváre</t>
  </si>
  <si>
    <r>
      <rPr>
        <sz val="8"/>
        <color rgb="FF000000"/>
        <rFont val="Arial"/>
        <family val="2"/>
        <charset val="238"/>
      </rPr>
      <t>120,00 €</t>
    </r>
    <r>
      <rPr>
        <sz val="8"/>
        <color rgb="FF000000"/>
        <rFont val="Arial"/>
        <family val="2"/>
        <charset val="238"/>
      </rPr>
      <t xml:space="preserve"> / </t>
    </r>
    <r>
      <rPr>
        <sz val="8"/>
        <color rgb="FF000000"/>
        <rFont val="Arial"/>
        <family val="2"/>
        <charset val="238"/>
      </rPr>
      <t>5 128,20 €</t>
    </r>
  </si>
  <si>
    <t>Pavol Valla</t>
  </si>
  <si>
    <t>01595/2022-PNZ -P40494/22.00</t>
  </si>
  <si>
    <r>
      <rPr>
        <sz val="8"/>
        <color rgb="FF000000"/>
        <rFont val="Arial"/>
        <family val="2"/>
        <charset val="238"/>
      </rPr>
      <t>120,00 €</t>
    </r>
    <r>
      <rPr>
        <sz val="8"/>
        <color rgb="FF000000"/>
        <rFont val="Arial"/>
        <family val="2"/>
        <charset val="238"/>
      </rPr>
      <t xml:space="preserve"> / </t>
    </r>
    <r>
      <rPr>
        <sz val="8"/>
        <color rgb="FF000000"/>
        <rFont val="Arial"/>
        <family val="2"/>
        <charset val="238"/>
      </rPr>
      <t>2 654,87 €</t>
    </r>
  </si>
  <si>
    <t>Kostelný Jaroslav</t>
  </si>
  <si>
    <t>00350/2022-PNZ -P40112/22.00</t>
  </si>
  <si>
    <r>
      <rPr>
        <sz val="8"/>
        <color rgb="FF000000"/>
        <rFont val="Arial"/>
        <family val="2"/>
        <charset val="238"/>
      </rPr>
      <t>85,00 €</t>
    </r>
    <r>
      <rPr>
        <sz val="8"/>
        <color rgb="FF000000"/>
        <rFont val="Arial"/>
        <family val="2"/>
        <charset val="238"/>
      </rPr>
      <t xml:space="preserve"> / </t>
    </r>
    <r>
      <rPr>
        <sz val="8"/>
        <color rgb="FF000000"/>
        <rFont val="Arial"/>
        <family val="2"/>
        <charset val="238"/>
      </rPr>
      <t>687,70 €</t>
    </r>
  </si>
  <si>
    <t>Švantner Vladimír</t>
  </si>
  <si>
    <t>00490/2022-PNZ -P40163/22.00</t>
  </si>
  <si>
    <r>
      <rPr>
        <sz val="8"/>
        <color rgb="FF000000"/>
        <rFont val="Arial"/>
        <family val="2"/>
        <charset val="238"/>
      </rPr>
      <t>83,00 €</t>
    </r>
    <r>
      <rPr>
        <sz val="8"/>
        <color rgb="FF000000"/>
        <rFont val="Arial"/>
        <family val="2"/>
        <charset val="238"/>
      </rPr>
      <t xml:space="preserve"> / </t>
    </r>
    <r>
      <rPr>
        <sz val="8"/>
        <color rgb="FF000000"/>
        <rFont val="Arial"/>
        <family val="2"/>
        <charset val="238"/>
      </rPr>
      <t>247,76 €</t>
    </r>
  </si>
  <si>
    <t>Gajdoš Radomír, MUDr.</t>
  </si>
  <si>
    <t>00705/2022-PNZ -P40206/22.00</t>
  </si>
  <si>
    <r>
      <rPr>
        <sz val="8"/>
        <color rgb="FF000000"/>
        <rFont val="Arial"/>
        <family val="2"/>
        <charset val="238"/>
      </rPr>
      <t>125,00 €</t>
    </r>
    <r>
      <rPr>
        <sz val="8"/>
        <color rgb="FF000000"/>
        <rFont val="Arial"/>
        <family val="2"/>
        <charset val="238"/>
      </rPr>
      <t xml:space="preserve"> / </t>
    </r>
    <r>
      <rPr>
        <sz val="8"/>
        <color rgb="FF000000"/>
        <rFont val="Arial"/>
        <family val="2"/>
        <charset val="238"/>
      </rPr>
      <t>7 575,76 €</t>
    </r>
  </si>
  <si>
    <t>Hančák Jozef Mgr.</t>
  </si>
  <si>
    <t>00975/2022-PNZ -P40281/22.00</t>
  </si>
  <si>
    <r>
      <rPr>
        <sz val="8"/>
        <color rgb="FF000000"/>
        <rFont val="Arial"/>
        <family val="2"/>
        <charset val="238"/>
      </rPr>
      <t>501,54 €</t>
    </r>
    <r>
      <rPr>
        <sz val="8"/>
        <color rgb="FF000000"/>
        <rFont val="Arial"/>
        <family val="2"/>
        <charset val="238"/>
      </rPr>
      <t xml:space="preserve"> / </t>
    </r>
    <r>
      <rPr>
        <sz val="8"/>
        <color rgb="FF000000"/>
        <rFont val="Arial"/>
        <family val="2"/>
        <charset val="238"/>
      </rPr>
      <t>61,86 €</t>
    </r>
  </si>
  <si>
    <t>KRMKO s.r.o.</t>
  </si>
  <si>
    <t>01151/2022-PNZ -P40337/22.00</t>
  </si>
  <si>
    <r>
      <rPr>
        <sz val="8"/>
        <color rgb="FF000000"/>
        <rFont val="Arial"/>
        <family val="2"/>
        <charset val="238"/>
      </rPr>
      <t>336,56 €</t>
    </r>
    <r>
      <rPr>
        <sz val="8"/>
        <color rgb="FF000000"/>
        <rFont val="Arial"/>
        <family val="2"/>
        <charset val="238"/>
      </rPr>
      <t xml:space="preserve"> / </t>
    </r>
    <r>
      <rPr>
        <sz val="8"/>
        <color rgb="FF000000"/>
        <rFont val="Arial"/>
        <family val="2"/>
        <charset val="238"/>
      </rPr>
      <t>31,80 €</t>
    </r>
  </si>
  <si>
    <t>MALES, s.r.o.</t>
  </si>
  <si>
    <t>01697/2021-PNZ -P40422/21.00</t>
  </si>
  <si>
    <r>
      <rPr>
        <sz val="8"/>
        <color rgb="FF000000"/>
        <rFont val="Arial"/>
        <family val="2"/>
        <charset val="238"/>
      </rPr>
      <t>369,74 €</t>
    </r>
    <r>
      <rPr>
        <sz val="8"/>
        <color rgb="FF000000"/>
        <rFont val="Arial"/>
        <family val="2"/>
        <charset val="238"/>
      </rPr>
      <t xml:space="preserve"> / </t>
    </r>
    <r>
      <rPr>
        <sz val="8"/>
        <color rgb="FF000000"/>
        <rFont val="Arial"/>
        <family val="2"/>
        <charset val="238"/>
      </rPr>
      <t>22,32 €</t>
    </r>
  </si>
  <si>
    <t xml:space="preserve">Roľnícke družstvo Telgárt, družstvo </t>
  </si>
  <si>
    <t>02008/2021-PNZ -P40497/21.00</t>
  </si>
  <si>
    <t>Telgárt</t>
  </si>
  <si>
    <r>
      <rPr>
        <sz val="8"/>
        <color rgb="FF000000"/>
        <rFont val="Arial"/>
        <family val="2"/>
        <charset val="238"/>
      </rPr>
      <t>5 324,61 €</t>
    </r>
    <r>
      <rPr>
        <sz val="8"/>
        <color rgb="FF000000"/>
        <rFont val="Arial"/>
        <family val="2"/>
        <charset val="238"/>
      </rPr>
      <t xml:space="preserve"> / </t>
    </r>
    <r>
      <rPr>
        <sz val="8"/>
        <color rgb="FF000000"/>
        <rFont val="Arial"/>
        <family val="2"/>
        <charset val="238"/>
      </rPr>
      <t>44,99 €</t>
    </r>
  </si>
  <si>
    <t>02425/2021-PNZ -P40583/21.00</t>
  </si>
  <si>
    <r>
      <rPr>
        <sz val="8"/>
        <color rgb="FF000000"/>
        <rFont val="Arial"/>
        <family val="2"/>
        <charset val="238"/>
      </rPr>
      <t>304,22 €</t>
    </r>
    <r>
      <rPr>
        <sz val="8"/>
        <color rgb="FF000000"/>
        <rFont val="Arial"/>
        <family val="2"/>
        <charset val="238"/>
      </rPr>
      <t xml:space="preserve"> / </t>
    </r>
    <r>
      <rPr>
        <sz val="8"/>
        <color rgb="FF000000"/>
        <rFont val="Arial"/>
        <family val="2"/>
        <charset val="238"/>
      </rPr>
      <t>41,35 €</t>
    </r>
  </si>
  <si>
    <t xml:space="preserve">Figľušová Anna </t>
  </si>
  <si>
    <t>02434/2021-PNZ -P40623/21.00</t>
  </si>
  <si>
    <r>
      <rPr>
        <sz val="8"/>
        <color rgb="FF000000"/>
        <rFont val="Arial"/>
        <family val="2"/>
        <charset val="238"/>
      </rPr>
      <t>85,00 €</t>
    </r>
    <r>
      <rPr>
        <sz val="8"/>
        <color rgb="FF000000"/>
        <rFont val="Arial"/>
        <family val="2"/>
        <charset val="238"/>
      </rPr>
      <t xml:space="preserve"> / </t>
    </r>
    <r>
      <rPr>
        <sz val="8"/>
        <color rgb="FF000000"/>
        <rFont val="Arial"/>
        <family val="2"/>
        <charset val="238"/>
      </rPr>
      <t>387,60 €</t>
    </r>
  </si>
  <si>
    <t>HOLES, s.r.o.</t>
  </si>
  <si>
    <t>02491/2021-PNZ -P40636/21.00</t>
  </si>
  <si>
    <t>Horná Lehota, Podbrezová</t>
  </si>
  <si>
    <r>
      <rPr>
        <sz val="8"/>
        <color rgb="FF000000"/>
        <rFont val="Arial"/>
        <family val="2"/>
        <charset val="238"/>
      </rPr>
      <t>4 145,60 €</t>
    </r>
    <r>
      <rPr>
        <sz val="8"/>
        <color rgb="FF000000"/>
        <rFont val="Arial"/>
        <family val="2"/>
        <charset val="238"/>
      </rPr>
      <t xml:space="preserve"> / </t>
    </r>
    <r>
      <rPr>
        <sz val="8"/>
        <color rgb="FF000000"/>
        <rFont val="Arial"/>
        <family val="2"/>
        <charset val="238"/>
      </rPr>
      <t>24,08 €</t>
    </r>
  </si>
  <si>
    <t>EKO - BIO s.r.o.</t>
  </si>
  <si>
    <t>01597/2022-PNZ -P40352/22.00</t>
  </si>
  <si>
    <t>Jedlinka, Mikulášová</t>
  </si>
  <si>
    <r>
      <rPr>
        <sz val="8"/>
        <color rgb="FF000000"/>
        <rFont val="Arial"/>
        <family val="2"/>
        <charset val="238"/>
      </rPr>
      <t>3 357,23 €</t>
    </r>
    <r>
      <rPr>
        <sz val="8"/>
        <color rgb="FF000000"/>
        <rFont val="Arial"/>
        <family val="2"/>
        <charset val="238"/>
      </rPr>
      <t xml:space="preserve"> / </t>
    </r>
    <r>
      <rPr>
        <sz val="8"/>
        <color rgb="FF000000"/>
        <rFont val="Arial"/>
        <family val="2"/>
        <charset val="238"/>
      </rPr>
      <t>21,88 €</t>
    </r>
  </si>
  <si>
    <t>Poľnohospodárske družstvo Oravská Lesná</t>
  </si>
  <si>
    <t>00093/2021-PNZ -P40047/21.00</t>
  </si>
  <si>
    <r>
      <rPr>
        <sz val="8"/>
        <color rgb="FF000000"/>
        <rFont val="Arial"/>
        <family val="2"/>
        <charset val="238"/>
      </rPr>
      <t>2 130,21 €</t>
    </r>
    <r>
      <rPr>
        <sz val="8"/>
        <color rgb="FF000000"/>
        <rFont val="Arial"/>
        <family val="2"/>
        <charset val="238"/>
      </rPr>
      <t xml:space="preserve"> / </t>
    </r>
    <r>
      <rPr>
        <sz val="8"/>
        <color rgb="FF000000"/>
        <rFont val="Arial"/>
        <family val="2"/>
        <charset val="238"/>
      </rPr>
      <t>12,94 €</t>
    </r>
  </si>
  <si>
    <t>MUDr. Jakub Šiška</t>
  </si>
  <si>
    <t>01124/2022-PNZ -P40332/22.00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</si>
  <si>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858,90 €</t>
    </r>
  </si>
  <si>
    <t>PRIMAgro, spol.s.r.o.</t>
  </si>
  <si>
    <t>01006/2022-PNZ -P40289/22.00</t>
  </si>
  <si>
    <r>
      <rPr>
        <sz val="8"/>
        <color rgb="FF000000"/>
        <rFont val="Arial"/>
        <family val="2"/>
        <charset val="238"/>
      </rPr>
      <t>4 818,17 €</t>
    </r>
    <r>
      <rPr>
        <sz val="8"/>
        <color rgb="FF000000"/>
        <rFont val="Arial"/>
        <family val="2"/>
        <charset val="238"/>
      </rPr>
      <t xml:space="preserve"> / </t>
    </r>
    <r>
      <rPr>
        <sz val="8"/>
        <color rgb="FF000000"/>
        <rFont val="Arial"/>
        <family val="2"/>
        <charset val="238"/>
      </rPr>
      <t>157,52 €</t>
    </r>
  </si>
  <si>
    <t>AGROFARM B &amp; M, s.r.o.</t>
  </si>
  <si>
    <t>01184/2022-PNZ -P40354/22.00</t>
  </si>
  <si>
    <r>
      <rPr>
        <sz val="8"/>
        <color rgb="FF000000"/>
        <rFont val="Arial"/>
        <family val="2"/>
        <charset val="238"/>
      </rPr>
      <t>3 060,89 €</t>
    </r>
    <r>
      <rPr>
        <sz val="8"/>
        <color rgb="FF000000"/>
        <rFont val="Arial"/>
        <family val="2"/>
        <charset val="238"/>
      </rPr>
      <t xml:space="preserve"> / </t>
    </r>
    <r>
      <rPr>
        <sz val="8"/>
        <color rgb="FF000000"/>
        <rFont val="Arial"/>
        <family val="2"/>
        <charset val="238"/>
      </rPr>
      <t>199,96 €</t>
    </r>
  </si>
  <si>
    <t>Juraj Saláth - Farma Saláth</t>
  </si>
  <si>
    <t>01433/2022-PNZ -P40436/22.00</t>
  </si>
  <si>
    <r>
      <rPr>
        <sz val="8"/>
        <color rgb="FF000000"/>
        <rFont val="Arial"/>
        <family val="2"/>
        <charset val="238"/>
      </rPr>
      <t>52,57 €</t>
    </r>
    <r>
      <rPr>
        <sz val="8"/>
        <color rgb="FF000000"/>
        <rFont val="Arial"/>
        <family val="2"/>
        <charset val="238"/>
      </rPr>
      <t xml:space="preserve"> / </t>
    </r>
    <r>
      <rPr>
        <sz val="8"/>
        <color rgb="FF000000"/>
        <rFont val="Arial"/>
        <family val="2"/>
        <charset val="238"/>
      </rPr>
      <t>136,83 €</t>
    </r>
  </si>
  <si>
    <t>Ing. Erik Domaracký</t>
  </si>
  <si>
    <t>01095/2022-PNZ -P40325/22.00</t>
  </si>
  <si>
    <r>
      <rPr>
        <sz val="8"/>
        <color rgb="FF000000"/>
        <rFont val="Arial"/>
        <family val="2"/>
        <charset val="238"/>
      </rPr>
      <t>85,00 €</t>
    </r>
    <r>
      <rPr>
        <sz val="8"/>
        <color rgb="FF000000"/>
        <rFont val="Arial"/>
        <family val="2"/>
        <charset val="238"/>
      </rPr>
      <t xml:space="preserve"> / </t>
    </r>
    <r>
      <rPr>
        <sz val="8"/>
        <color rgb="FF000000"/>
        <rFont val="Arial"/>
        <family val="2"/>
        <charset val="238"/>
      </rPr>
      <t>467,00 €</t>
    </r>
  </si>
  <si>
    <t>Štefan Mikula</t>
  </si>
  <si>
    <t>01424/2022-PNZ -P40433/22.00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</si>
  <si>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690,60 €</t>
    </r>
  </si>
  <si>
    <t>Andrej Veľas</t>
  </si>
  <si>
    <t>00195/2022-PNZ -P40050/22.00</t>
  </si>
  <si>
    <t>Jankovce</t>
  </si>
  <si>
    <t>neurčita</t>
  </si>
  <si>
    <r>
      <rPr>
        <sz val="8"/>
        <color rgb="FF000000"/>
        <rFont val="Arial"/>
        <family val="2"/>
        <charset val="238"/>
      </rPr>
      <t>60,00 €</t>
    </r>
    <r>
      <rPr>
        <sz val="8"/>
        <color rgb="FF000000"/>
        <rFont val="Arial"/>
        <family val="2"/>
        <charset val="238"/>
      </rPr>
      <t xml:space="preserve"> / </t>
    </r>
    <r>
      <rPr>
        <sz val="8"/>
        <color rgb="FF000000"/>
        <rFont val="Arial"/>
        <family val="2"/>
        <charset val="238"/>
      </rPr>
      <t>2 489,63 €</t>
    </r>
  </si>
  <si>
    <t>Ing. Pavel Skriňák</t>
  </si>
  <si>
    <t>00178/2021-PNZ -P40084/21.00</t>
  </si>
  <si>
    <t>Zlatá Idka</t>
  </si>
  <si>
    <r>
      <rPr>
        <sz val="8"/>
        <color rgb="FF000000"/>
        <rFont val="Arial"/>
        <family val="2"/>
        <charset val="238"/>
      </rPr>
      <t>60,00 €</t>
    </r>
    <r>
      <rPr>
        <sz val="8"/>
        <color rgb="FF000000"/>
        <rFont val="Arial"/>
        <family val="2"/>
        <charset val="238"/>
      </rPr>
      <t xml:space="preserve"> / </t>
    </r>
    <r>
      <rPr>
        <sz val="8"/>
        <color rgb="FF000000"/>
        <rFont val="Arial"/>
        <family val="2"/>
        <charset val="238"/>
      </rPr>
      <t>2 926,83 €</t>
    </r>
  </si>
  <si>
    <t>Mgr. Peter Gombita</t>
  </si>
  <si>
    <t>00681/2021-PNZ -P40197/21.00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</si>
  <si>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105,54 €</t>
    </r>
  </si>
  <si>
    <t>PRETRANSPOL s.r.o.</t>
  </si>
  <si>
    <t>00916/2022-PNZ -P40264/22.00</t>
  </si>
  <si>
    <t>Buzica</t>
  </si>
  <si>
    <r>
      <rPr>
        <sz val="8"/>
        <color rgb="FF000000"/>
        <rFont val="Arial"/>
        <family val="2"/>
        <charset val="238"/>
      </rPr>
      <t>86,30 €</t>
    </r>
    <r>
      <rPr>
        <sz val="8"/>
        <color rgb="FF000000"/>
        <rFont val="Arial"/>
        <family val="2"/>
        <charset val="238"/>
      </rPr>
      <t xml:space="preserve"> / </t>
    </r>
    <r>
      <rPr>
        <sz val="8"/>
        <color rgb="FF000000"/>
        <rFont val="Arial"/>
        <family val="2"/>
        <charset val="238"/>
      </rPr>
      <t>52,29 €</t>
    </r>
  </si>
  <si>
    <t>Marcel Goceliak</t>
  </si>
  <si>
    <t>05285/2020-PNZ -P40660/20.00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</si>
  <si>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113,61 €</t>
    </r>
  </si>
  <si>
    <t>Zoltán Fitos, Marta Fitos</t>
  </si>
  <si>
    <t>01144/2022-PNZ -P40607/21.00</t>
  </si>
  <si>
    <r>
      <rPr>
        <sz val="8"/>
        <color rgb="FF000000"/>
        <rFont val="Arial"/>
        <family val="2"/>
        <charset val="238"/>
      </rPr>
      <t>491,00 €</t>
    </r>
    <r>
      <rPr>
        <sz val="8"/>
        <color rgb="FF000000"/>
        <rFont val="Arial"/>
        <family val="2"/>
        <charset val="238"/>
      </rPr>
      <t xml:space="preserve"> / </t>
    </r>
    <r>
      <rPr>
        <sz val="8"/>
        <color rgb="FF000000"/>
        <rFont val="Arial"/>
        <family val="2"/>
        <charset val="238"/>
      </rPr>
      <t>130,62 €</t>
    </r>
  </si>
  <si>
    <t>Oto Krnáč, SHR</t>
  </si>
  <si>
    <t>01275/2022-PNZ -P40381/22.00</t>
  </si>
  <si>
    <t>Svätý Peter, Chotín, Krátke Kesy</t>
  </si>
  <si>
    <r>
      <rPr>
        <sz val="8"/>
        <color rgb="FF000000"/>
        <rFont val="Arial"/>
        <family val="2"/>
        <charset val="238"/>
      </rPr>
      <t>1 943,13 €</t>
    </r>
    <r>
      <rPr>
        <sz val="8"/>
        <color rgb="FF000000"/>
        <rFont val="Arial"/>
        <family val="2"/>
        <charset val="238"/>
      </rPr>
      <t xml:space="preserve"> / </t>
    </r>
    <r>
      <rPr>
        <sz val="8"/>
        <color rgb="FF000000"/>
        <rFont val="Arial"/>
        <family val="2"/>
        <charset val="238"/>
      </rPr>
      <t>88,88 €</t>
    </r>
  </si>
  <si>
    <t>Ondrej Szuh</t>
  </si>
  <si>
    <t>01369/2022-PNZ -P40420/22.00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</si>
  <si>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400,43 €</t>
    </r>
  </si>
  <si>
    <t>JUDr. Peter Valíček a Daniela Valíčeková</t>
  </si>
  <si>
    <t>01403/2022-PNZ -P40427/22.00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</si>
  <si>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848,95 €</t>
    </r>
  </si>
  <si>
    <t>Pavol Tuška</t>
  </si>
  <si>
    <t>02370/2021-PNZ -P40602/21.00</t>
  </si>
  <si>
    <t>Zlatná na Ostrove</t>
  </si>
  <si>
    <r>
      <rPr>
        <sz val="8"/>
        <color rgb="FF000000"/>
        <rFont val="Arial"/>
        <family val="2"/>
        <charset val="238"/>
      </rPr>
      <t>66,00 €</t>
    </r>
    <r>
      <rPr>
        <sz val="8"/>
        <color rgb="FF000000"/>
        <rFont val="Arial"/>
        <family val="2"/>
        <charset val="238"/>
      </rPr>
      <t xml:space="preserve"> / </t>
    </r>
    <r>
      <rPr>
        <sz val="8"/>
        <color rgb="FF000000"/>
        <rFont val="Arial"/>
        <family val="2"/>
        <charset val="238"/>
      </rPr>
      <t>2 101,91 €</t>
    </r>
  </si>
  <si>
    <t>AGROTOM s.r.o.</t>
  </si>
  <si>
    <t>00274/2021-PNZ -P40280/20.00</t>
  </si>
  <si>
    <t>Gregorova Vieska, Halič, Lehôtka, Lučenec, Lupoč, Mašková, Podrečany, Stará Halič, Točnica, Tomášovce, Tuhár, Vidiná</t>
  </si>
  <si>
    <r>
      <rPr>
        <sz val="8"/>
        <color rgb="FF000000"/>
        <rFont val="Arial"/>
        <family val="2"/>
        <charset val="238"/>
      </rPr>
      <t>27 349,78 €</t>
    </r>
    <r>
      <rPr>
        <sz val="8"/>
        <color rgb="FF000000"/>
        <rFont val="Arial"/>
        <family val="2"/>
        <charset val="238"/>
      </rPr>
      <t xml:space="preserve"> / </t>
    </r>
    <r>
      <rPr>
        <sz val="8"/>
        <color rgb="FF000000"/>
        <rFont val="Arial"/>
        <family val="2"/>
        <charset val="238"/>
      </rPr>
      <t>66,52 €</t>
    </r>
  </si>
  <si>
    <t>AGRO HALIČ s.r.o.</t>
  </si>
  <si>
    <t>05351/2020-PNZ -P40661/20.00</t>
  </si>
  <si>
    <t>Lupoč</t>
  </si>
  <si>
    <r>
      <rPr>
        <sz val="8"/>
        <color rgb="FF000000"/>
        <rFont val="Arial"/>
        <family val="2"/>
        <charset val="238"/>
      </rPr>
      <t>1 886,99 €</t>
    </r>
    <r>
      <rPr>
        <sz val="8"/>
        <color rgb="FF000000"/>
        <rFont val="Arial"/>
        <family val="2"/>
        <charset val="238"/>
      </rPr>
      <t xml:space="preserve"> / </t>
    </r>
    <r>
      <rPr>
        <sz val="8"/>
        <color rgb="FF000000"/>
        <rFont val="Arial"/>
        <family val="2"/>
        <charset val="238"/>
      </rPr>
      <t>62,98 €</t>
    </r>
  </si>
  <si>
    <t>Priechodská Barbora</t>
  </si>
  <si>
    <t>00929/2022-PNZ -P40150/22.00</t>
  </si>
  <si>
    <t>Liptovský Hrádok</t>
  </si>
  <si>
    <r>
      <rPr>
        <sz val="8"/>
        <color rgb="FF000000"/>
        <rFont val="Arial"/>
        <family val="2"/>
        <charset val="238"/>
      </rPr>
      <t>120,00 €</t>
    </r>
    <r>
      <rPr>
        <sz val="8"/>
        <color rgb="FF000000"/>
        <rFont val="Arial"/>
        <family val="2"/>
        <charset val="238"/>
      </rPr>
      <t xml:space="preserve"> / </t>
    </r>
    <r>
      <rPr>
        <sz val="8"/>
        <color rgb="FF000000"/>
        <rFont val="Arial"/>
        <family val="2"/>
        <charset val="238"/>
      </rPr>
      <t>100,21 €</t>
    </r>
  </si>
  <si>
    <t>Szakálová Eva, Ing.</t>
  </si>
  <si>
    <t>01003/2022-PNZ -P40109/22.00</t>
  </si>
  <si>
    <t>Štiavnička</t>
  </si>
  <si>
    <r>
      <rPr>
        <sz val="8"/>
        <color rgb="FF000000"/>
        <rFont val="Arial"/>
        <family val="2"/>
        <charset val="238"/>
      </rPr>
      <t>70,00 €</t>
    </r>
    <r>
      <rPr>
        <sz val="8"/>
        <color rgb="FF000000"/>
        <rFont val="Arial"/>
        <family val="2"/>
        <charset val="238"/>
      </rPr>
      <t xml:space="preserve"> / </t>
    </r>
    <r>
      <rPr>
        <sz val="8"/>
        <color rgb="FF000000"/>
        <rFont val="Arial"/>
        <family val="2"/>
        <charset val="238"/>
      </rPr>
      <t>1 293,90 €</t>
    </r>
  </si>
  <si>
    <t>Porubänová Alojzia</t>
  </si>
  <si>
    <t>01300/2022-PNZ -P40396/22.00</t>
  </si>
  <si>
    <t>Janči Dalibor</t>
  </si>
  <si>
    <t>01303/2022-PNZ -P40118/22.00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</si>
  <si>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431,28 €</t>
    </r>
  </si>
  <si>
    <t>Szücs Marek, Ing., Ing. Erika Szücsová</t>
  </si>
  <si>
    <t>01330/2022-PNZ -P40250/22.00</t>
  </si>
  <si>
    <r>
      <rPr>
        <sz val="8"/>
        <color rgb="FF000000"/>
        <rFont val="Arial"/>
        <family val="2"/>
        <charset val="238"/>
      </rPr>
      <t>72,00 €</t>
    </r>
    <r>
      <rPr>
        <sz val="8"/>
        <color rgb="FF000000"/>
        <rFont val="Arial"/>
        <family val="2"/>
        <charset val="238"/>
      </rPr>
      <t xml:space="preserve"> / </t>
    </r>
    <r>
      <rPr>
        <sz val="8"/>
        <color rgb="FF000000"/>
        <rFont val="Arial"/>
        <family val="2"/>
        <charset val="238"/>
      </rPr>
      <t>2 123,89 €</t>
    </r>
  </si>
  <si>
    <t>Klimentová Katka, JUDR.</t>
  </si>
  <si>
    <t>01365/2022-PNZ -P40413/22.00</t>
  </si>
  <si>
    <r>
      <rPr>
        <sz val="8"/>
        <color rgb="FF000000"/>
        <rFont val="Arial"/>
        <family val="2"/>
        <charset val="238"/>
      </rPr>
      <t>66,00 €</t>
    </r>
    <r>
      <rPr>
        <sz val="8"/>
        <color rgb="FF000000"/>
        <rFont val="Arial"/>
        <family val="2"/>
        <charset val="238"/>
      </rPr>
      <t xml:space="preserve"> / </t>
    </r>
    <r>
      <rPr>
        <sz val="8"/>
        <color rgb="FF000000"/>
        <rFont val="Arial"/>
        <family val="2"/>
        <charset val="238"/>
      </rPr>
      <t>1 545,67 €</t>
    </r>
  </si>
  <si>
    <t>MUDr. Zora Zdráhalová</t>
  </si>
  <si>
    <t>02194/2019-PNZ -P40414/19.00</t>
  </si>
  <si>
    <r>
      <rPr>
        <sz val="8"/>
        <color rgb="FF000000"/>
        <rFont val="Arial"/>
        <family val="2"/>
        <charset val="238"/>
      </rPr>
      <t>80,00 €</t>
    </r>
    <r>
      <rPr>
        <sz val="8"/>
        <color rgb="FF000000"/>
        <rFont val="Arial"/>
        <family val="2"/>
        <charset val="238"/>
      </rPr>
      <t xml:space="preserve"> / </t>
    </r>
    <r>
      <rPr>
        <sz val="8"/>
        <color rgb="FF000000"/>
        <rFont val="Arial"/>
        <family val="2"/>
        <charset val="238"/>
      </rPr>
      <t>241,11 €</t>
    </r>
  </si>
  <si>
    <t>Borka Ladislav - SHR</t>
  </si>
  <si>
    <t>00445/2022-PNZ -P40205/20.00</t>
  </si>
  <si>
    <r>
      <rPr>
        <sz val="8"/>
        <color rgb="FF000000"/>
        <rFont val="Arial"/>
        <family val="2"/>
        <charset val="238"/>
      </rPr>
      <t>117,30 €</t>
    </r>
    <r>
      <rPr>
        <sz val="8"/>
        <color rgb="FF000000"/>
        <rFont val="Arial"/>
        <family val="2"/>
        <charset val="238"/>
      </rPr>
      <t xml:space="preserve"> / </t>
    </r>
    <r>
      <rPr>
        <sz val="8"/>
        <color rgb="FF000000"/>
        <rFont val="Arial"/>
        <family val="2"/>
        <charset val="238"/>
      </rPr>
      <t>94,00 €</t>
    </r>
  </si>
  <si>
    <t>MORDA s.r.o.</t>
  </si>
  <si>
    <t>00514/2022-PNZ -P40534/21.00</t>
  </si>
  <si>
    <r>
      <rPr>
        <sz val="8"/>
        <color rgb="FF000000"/>
        <rFont val="Arial"/>
        <family val="2"/>
        <charset val="238"/>
      </rPr>
      <t>948,65 €</t>
    </r>
    <r>
      <rPr>
        <sz val="8"/>
        <color rgb="FF000000"/>
        <rFont val="Arial"/>
        <family val="2"/>
        <charset val="238"/>
      </rPr>
      <t xml:space="preserve"> / </t>
    </r>
    <r>
      <rPr>
        <sz val="8"/>
        <color rgb="FF000000"/>
        <rFont val="Arial"/>
        <family val="2"/>
        <charset val="238"/>
      </rPr>
      <t>94,00 €</t>
    </r>
  </si>
  <si>
    <t>Bodnár Oliver</t>
  </si>
  <si>
    <t>01009/2022-PNZ -P40243/22.00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</si>
  <si>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878,00 €</t>
    </r>
  </si>
  <si>
    <t>SOMEK s.r.o.</t>
  </si>
  <si>
    <t>01016/2022-PNZ -P40287/22.00</t>
  </si>
  <si>
    <t>Medvecké, Ondrejovce, Veselá, Hulvinky, Tekovské Lužany</t>
  </si>
  <si>
    <r>
      <rPr>
        <sz val="8"/>
        <color rgb="FF000000"/>
        <rFont val="Arial"/>
        <family val="2"/>
        <charset val="238"/>
      </rPr>
      <t>7 865,82 €</t>
    </r>
    <r>
      <rPr>
        <sz val="8"/>
        <color rgb="FF000000"/>
        <rFont val="Arial"/>
        <family val="2"/>
        <charset val="238"/>
      </rPr>
      <t xml:space="preserve"> / </t>
    </r>
    <r>
      <rPr>
        <sz val="8"/>
        <color rgb="FF000000"/>
        <rFont val="Arial"/>
        <family val="2"/>
        <charset val="238"/>
      </rPr>
      <t>111,79 €</t>
    </r>
  </si>
  <si>
    <t>01267/2022-PNZ -P40377/22.00</t>
  </si>
  <si>
    <t>Farná</t>
  </si>
  <si>
    <t>31.10.2051</t>
  </si>
  <si>
    <r>
      <rPr>
        <sz val="8"/>
        <color rgb="FF000000"/>
        <rFont val="Arial"/>
        <family val="2"/>
        <charset val="238"/>
      </rPr>
      <t>178,85 €</t>
    </r>
    <r>
      <rPr>
        <sz val="8"/>
        <color rgb="FF000000"/>
        <rFont val="Arial"/>
        <family val="2"/>
        <charset val="238"/>
      </rPr>
      <t xml:space="preserve"> / </t>
    </r>
    <r>
      <rPr>
        <sz val="8"/>
        <color rgb="FF000000"/>
        <rFont val="Arial"/>
        <family val="2"/>
        <charset val="238"/>
      </rPr>
      <t>126,44 €</t>
    </r>
  </si>
  <si>
    <t>L AGRO s.r.o.</t>
  </si>
  <si>
    <t>01564/2022-PNZ -P40452/22.00</t>
  </si>
  <si>
    <t>Kalinčiakovo, Starý Hrádok</t>
  </si>
  <si>
    <r>
      <rPr>
        <sz val="8"/>
        <color rgb="FF000000"/>
        <rFont val="Arial"/>
        <family val="2"/>
        <charset val="238"/>
      </rPr>
      <t>6 283,04 €</t>
    </r>
    <r>
      <rPr>
        <sz val="8"/>
        <color rgb="FF000000"/>
        <rFont val="Arial"/>
        <family val="2"/>
        <charset val="238"/>
      </rPr>
      <t xml:space="preserve"> / </t>
    </r>
    <r>
      <rPr>
        <sz val="8"/>
        <color rgb="FF000000"/>
        <rFont val="Arial"/>
        <family val="2"/>
        <charset val="238"/>
      </rPr>
      <t>92,13 €</t>
    </r>
  </si>
  <si>
    <t>FARMA KOTLINA, s.r.o.</t>
  </si>
  <si>
    <t>02538/2021-PNZ -P40458/21.00</t>
  </si>
  <si>
    <t>Demandice, Dolné Semerovce, Malinovec, Sazdice</t>
  </si>
  <si>
    <r>
      <rPr>
        <sz val="8"/>
        <color rgb="FF000000"/>
        <rFont val="Arial"/>
        <family val="2"/>
        <charset val="238"/>
      </rPr>
      <t>675,62 €</t>
    </r>
    <r>
      <rPr>
        <sz val="8"/>
        <color rgb="FF000000"/>
        <rFont val="Arial"/>
        <family val="2"/>
        <charset val="238"/>
      </rPr>
      <t xml:space="preserve"> / </t>
    </r>
    <r>
      <rPr>
        <sz val="8"/>
        <color rgb="FF000000"/>
        <rFont val="Arial"/>
        <family val="2"/>
        <charset val="238"/>
      </rPr>
      <t>94,00 €</t>
    </r>
  </si>
  <si>
    <t>Roľnícke družstvo Starý Tekov</t>
  </si>
  <si>
    <t>04458/2020-PNZ -P40457/20.00</t>
  </si>
  <si>
    <t>Horná Seč, Hronské Kľačany, Hronské Kosihy, Kalnica, Levice, Nový Tekov, Starý Tekov, Tlmače, Veľké Kozmálovce</t>
  </si>
  <si>
    <r>
      <rPr>
        <sz val="8"/>
        <color rgb="FF000000"/>
        <rFont val="Arial"/>
        <family val="2"/>
        <charset val="238"/>
      </rPr>
      <t>27 644,05 €</t>
    </r>
    <r>
      <rPr>
        <sz val="8"/>
        <color rgb="FF000000"/>
        <rFont val="Arial"/>
        <family val="2"/>
        <charset val="238"/>
      </rPr>
      <t xml:space="preserve"> / </t>
    </r>
    <r>
      <rPr>
        <sz val="8"/>
        <color rgb="FF000000"/>
        <rFont val="Arial"/>
        <family val="2"/>
        <charset val="238"/>
      </rPr>
      <t>103,46 €</t>
    </r>
  </si>
  <si>
    <t>Ľuboš Herceg</t>
  </si>
  <si>
    <t>01307/2022-PNZ -P40400/22.00</t>
  </si>
  <si>
    <t>Rakovec nad Ondavou</t>
  </si>
  <si>
    <r>
      <rPr>
        <sz val="8"/>
        <color rgb="FF000000"/>
        <rFont val="Arial"/>
        <family val="2"/>
        <charset val="238"/>
      </rPr>
      <t>77,00 €</t>
    </r>
    <r>
      <rPr>
        <sz val="8"/>
        <color rgb="FF000000"/>
        <rFont val="Arial"/>
        <family val="2"/>
        <charset val="238"/>
      </rPr>
      <t xml:space="preserve"> / </t>
    </r>
    <r>
      <rPr>
        <sz val="8"/>
        <color rgb="FF000000"/>
        <rFont val="Arial"/>
        <family val="2"/>
        <charset val="238"/>
      </rPr>
      <t>1 177,37 €</t>
    </r>
  </si>
  <si>
    <t>Ing. Michal Štiga</t>
  </si>
  <si>
    <t>00293/2020-PNZ -P40034/20.00</t>
  </si>
  <si>
    <t>Rakovo</t>
  </si>
  <si>
    <r>
      <rPr>
        <sz val="8"/>
        <color rgb="FF000000"/>
        <rFont val="Arial"/>
        <family val="2"/>
        <charset val="238"/>
      </rPr>
      <t>115,96 €</t>
    </r>
    <r>
      <rPr>
        <sz val="8"/>
        <color rgb="FF000000"/>
        <rFont val="Arial"/>
        <family val="2"/>
        <charset val="238"/>
      </rPr>
      <t xml:space="preserve"> / </t>
    </r>
    <r>
      <rPr>
        <sz val="8"/>
        <color rgb="FF000000"/>
        <rFont val="Arial"/>
        <family val="2"/>
        <charset val="238"/>
      </rPr>
      <t>45,62 €</t>
    </r>
  </si>
  <si>
    <t>Petrík Peter Ing.</t>
  </si>
  <si>
    <t>00783/2021-PNZ -P40235/21.00</t>
  </si>
  <si>
    <r>
      <rPr>
        <sz val="8"/>
        <color rgb="FF000000"/>
        <rFont val="Arial"/>
        <family val="2"/>
        <charset val="238"/>
      </rPr>
      <t>75,00 €</t>
    </r>
    <r>
      <rPr>
        <sz val="8"/>
        <color rgb="FF000000"/>
        <rFont val="Arial"/>
        <family val="2"/>
        <charset val="238"/>
      </rPr>
      <t xml:space="preserve"> / </t>
    </r>
    <r>
      <rPr>
        <sz val="8"/>
        <color rgb="FF000000"/>
        <rFont val="Arial"/>
        <family val="2"/>
        <charset val="238"/>
      </rPr>
      <t>558,04 €</t>
    </r>
  </si>
  <si>
    <t>Júlia Lahutová</t>
  </si>
  <si>
    <t>00840/2022-PNZ -P40241/22.00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</si>
  <si>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728,41 €</t>
    </r>
  </si>
  <si>
    <t>Daniel Diškanec</t>
  </si>
  <si>
    <t>01065/2022-PNZ -P40312/22.00</t>
  </si>
  <si>
    <t xml:space="preserve">neurčitá </t>
  </si>
  <si>
    <r>
      <rPr>
        <sz val="8"/>
        <color rgb="FF000000"/>
        <rFont val="Arial"/>
        <family val="2"/>
        <charset val="238"/>
      </rPr>
      <t>50,00 €</t>
    </r>
    <r>
      <rPr>
        <sz val="8"/>
        <color rgb="FF000000"/>
        <rFont val="Arial"/>
        <family val="2"/>
        <charset val="238"/>
      </rPr>
      <t xml:space="preserve"> / </t>
    </r>
    <r>
      <rPr>
        <sz val="8"/>
        <color rgb="FF000000"/>
        <rFont val="Arial"/>
        <family val="2"/>
        <charset val="238"/>
      </rPr>
      <t>2 762,43 €</t>
    </r>
  </si>
  <si>
    <t>Marek Hromada</t>
  </si>
  <si>
    <t>01157/2022-PNZ -P40343/22.00</t>
  </si>
  <si>
    <t>Lipovec</t>
  </si>
  <si>
    <r>
      <rPr>
        <sz val="8"/>
        <color rgb="FF000000"/>
        <rFont val="Arial"/>
        <family val="2"/>
        <charset val="238"/>
      </rPr>
      <t>60,00 €</t>
    </r>
    <r>
      <rPr>
        <sz val="8"/>
        <color rgb="FF000000"/>
        <rFont val="Arial"/>
        <family val="2"/>
        <charset val="238"/>
      </rPr>
      <t xml:space="preserve"> / </t>
    </r>
    <r>
      <rPr>
        <sz val="8"/>
        <color rgb="FF000000"/>
        <rFont val="Arial"/>
        <family val="2"/>
        <charset val="238"/>
      </rPr>
      <t>2 390,44 €</t>
    </r>
  </si>
  <si>
    <t>Poľnohospodárske družstvo Horné Obdokovce</t>
  </si>
  <si>
    <t>00517/2022-PNZ -P40168/22.00</t>
  </si>
  <si>
    <t>Horné Obdokovce</t>
  </si>
  <si>
    <r>
      <rPr>
        <sz val="8"/>
        <color rgb="FF000000"/>
        <rFont val="Arial"/>
        <family val="2"/>
        <charset val="238"/>
      </rPr>
      <t>855,22 €</t>
    </r>
    <r>
      <rPr>
        <sz val="8"/>
        <color rgb="FF000000"/>
        <rFont val="Arial"/>
        <family val="2"/>
        <charset val="238"/>
      </rPr>
      <t xml:space="preserve"> / </t>
    </r>
    <r>
      <rPr>
        <sz val="8"/>
        <color rgb="FF000000"/>
        <rFont val="Arial"/>
        <family val="2"/>
        <charset val="238"/>
      </rPr>
      <t>59,79 €</t>
    </r>
  </si>
  <si>
    <t>00667/2022-PNZ -P40070/20.00</t>
  </si>
  <si>
    <t>Čermany, Horné Obdokovce, Horné Štitáre, Obsolovce, Preseľany</t>
  </si>
  <si>
    <r>
      <rPr>
        <sz val="8"/>
        <color rgb="FF000000"/>
        <rFont val="Arial"/>
        <family val="2"/>
        <charset val="238"/>
      </rPr>
      <t>21 061,89 €</t>
    </r>
    <r>
      <rPr>
        <sz val="8"/>
        <color rgb="FF000000"/>
        <rFont val="Arial"/>
        <family val="2"/>
        <charset val="238"/>
      </rPr>
      <t xml:space="preserve"> / </t>
    </r>
    <r>
      <rPr>
        <sz val="8"/>
        <color rgb="FF000000"/>
        <rFont val="Arial"/>
        <family val="2"/>
        <charset val="238"/>
      </rPr>
      <t>62,85 €</t>
    </r>
  </si>
  <si>
    <t>Ing. Milan Horný</t>
  </si>
  <si>
    <t>00943/2022-PNZ -P40272/22.00</t>
  </si>
  <si>
    <t>Volkovce</t>
  </si>
  <si>
    <r>
      <rPr>
        <sz val="8"/>
        <color rgb="FF000000"/>
        <rFont val="Arial"/>
        <family val="2"/>
        <charset val="238"/>
      </rPr>
      <t>995,50 €</t>
    </r>
    <r>
      <rPr>
        <sz val="8"/>
        <color rgb="FF000000"/>
        <rFont val="Arial"/>
        <family val="2"/>
        <charset val="238"/>
      </rPr>
      <t xml:space="preserve"> / </t>
    </r>
    <r>
      <rPr>
        <sz val="8"/>
        <color rgb="FF000000"/>
        <rFont val="Arial"/>
        <family val="2"/>
        <charset val="238"/>
      </rPr>
      <t>74,65 €</t>
    </r>
  </si>
  <si>
    <t>Ústredný kontrolný a skúšobný ústav poľnohospodársky v Bratislave</t>
  </si>
  <si>
    <t>01064/2022-PNZ -P40310/22.00</t>
  </si>
  <si>
    <t>Veľké Ripňany</t>
  </si>
  <si>
    <r>
      <rPr>
        <sz val="8"/>
        <color rgb="FF000000"/>
        <rFont val="Arial"/>
        <family val="2"/>
        <charset val="238"/>
      </rPr>
      <t>1 606,82 €</t>
    </r>
    <r>
      <rPr>
        <sz val="8"/>
        <color rgb="FF000000"/>
        <rFont val="Arial"/>
        <family val="2"/>
        <charset val="238"/>
      </rPr>
      <t xml:space="preserve"> / </t>
    </r>
    <r>
      <rPr>
        <sz val="8"/>
        <color rgb="FF000000"/>
        <rFont val="Arial"/>
        <family val="2"/>
        <charset val="238"/>
      </rPr>
      <t>97,41 €</t>
    </r>
  </si>
  <si>
    <t>Poľnohospodársko-podielnické družstvo Prašice sídlo Jacovce</t>
  </si>
  <si>
    <t>01176/2021-PNZ -P40331/21.00</t>
  </si>
  <si>
    <t>Jacovce, Kuzmice, Nemečky, Norovce, Prašice, Tesáre, Tvrdomestice, Veľké Bedzany, Velušovce</t>
  </si>
  <si>
    <r>
      <rPr>
        <sz val="8"/>
        <color rgb="FF000000"/>
        <rFont val="Arial"/>
        <family val="2"/>
        <charset val="238"/>
      </rPr>
      <t>79 251,15 €</t>
    </r>
    <r>
      <rPr>
        <sz val="8"/>
        <color rgb="FF000000"/>
        <rFont val="Arial"/>
        <family val="2"/>
        <charset val="238"/>
      </rPr>
      <t xml:space="preserve"> / </t>
    </r>
    <r>
      <rPr>
        <sz val="8"/>
        <color rgb="FF000000"/>
        <rFont val="Arial"/>
        <family val="2"/>
        <charset val="238"/>
      </rPr>
      <t>77,30 €</t>
    </r>
  </si>
  <si>
    <t>Škultéty Jaroslav</t>
  </si>
  <si>
    <t>01264/2022-PNZ -P40372/22.00</t>
  </si>
  <si>
    <r>
      <rPr>
        <sz val="8"/>
        <color rgb="FF000000"/>
        <rFont val="Arial"/>
        <family val="2"/>
        <charset val="238"/>
      </rPr>
      <t>100,00 €</t>
    </r>
    <r>
      <rPr>
        <sz val="8"/>
        <color rgb="FF000000"/>
        <rFont val="Arial"/>
        <family val="2"/>
        <charset val="238"/>
      </rPr>
      <t xml:space="preserve"> / </t>
    </r>
    <r>
      <rPr>
        <sz val="8"/>
        <color rgb="FF000000"/>
        <rFont val="Arial"/>
        <family val="2"/>
        <charset val="238"/>
      </rPr>
      <t>1 138,95 €</t>
    </r>
  </si>
  <si>
    <t>Kubica Radovan</t>
  </si>
  <si>
    <t>01271/2022-PNZ -P40373/22.00</t>
  </si>
  <si>
    <r>
      <rPr>
        <sz val="8"/>
        <color rgb="FF000000"/>
        <rFont val="Arial"/>
        <family val="2"/>
        <charset val="238"/>
      </rPr>
      <t>100,00 €</t>
    </r>
    <r>
      <rPr>
        <sz val="8"/>
        <color rgb="FF000000"/>
        <rFont val="Arial"/>
        <family val="2"/>
        <charset val="238"/>
      </rPr>
      <t xml:space="preserve"> / </t>
    </r>
    <r>
      <rPr>
        <sz val="8"/>
        <color rgb="FF000000"/>
        <rFont val="Arial"/>
        <family val="2"/>
        <charset val="238"/>
      </rPr>
      <t>1 145,48 €</t>
    </r>
  </si>
  <si>
    <t>Tomáš Chren</t>
  </si>
  <si>
    <t>01298/2022-PNZ -P40394/22.00</t>
  </si>
  <si>
    <t>Martin nad Žitavou</t>
  </si>
  <si>
    <r>
      <rPr>
        <sz val="8"/>
        <color rgb="FF000000"/>
        <rFont val="Arial"/>
        <family val="2"/>
        <charset val="238"/>
      </rPr>
      <t>80,00 €</t>
    </r>
    <r>
      <rPr>
        <sz val="8"/>
        <color rgb="FF000000"/>
        <rFont val="Arial"/>
        <family val="2"/>
        <charset val="238"/>
      </rPr>
      <t xml:space="preserve"> / </t>
    </r>
    <r>
      <rPr>
        <sz val="8"/>
        <color rgb="FF000000"/>
        <rFont val="Arial"/>
        <family val="2"/>
        <charset val="238"/>
      </rPr>
      <t>365,63 €</t>
    </r>
  </si>
  <si>
    <t>AGRO - NV a.s.</t>
  </si>
  <si>
    <t>01358/2021-PNZ -P40238/20.00</t>
  </si>
  <si>
    <t>Malé Vozokany, Nemčiňany, Rohožnica, Veľké Vozokany</t>
  </si>
  <si>
    <r>
      <rPr>
        <sz val="8"/>
        <color rgb="FF000000"/>
        <rFont val="Arial"/>
        <family val="2"/>
        <charset val="238"/>
      </rPr>
      <t>38 873,24 €</t>
    </r>
    <r>
      <rPr>
        <sz val="8"/>
        <color rgb="FF000000"/>
        <rFont val="Arial"/>
        <family val="2"/>
        <charset val="238"/>
      </rPr>
      <t xml:space="preserve"> / </t>
    </r>
    <r>
      <rPr>
        <sz val="8"/>
        <color rgb="FF000000"/>
        <rFont val="Arial"/>
        <family val="2"/>
        <charset val="238"/>
      </rPr>
      <t>112,32 €</t>
    </r>
  </si>
  <si>
    <t>Poľnohospodárske družstvo Ludanice</t>
  </si>
  <si>
    <t>01389/2022-PNZ -P40668/20.00</t>
  </si>
  <si>
    <t>Dvorany nad Nitrou, Horné Obdokovce, Chrabrany, Kovarce, Ludanice, Mýtna Nová Ves, Urmince</t>
  </si>
  <si>
    <r>
      <rPr>
        <sz val="8"/>
        <color rgb="FF000000"/>
        <rFont val="Arial"/>
        <family val="2"/>
        <charset val="238"/>
      </rPr>
      <t>28 463,93 €</t>
    </r>
    <r>
      <rPr>
        <sz val="8"/>
        <color rgb="FF000000"/>
        <rFont val="Arial"/>
        <family val="2"/>
        <charset val="238"/>
      </rPr>
      <t xml:space="preserve"> / </t>
    </r>
    <r>
      <rPr>
        <sz val="8"/>
        <color rgb="FF000000"/>
        <rFont val="Arial"/>
        <family val="2"/>
        <charset val="238"/>
      </rPr>
      <t>63,92 €</t>
    </r>
  </si>
  <si>
    <t>01680/2022-PNZ -P40603/20.00</t>
  </si>
  <si>
    <r>
      <rPr>
        <sz val="8"/>
        <color rgb="FF000000"/>
        <rFont val="Arial"/>
        <family val="2"/>
        <charset val="238"/>
      </rPr>
      <t>482,55 €</t>
    </r>
    <r>
      <rPr>
        <sz val="8"/>
        <color rgb="FF000000"/>
        <rFont val="Arial"/>
        <family val="2"/>
        <charset val="238"/>
      </rPr>
      <t xml:space="preserve"> / </t>
    </r>
    <r>
      <rPr>
        <sz val="8"/>
        <color rgb="FF000000"/>
        <rFont val="Arial"/>
        <family val="2"/>
        <charset val="238"/>
      </rPr>
      <t>73,88 €</t>
    </r>
  </si>
  <si>
    <t>Poľnohospodárske družstvo TRÍBEČ Nitrianska Streda</t>
  </si>
  <si>
    <t>01777/2022-PNZ -P40547/22.00</t>
  </si>
  <si>
    <t>Čeľadince, Chrabrany, Kovarce, Krnča, Nemčice, Nitrianska Streda, Práznovce, Solčany, Súlovce, Topoľčany</t>
  </si>
  <si>
    <r>
      <rPr>
        <sz val="8"/>
        <color rgb="FF000000"/>
        <rFont val="Arial"/>
        <family val="2"/>
        <charset val="238"/>
      </rPr>
      <t>57 180,60 €</t>
    </r>
    <r>
      <rPr>
        <sz val="8"/>
        <color rgb="FF000000"/>
        <rFont val="Arial"/>
        <family val="2"/>
        <charset val="238"/>
      </rPr>
      <t xml:space="preserve"> / </t>
    </r>
    <r>
      <rPr>
        <sz val="8"/>
        <color rgb="FF000000"/>
        <rFont val="Arial"/>
        <family val="2"/>
        <charset val="238"/>
      </rPr>
      <t>47,14 €</t>
    </r>
  </si>
  <si>
    <t>PoľnoBEGA, s.r.o.</t>
  </si>
  <si>
    <t>00358/2021-PNZ -P40101/21.00</t>
  </si>
  <si>
    <t>Hul, Svätuša, Radava, Veľké Lovce</t>
  </si>
  <si>
    <r>
      <rPr>
        <sz val="8"/>
        <color rgb="FF000000"/>
        <rFont val="Arial"/>
        <family val="2"/>
        <charset val="238"/>
      </rPr>
      <t>15 452,09 €</t>
    </r>
    <r>
      <rPr>
        <sz val="8"/>
        <color rgb="FF000000"/>
        <rFont val="Arial"/>
        <family val="2"/>
        <charset val="238"/>
      </rPr>
      <t xml:space="preserve"> / </t>
    </r>
    <r>
      <rPr>
        <sz val="8"/>
        <color rgb="FF000000"/>
        <rFont val="Arial"/>
        <family val="2"/>
        <charset val="238"/>
      </rPr>
      <t>107,64 €</t>
    </r>
  </si>
  <si>
    <t xml:space="preserve"> TECHAGRA RV Žihárec, s.r.o.</t>
  </si>
  <si>
    <t>00688/2022-PNZ -P40202/22.00</t>
  </si>
  <si>
    <t>Žihárec</t>
  </si>
  <si>
    <r>
      <rPr>
        <sz val="8"/>
        <color rgb="FF000000"/>
        <rFont val="Arial"/>
        <family val="2"/>
        <charset val="238"/>
      </rPr>
      <t>221,99 €</t>
    </r>
    <r>
      <rPr>
        <sz val="8"/>
        <color rgb="FF000000"/>
        <rFont val="Arial"/>
        <family val="2"/>
        <charset val="238"/>
      </rPr>
      <t xml:space="preserve"> / </t>
    </r>
    <r>
      <rPr>
        <sz val="8"/>
        <color rgb="FF000000"/>
        <rFont val="Arial"/>
        <family val="2"/>
        <charset val="238"/>
      </rPr>
      <t>51,61 €</t>
    </r>
  </si>
  <si>
    <t>Roľnícke družstvo "Hangáš"</t>
  </si>
  <si>
    <t>00739/2022-PNZ -P40217/22.00</t>
  </si>
  <si>
    <t>Gbelce, Nová Vieska</t>
  </si>
  <si>
    <r>
      <rPr>
        <sz val="8"/>
        <color rgb="FF000000"/>
        <rFont val="Arial"/>
        <family val="2"/>
        <charset val="238"/>
      </rPr>
      <t>19 379,34 €</t>
    </r>
    <r>
      <rPr>
        <sz val="8"/>
        <color rgb="FF000000"/>
        <rFont val="Arial"/>
        <family val="2"/>
        <charset val="238"/>
      </rPr>
      <t xml:space="preserve"> / </t>
    </r>
    <r>
      <rPr>
        <sz val="8"/>
        <color rgb="FF000000"/>
        <rFont val="Arial"/>
        <family val="2"/>
        <charset val="238"/>
      </rPr>
      <t>138,73 €</t>
    </r>
  </si>
  <si>
    <t>AGRO - VÁH, s.r.o.</t>
  </si>
  <si>
    <t>00755/2022-PNZ -P40219/22.00</t>
  </si>
  <si>
    <t>Šaľa, Tešedíkovo, Žihárec</t>
  </si>
  <si>
    <r>
      <rPr>
        <sz val="8"/>
        <color rgb="FF000000"/>
        <rFont val="Arial"/>
        <family val="2"/>
        <charset val="238"/>
      </rPr>
      <t>52 437,01 €</t>
    </r>
    <r>
      <rPr>
        <sz val="8"/>
        <color rgb="FF000000"/>
        <rFont val="Arial"/>
        <family val="2"/>
        <charset val="238"/>
      </rPr>
      <t xml:space="preserve"> / </t>
    </r>
    <r>
      <rPr>
        <sz val="8"/>
        <color rgb="FF000000"/>
        <rFont val="Arial"/>
        <family val="2"/>
        <charset val="238"/>
      </rPr>
      <t>95,20 €</t>
    </r>
  </si>
  <si>
    <t>AGRO Divízia s.r.o. Selice</t>
  </si>
  <si>
    <t>00800/2022-PNZ -P40233/22.00</t>
  </si>
  <si>
    <t>Selice, Šók, Tvrdošovce, Vlčany</t>
  </si>
  <si>
    <t xml:space="preserve"> 31.10.2036</t>
  </si>
  <si>
    <r>
      <rPr>
        <sz val="8"/>
        <color rgb="FF000000"/>
        <rFont val="Arial"/>
        <family val="2"/>
        <charset val="238"/>
      </rPr>
      <t>91 913,58 €</t>
    </r>
    <r>
      <rPr>
        <sz val="8"/>
        <color rgb="FF000000"/>
        <rFont val="Arial"/>
        <family val="2"/>
        <charset val="238"/>
      </rPr>
      <t xml:space="preserve"> / </t>
    </r>
    <r>
      <rPr>
        <sz val="8"/>
        <color rgb="FF000000"/>
        <rFont val="Arial"/>
        <family val="2"/>
        <charset val="238"/>
      </rPr>
      <t>99,27 €</t>
    </r>
  </si>
  <si>
    <t>Ametyst - agro, s.r.o.,</t>
  </si>
  <si>
    <t>00937/2022-PNZ -P40269/22.00</t>
  </si>
  <si>
    <t>Šurany</t>
  </si>
  <si>
    <r>
      <rPr>
        <sz val="8"/>
        <color rgb="FF000000"/>
        <rFont val="Arial"/>
        <family val="2"/>
        <charset val="238"/>
      </rPr>
      <t>22 119,05 €</t>
    </r>
    <r>
      <rPr>
        <sz val="8"/>
        <color rgb="FF000000"/>
        <rFont val="Arial"/>
        <family val="2"/>
        <charset val="238"/>
      </rPr>
      <t xml:space="preserve"> / </t>
    </r>
    <r>
      <rPr>
        <sz val="8"/>
        <color rgb="FF000000"/>
        <rFont val="Arial"/>
        <family val="2"/>
        <charset val="238"/>
      </rPr>
      <t>90,41 €</t>
    </r>
  </si>
  <si>
    <t>Szúcs Peter</t>
  </si>
  <si>
    <t>00938/2022-PNZ -P40271/22.00</t>
  </si>
  <si>
    <t>Kamenín</t>
  </si>
  <si>
    <r>
      <rPr>
        <sz val="8"/>
        <color rgb="FF000000"/>
        <rFont val="Arial"/>
        <family val="2"/>
        <charset val="238"/>
      </rPr>
      <t>1 932,67 €</t>
    </r>
    <r>
      <rPr>
        <sz val="8"/>
        <color rgb="FF000000"/>
        <rFont val="Arial"/>
        <family val="2"/>
        <charset val="238"/>
      </rPr>
      <t xml:space="preserve"> / </t>
    </r>
    <r>
      <rPr>
        <sz val="8"/>
        <color rgb="FF000000"/>
        <rFont val="Arial"/>
        <family val="2"/>
        <charset val="238"/>
      </rPr>
      <t>99,67 €</t>
    </r>
  </si>
  <si>
    <t>AGROPROFIT Bešeňov a.s.</t>
  </si>
  <si>
    <t>01125/2022-PNZ -P40333/22.00</t>
  </si>
  <si>
    <t>Bešeňov, Dolný Ohaj, Dvory nad Žitavou, Nové Zámky</t>
  </si>
  <si>
    <r>
      <rPr>
        <sz val="8"/>
        <color rgb="FF000000"/>
        <rFont val="Arial"/>
        <family val="2"/>
        <charset val="238"/>
      </rPr>
      <t>41 199,82 €</t>
    </r>
    <r>
      <rPr>
        <sz val="8"/>
        <color rgb="FF000000"/>
        <rFont val="Arial"/>
        <family val="2"/>
        <charset val="238"/>
      </rPr>
      <t xml:space="preserve"> / </t>
    </r>
    <r>
      <rPr>
        <sz val="8"/>
        <color rgb="FF000000"/>
        <rFont val="Arial"/>
        <family val="2"/>
        <charset val="238"/>
      </rPr>
      <t>103,11 €</t>
    </r>
  </si>
  <si>
    <t>Družstvo agropodnikateľov Mužla, družstvo</t>
  </si>
  <si>
    <t>01126/2022-PNZ -P40334/22.00</t>
  </si>
  <si>
    <t>Mužla</t>
  </si>
  <si>
    <r>
      <rPr>
        <sz val="8"/>
        <color rgb="FF000000"/>
        <rFont val="Arial"/>
        <family val="2"/>
        <charset val="238"/>
      </rPr>
      <t>16 418,46 €</t>
    </r>
    <r>
      <rPr>
        <sz val="8"/>
        <color rgb="FF000000"/>
        <rFont val="Arial"/>
        <family val="2"/>
        <charset val="238"/>
      </rPr>
      <t xml:space="preserve"> / </t>
    </r>
    <r>
      <rPr>
        <sz val="8"/>
        <color rgb="FF000000"/>
        <rFont val="Arial"/>
        <family val="2"/>
        <charset val="238"/>
      </rPr>
      <t>72,90 €</t>
    </r>
  </si>
  <si>
    <t>KTJ PARMEL s.r.o.</t>
  </si>
  <si>
    <t>01164/2022-PNZ -P40341/22.00</t>
  </si>
  <si>
    <t>Kamenín, Malá nad Hronom</t>
  </si>
  <si>
    <r>
      <rPr>
        <sz val="8"/>
        <color rgb="FF000000"/>
        <rFont val="Arial"/>
        <family val="2"/>
        <charset val="238"/>
      </rPr>
      <t>9 866,50 €</t>
    </r>
    <r>
      <rPr>
        <sz val="8"/>
        <color rgb="FF000000"/>
        <rFont val="Arial"/>
        <family val="2"/>
        <charset val="238"/>
      </rPr>
      <t xml:space="preserve"> / </t>
    </r>
    <r>
      <rPr>
        <sz val="8"/>
        <color rgb="FF000000"/>
        <rFont val="Arial"/>
        <family val="2"/>
        <charset val="238"/>
      </rPr>
      <t>70,69 €</t>
    </r>
  </si>
  <si>
    <t>Jozef Raučina</t>
  </si>
  <si>
    <t>01179/2022-PNZ -P40342/22.00</t>
  </si>
  <si>
    <r>
      <rPr>
        <sz val="8"/>
        <color rgb="FF000000"/>
        <rFont val="Arial"/>
        <family val="2"/>
        <charset val="238"/>
      </rPr>
      <t>7 074,11 €</t>
    </r>
    <r>
      <rPr>
        <sz val="8"/>
        <color rgb="FF000000"/>
        <rFont val="Arial"/>
        <family val="2"/>
        <charset val="238"/>
      </rPr>
      <t xml:space="preserve"> / </t>
    </r>
    <r>
      <rPr>
        <sz val="8"/>
        <color rgb="FF000000"/>
        <rFont val="Arial"/>
        <family val="2"/>
        <charset val="238"/>
      </rPr>
      <t>90,41 €</t>
    </r>
  </si>
  <si>
    <t>AGROCONSULTING SPOL, s.r.o.</t>
  </si>
  <si>
    <t>01319/2022-PNZ -P40340/22.00</t>
  </si>
  <si>
    <t>Jatov, Mlynský Sek, Sereď</t>
  </si>
  <si>
    <r>
      <rPr>
        <sz val="8"/>
        <color rgb="FF000000"/>
        <rFont val="Arial"/>
        <family val="2"/>
        <charset val="238"/>
      </rPr>
      <t>7 811,37 €</t>
    </r>
    <r>
      <rPr>
        <sz val="8"/>
        <color rgb="FF000000"/>
        <rFont val="Arial"/>
        <family val="2"/>
        <charset val="238"/>
      </rPr>
      <t xml:space="preserve"> / </t>
    </r>
    <r>
      <rPr>
        <sz val="8"/>
        <color rgb="FF000000"/>
        <rFont val="Arial"/>
        <family val="2"/>
        <charset val="238"/>
      </rPr>
      <t>73,99 €</t>
    </r>
  </si>
  <si>
    <t>Emília Rebrová</t>
  </si>
  <si>
    <t>01234/2022-PNZ -P40367/22.00</t>
  </si>
  <si>
    <t>Lysá pod Makytou</t>
  </si>
  <si>
    <r>
      <rPr>
        <sz val="8"/>
        <color rgb="FF000000"/>
        <rFont val="Arial"/>
        <family val="2"/>
        <charset val="238"/>
      </rPr>
      <t>80,00 €</t>
    </r>
    <r>
      <rPr>
        <sz val="8"/>
        <color rgb="FF000000"/>
        <rFont val="Arial"/>
        <family val="2"/>
        <charset val="238"/>
      </rPr>
      <t xml:space="preserve"> / </t>
    </r>
    <r>
      <rPr>
        <sz val="8"/>
        <color rgb="FF000000"/>
        <rFont val="Arial"/>
        <family val="2"/>
        <charset val="238"/>
      </rPr>
      <t>777,45 €</t>
    </r>
  </si>
  <si>
    <t>Formánek Rudolf</t>
  </si>
  <si>
    <t>01535/2022-PNZ -P40474/22.00</t>
  </si>
  <si>
    <t>Dohňany</t>
  </si>
  <si>
    <r>
      <rPr>
        <sz val="8"/>
        <color rgb="FF000000"/>
        <rFont val="Arial"/>
        <family val="2"/>
        <charset val="238"/>
      </rPr>
      <t>60,00 €</t>
    </r>
    <r>
      <rPr>
        <sz val="8"/>
        <color rgb="FF000000"/>
        <rFont val="Arial"/>
        <family val="2"/>
        <charset val="238"/>
      </rPr>
      <t xml:space="preserve"> / </t>
    </r>
    <r>
      <rPr>
        <sz val="8"/>
        <color rgb="FF000000"/>
        <rFont val="Arial"/>
        <family val="2"/>
        <charset val="238"/>
      </rPr>
      <t>2 298,85 €</t>
    </r>
  </si>
  <si>
    <t>Majerechová Irena</t>
  </si>
  <si>
    <t>02038/2021-PNZ -P40506/21.00</t>
  </si>
  <si>
    <t>Pruské</t>
  </si>
  <si>
    <r>
      <rPr>
        <sz val="8"/>
        <color rgb="FF000000"/>
        <rFont val="Arial"/>
        <family val="2"/>
        <charset val="238"/>
      </rPr>
      <t>66,00 €</t>
    </r>
    <r>
      <rPr>
        <sz val="8"/>
        <color rgb="FF000000"/>
        <rFont val="Arial"/>
        <family val="2"/>
        <charset val="238"/>
      </rPr>
      <t xml:space="preserve"> / </t>
    </r>
    <r>
      <rPr>
        <sz val="8"/>
        <color rgb="FF000000"/>
        <rFont val="Arial"/>
        <family val="2"/>
        <charset val="238"/>
      </rPr>
      <t>3 127,96 €</t>
    </r>
  </si>
  <si>
    <t>Ujčeková Blažena</t>
  </si>
  <si>
    <t>00722/2022-PNZ -P40143/22.00</t>
  </si>
  <si>
    <r>
      <rPr>
        <sz val="8"/>
        <color rgb="FF000000"/>
        <rFont val="Arial"/>
        <family val="2"/>
        <charset val="238"/>
      </rPr>
      <t>83,00 €</t>
    </r>
    <r>
      <rPr>
        <sz val="8"/>
        <color rgb="FF000000"/>
        <rFont val="Arial"/>
        <family val="2"/>
        <charset val="238"/>
      </rPr>
      <t xml:space="preserve"> / </t>
    </r>
    <r>
      <rPr>
        <sz val="8"/>
        <color rgb="FF000000"/>
        <rFont val="Arial"/>
        <family val="2"/>
        <charset val="238"/>
      </rPr>
      <t>781,54 €</t>
    </r>
  </si>
  <si>
    <t>Ing. Jozef Jamrich</t>
  </si>
  <si>
    <t>01096/2022-PNZ -P40324/22.00</t>
  </si>
  <si>
    <r>
      <rPr>
        <sz val="8"/>
        <color rgb="FF000000"/>
        <rFont val="Arial"/>
        <family val="2"/>
        <charset val="238"/>
      </rPr>
      <t>74,00 €</t>
    </r>
    <r>
      <rPr>
        <sz val="8"/>
        <color rgb="FF000000"/>
        <rFont val="Arial"/>
        <family val="2"/>
        <charset val="238"/>
      </rPr>
      <t xml:space="preserve"> / </t>
    </r>
    <r>
      <rPr>
        <sz val="8"/>
        <color rgb="FF000000"/>
        <rFont val="Arial"/>
        <family val="2"/>
        <charset val="238"/>
      </rPr>
      <t>1 791,77 €</t>
    </r>
  </si>
  <si>
    <t>Kulich Marián</t>
  </si>
  <si>
    <t>01111/2022-PNZ -P40327/22.00</t>
  </si>
  <si>
    <r>
      <rPr>
        <sz val="8"/>
        <color rgb="FF000000"/>
        <rFont val="Arial"/>
        <family val="2"/>
        <charset val="238"/>
      </rPr>
      <t>88,00 €</t>
    </r>
    <r>
      <rPr>
        <sz val="8"/>
        <color rgb="FF000000"/>
        <rFont val="Arial"/>
        <family val="2"/>
        <charset val="238"/>
      </rPr>
      <t xml:space="preserve"> / </t>
    </r>
    <r>
      <rPr>
        <sz val="8"/>
        <color rgb="FF000000"/>
        <rFont val="Arial"/>
        <family val="2"/>
        <charset val="238"/>
      </rPr>
      <t>196,69 €</t>
    </r>
  </si>
  <si>
    <t>Dana Križanová</t>
  </si>
  <si>
    <t>01169/2022-PNZ -P40350/22.00</t>
  </si>
  <si>
    <t>Bánovce nad Bebravou</t>
  </si>
  <si>
    <r>
      <rPr>
        <sz val="8"/>
        <color rgb="FF000000"/>
        <rFont val="Arial"/>
        <family val="2"/>
        <charset val="238"/>
      </rPr>
      <t>80,00 €</t>
    </r>
    <r>
      <rPr>
        <sz val="8"/>
        <color rgb="FF000000"/>
        <rFont val="Arial"/>
        <family val="2"/>
        <charset val="238"/>
      </rPr>
      <t xml:space="preserve"> / </t>
    </r>
    <r>
      <rPr>
        <sz val="8"/>
        <color rgb="FF000000"/>
        <rFont val="Arial"/>
        <family val="2"/>
        <charset val="238"/>
      </rPr>
      <t>1 932,37 €</t>
    </r>
  </si>
  <si>
    <t>Ján Varhaník</t>
  </si>
  <si>
    <t>01206/2022-PNZ -P40363/22.00</t>
  </si>
  <si>
    <t>Malé Hoste</t>
  </si>
  <si>
    <r>
      <rPr>
        <sz val="8"/>
        <color rgb="FF000000"/>
        <rFont val="Arial"/>
        <family val="2"/>
        <charset val="238"/>
      </rPr>
      <t>71,00 €</t>
    </r>
    <r>
      <rPr>
        <sz val="8"/>
        <color rgb="FF000000"/>
        <rFont val="Arial"/>
        <family val="2"/>
        <charset val="238"/>
      </rPr>
      <t xml:space="preserve"> / </t>
    </r>
    <r>
      <rPr>
        <sz val="8"/>
        <color rgb="FF000000"/>
        <rFont val="Arial"/>
        <family val="2"/>
        <charset val="238"/>
      </rPr>
      <t>1 290,91 €</t>
    </r>
  </si>
  <si>
    <t>01353/2022-PNZ -P40411/22.00</t>
  </si>
  <si>
    <t>Baštín, Veľké Bošany</t>
  </si>
  <si>
    <r>
      <rPr>
        <sz val="8"/>
        <color rgb="FF000000"/>
        <rFont val="Arial"/>
        <family val="2"/>
        <charset val="238"/>
      </rPr>
      <t>2 034,32 €</t>
    </r>
    <r>
      <rPr>
        <sz val="8"/>
        <color rgb="FF000000"/>
        <rFont val="Arial"/>
        <family val="2"/>
        <charset val="238"/>
      </rPr>
      <t xml:space="preserve"> / </t>
    </r>
    <r>
      <rPr>
        <sz val="8"/>
        <color rgb="FF000000"/>
        <rFont val="Arial"/>
        <family val="2"/>
        <charset val="238"/>
      </rPr>
      <t>63,17 €</t>
    </r>
  </si>
  <si>
    <t>Eva Kodajová</t>
  </si>
  <si>
    <t>01386/2022-PNZ -P40422/22.00</t>
  </si>
  <si>
    <t>Žitná</t>
  </si>
  <si>
    <r>
      <rPr>
        <sz val="8"/>
        <color rgb="FF000000"/>
        <rFont val="Arial"/>
        <family val="2"/>
        <charset val="238"/>
      </rPr>
      <t>81,00 €</t>
    </r>
    <r>
      <rPr>
        <sz val="8"/>
        <color rgb="FF000000"/>
        <rFont val="Arial"/>
        <family val="2"/>
        <charset val="238"/>
      </rPr>
      <t xml:space="preserve"> / </t>
    </r>
    <r>
      <rPr>
        <sz val="8"/>
        <color rgb="FF000000"/>
        <rFont val="Arial"/>
        <family val="2"/>
        <charset val="238"/>
      </rPr>
      <t>318,65 €</t>
    </r>
  </si>
  <si>
    <t>01417/2021-PNZ -P40330/21.00</t>
  </si>
  <si>
    <r>
      <rPr>
        <sz val="8"/>
        <color rgb="FF000000"/>
        <rFont val="Arial"/>
        <family val="2"/>
        <charset val="238"/>
      </rPr>
      <t>209,49 €</t>
    </r>
    <r>
      <rPr>
        <sz val="8"/>
        <color rgb="FF000000"/>
        <rFont val="Arial"/>
        <family val="2"/>
        <charset val="238"/>
      </rPr>
      <t xml:space="preserve"> / </t>
    </r>
    <r>
      <rPr>
        <sz val="8"/>
        <color rgb="FF000000"/>
        <rFont val="Arial"/>
        <family val="2"/>
        <charset val="238"/>
      </rPr>
      <t>32,07 €</t>
    </r>
  </si>
  <si>
    <t>Jakub Pigula</t>
  </si>
  <si>
    <t>00114/2022-PNZ -P40646/21.00</t>
  </si>
  <si>
    <r>
      <rPr>
        <sz val="8"/>
        <color rgb="FF000000"/>
        <rFont val="Arial"/>
        <family val="2"/>
        <charset val="238"/>
      </rPr>
      <t>75,13 €</t>
    </r>
    <r>
      <rPr>
        <sz val="8"/>
        <color rgb="FF000000"/>
        <rFont val="Arial"/>
        <family val="2"/>
        <charset val="238"/>
      </rPr>
      <t xml:space="preserve"> / </t>
    </r>
    <r>
      <rPr>
        <sz val="8"/>
        <color rgb="FF000000"/>
        <rFont val="Arial"/>
        <family val="2"/>
        <charset val="238"/>
      </rPr>
      <t>49,38 €</t>
    </r>
  </si>
  <si>
    <t>Piroh Maroš</t>
  </si>
  <si>
    <t>01083/2022-PNZ -P40321/22.00</t>
  </si>
  <si>
    <r>
      <rPr>
        <sz val="8"/>
        <color rgb="FF000000"/>
        <rFont val="Arial"/>
        <family val="2"/>
        <charset val="238"/>
      </rPr>
      <t>76,00 €</t>
    </r>
    <r>
      <rPr>
        <sz val="8"/>
        <color rgb="FF000000"/>
        <rFont val="Arial"/>
        <family val="2"/>
        <charset val="238"/>
      </rPr>
      <t xml:space="preserve"> / </t>
    </r>
    <r>
      <rPr>
        <sz val="8"/>
        <color rgb="FF000000"/>
        <rFont val="Arial"/>
        <family val="2"/>
        <charset val="238"/>
      </rPr>
      <t>670,19 €</t>
    </r>
  </si>
  <si>
    <t>Jaroslav Machek</t>
  </si>
  <si>
    <t>01446/2022-PNZ -P40443/22.00</t>
  </si>
  <si>
    <r>
      <rPr>
        <sz val="8"/>
        <color rgb="FF000000"/>
        <rFont val="Arial"/>
        <family val="2"/>
        <charset val="238"/>
      </rPr>
      <t>60,00 €</t>
    </r>
    <r>
      <rPr>
        <sz val="8"/>
        <color rgb="FF000000"/>
        <rFont val="Arial"/>
        <family val="2"/>
        <charset val="238"/>
      </rPr>
      <t xml:space="preserve"> / </t>
    </r>
    <r>
      <rPr>
        <sz val="8"/>
        <color rgb="FF000000"/>
        <rFont val="Arial"/>
        <family val="2"/>
        <charset val="238"/>
      </rPr>
      <t>1 662,05 €</t>
    </r>
  </si>
  <si>
    <t>Marek Pastirčák</t>
  </si>
  <si>
    <t>01649/2022-PNZ -P40513/22.00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</si>
  <si>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559,28 €</t>
    </r>
  </si>
  <si>
    <t>Chovanová Bibiana</t>
  </si>
  <si>
    <t>02511/2021-PNZ -P40645/21.00</t>
  </si>
  <si>
    <t>Sabinov</t>
  </si>
  <si>
    <r>
      <rPr>
        <sz val="8"/>
        <color rgb="FF000000"/>
        <rFont val="Arial"/>
        <family val="2"/>
        <charset val="238"/>
      </rPr>
      <t>82,50 €</t>
    </r>
    <r>
      <rPr>
        <sz val="8"/>
        <color rgb="FF000000"/>
        <rFont val="Arial"/>
        <family val="2"/>
        <charset val="238"/>
      </rPr>
      <t xml:space="preserve"> / </t>
    </r>
    <r>
      <rPr>
        <sz val="8"/>
        <color rgb="FF000000"/>
        <rFont val="Arial"/>
        <family val="2"/>
        <charset val="238"/>
      </rPr>
      <t>815,22 €</t>
    </r>
  </si>
  <si>
    <t>Poľnohospodárske družstvo "Šarišan" Svinia</t>
  </si>
  <si>
    <t>02516/2021-PNZ -P40444/21.00</t>
  </si>
  <si>
    <t>Jarovnice, Kojatice, Lažany, Svinia, Šarišské Lužianky, Župčany</t>
  </si>
  <si>
    <r>
      <rPr>
        <sz val="8"/>
        <color rgb="FF000000"/>
        <rFont val="Arial"/>
        <family val="2"/>
        <charset val="238"/>
      </rPr>
      <t>3 073,99 €</t>
    </r>
    <r>
      <rPr>
        <sz val="8"/>
        <color rgb="FF000000"/>
        <rFont val="Arial"/>
        <family val="2"/>
        <charset val="238"/>
      </rPr>
      <t xml:space="preserve"> / </t>
    </r>
    <r>
      <rPr>
        <sz val="8"/>
        <color rgb="FF000000"/>
        <rFont val="Arial"/>
        <family val="2"/>
        <charset val="238"/>
      </rPr>
      <t>18,24 €</t>
    </r>
  </si>
  <si>
    <t>Ing. Ján Čičvara</t>
  </si>
  <si>
    <t>03762/2020-PNZ -P40311/20.00</t>
  </si>
  <si>
    <t>Beloveža</t>
  </si>
  <si>
    <r>
      <rPr>
        <sz val="8"/>
        <color rgb="FF000000"/>
        <rFont val="Arial"/>
        <family val="2"/>
        <charset val="238"/>
      </rPr>
      <t>75,00 €</t>
    </r>
    <r>
      <rPr>
        <sz val="8"/>
        <color rgb="FF000000"/>
        <rFont val="Arial"/>
        <family val="2"/>
        <charset val="238"/>
      </rPr>
      <t xml:space="preserve"> / </t>
    </r>
    <r>
      <rPr>
        <sz val="8"/>
        <color rgb="FF000000"/>
        <rFont val="Arial"/>
        <family val="2"/>
        <charset val="238"/>
      </rPr>
      <t>459,00 €</t>
    </r>
  </si>
  <si>
    <t>04965/2020-PNZ -P40593/20.00</t>
  </si>
  <si>
    <r>
      <rPr>
        <sz val="8"/>
        <color rgb="FF000000"/>
        <rFont val="Arial"/>
        <family val="2"/>
        <charset val="238"/>
      </rPr>
      <t>2 182,90 €</t>
    </r>
    <r>
      <rPr>
        <sz val="8"/>
        <color rgb="FF000000"/>
        <rFont val="Arial"/>
        <family val="2"/>
        <charset val="238"/>
      </rPr>
      <t xml:space="preserve"> / </t>
    </r>
    <r>
      <rPr>
        <sz val="8"/>
        <color rgb="FF000000"/>
        <rFont val="Arial"/>
        <family val="2"/>
        <charset val="238"/>
      </rPr>
      <t>30,35 €</t>
    </r>
  </si>
  <si>
    <t>Ing. Norbert Fassinger - NOFA</t>
  </si>
  <si>
    <t>01725/2021-PNZ -P40398/21.00</t>
  </si>
  <si>
    <t>Huncovce, Vrbov</t>
  </si>
  <si>
    <r>
      <rPr>
        <sz val="8"/>
        <color rgb="FF000000"/>
        <rFont val="Arial"/>
        <family val="2"/>
        <charset val="238"/>
      </rPr>
      <t>35 723,79 €</t>
    </r>
    <r>
      <rPr>
        <sz val="8"/>
        <color rgb="FF000000"/>
        <rFont val="Arial"/>
        <family val="2"/>
        <charset val="238"/>
      </rPr>
      <t xml:space="preserve"> / </t>
    </r>
    <r>
      <rPr>
        <sz val="8"/>
        <color rgb="FF000000"/>
        <rFont val="Arial"/>
        <family val="2"/>
        <charset val="238"/>
      </rPr>
      <t>55,42 €</t>
    </r>
  </si>
  <si>
    <t>SZS Agrocorporation spol. s r.o.</t>
  </si>
  <si>
    <t>00306/2022-PNZ -P40081/22.00</t>
  </si>
  <si>
    <t>Jestice</t>
  </si>
  <si>
    <r>
      <rPr>
        <sz val="8"/>
        <color rgb="FF000000"/>
        <rFont val="Arial"/>
        <family val="2"/>
        <charset val="238"/>
      </rPr>
      <t>1 184,18 €</t>
    </r>
    <r>
      <rPr>
        <sz val="8"/>
        <color rgb="FF000000"/>
        <rFont val="Arial"/>
        <family val="2"/>
        <charset val="238"/>
      </rPr>
      <t xml:space="preserve"> / </t>
    </r>
    <r>
      <rPr>
        <sz val="8"/>
        <color rgb="FF000000"/>
        <rFont val="Arial"/>
        <family val="2"/>
        <charset val="238"/>
      </rPr>
      <t>33,95 €</t>
    </r>
  </si>
  <si>
    <t>Poľnoblh II s.r.o.</t>
  </si>
  <si>
    <t>00307/2022-PNZ -P40082/22.00</t>
  </si>
  <si>
    <t>Hnúšťa, Poproč, Ratkovská Zdychava</t>
  </si>
  <si>
    <r>
      <rPr>
        <sz val="8"/>
        <color rgb="FF000000"/>
        <rFont val="Arial"/>
        <family val="2"/>
        <charset val="238"/>
      </rPr>
      <t>539,39 €</t>
    </r>
    <r>
      <rPr>
        <sz val="8"/>
        <color rgb="FF000000"/>
        <rFont val="Arial"/>
        <family val="2"/>
        <charset val="238"/>
      </rPr>
      <t xml:space="preserve"> / </t>
    </r>
    <r>
      <rPr>
        <sz val="8"/>
        <color rgb="FF000000"/>
        <rFont val="Arial"/>
        <family val="2"/>
        <charset val="238"/>
      </rPr>
      <t>9,30 €</t>
    </r>
  </si>
  <si>
    <t>Jozef Pavlenka - SHR</t>
  </si>
  <si>
    <t>00316/2022-PNZ -P40086/22.00</t>
  </si>
  <si>
    <t>Gortva, Bizovo, Čenice, Hodejovec, Jesenské</t>
  </si>
  <si>
    <r>
      <rPr>
        <sz val="8"/>
        <color rgb="FF000000"/>
        <rFont val="Arial"/>
        <family val="2"/>
        <charset val="238"/>
      </rPr>
      <t>8 156,04 €</t>
    </r>
    <r>
      <rPr>
        <sz val="8"/>
        <color rgb="FF000000"/>
        <rFont val="Arial"/>
        <family val="2"/>
        <charset val="238"/>
      </rPr>
      <t xml:space="preserve"> / </t>
    </r>
    <r>
      <rPr>
        <sz val="8"/>
        <color rgb="FF000000"/>
        <rFont val="Arial"/>
        <family val="2"/>
        <charset val="238"/>
      </rPr>
      <t>43,00 €</t>
    </r>
  </si>
  <si>
    <t>Jakab Jozef - SHR</t>
  </si>
  <si>
    <t>00332/2022-PNZ -P40102/22.00</t>
  </si>
  <si>
    <t>Gemerček, Hodejov</t>
  </si>
  <si>
    <r>
      <rPr>
        <sz val="8"/>
        <color rgb="FF000000"/>
        <rFont val="Arial"/>
        <family val="2"/>
        <charset val="238"/>
      </rPr>
      <t>1 228,88 €</t>
    </r>
    <r>
      <rPr>
        <sz val="8"/>
        <color rgb="FF000000"/>
        <rFont val="Arial"/>
        <family val="2"/>
        <charset val="238"/>
      </rPr>
      <t xml:space="preserve"> / </t>
    </r>
    <r>
      <rPr>
        <sz val="8"/>
        <color rgb="FF000000"/>
        <rFont val="Arial"/>
        <family val="2"/>
        <charset val="238"/>
      </rPr>
      <t>48,03 €</t>
    </r>
  </si>
  <si>
    <t>Hrušková Angelika Ing.</t>
  </si>
  <si>
    <t>00363/2022-PNZ -P40120/22.00</t>
  </si>
  <si>
    <t>Gemerček</t>
  </si>
  <si>
    <r>
      <rPr>
        <sz val="8"/>
        <color rgb="FF000000"/>
        <rFont val="Arial"/>
        <family val="2"/>
        <charset val="238"/>
      </rPr>
      <t>278,37 €</t>
    </r>
    <r>
      <rPr>
        <sz val="8"/>
        <color rgb="FF000000"/>
        <rFont val="Arial"/>
        <family val="2"/>
        <charset val="238"/>
      </rPr>
      <t xml:space="preserve"> / </t>
    </r>
    <r>
      <rPr>
        <sz val="8"/>
        <color rgb="FF000000"/>
        <rFont val="Arial"/>
        <family val="2"/>
        <charset val="238"/>
      </rPr>
      <t>56,54 €</t>
    </r>
  </si>
  <si>
    <t>Ján Franciška, SHR</t>
  </si>
  <si>
    <t>00896/2022-PNZ -P40149/22.00</t>
  </si>
  <si>
    <t>Rakovnica</t>
  </si>
  <si>
    <r>
      <rPr>
        <sz val="8"/>
        <color rgb="FF000000"/>
        <rFont val="Arial"/>
        <family val="2"/>
        <charset val="238"/>
      </rPr>
      <t>3,67 €</t>
    </r>
    <r>
      <rPr>
        <sz val="8"/>
        <color rgb="FF000000"/>
        <rFont val="Arial"/>
        <family val="2"/>
        <charset val="238"/>
      </rPr>
      <t xml:space="preserve"> / </t>
    </r>
    <r>
      <rPr>
        <sz val="8"/>
        <color rgb="FF000000"/>
        <rFont val="Arial"/>
        <family val="2"/>
        <charset val="238"/>
      </rPr>
      <t>11,83 €</t>
    </r>
  </si>
  <si>
    <t>Mgr. Zita Szücsová</t>
  </si>
  <si>
    <t>00938/2021-PNZ -P40285/21.00</t>
  </si>
  <si>
    <t>Hrhov</t>
  </si>
  <si>
    <r>
      <rPr>
        <sz val="8"/>
        <color rgb="FF000000"/>
        <rFont val="Arial"/>
        <family val="2"/>
        <charset val="238"/>
      </rPr>
      <t>100,00 €</t>
    </r>
    <r>
      <rPr>
        <sz val="8"/>
        <color rgb="FF000000"/>
        <rFont val="Arial"/>
        <family val="2"/>
        <charset val="238"/>
      </rPr>
      <t xml:space="preserve"> / </t>
    </r>
    <r>
      <rPr>
        <sz val="8"/>
        <color rgb="FF000000"/>
        <rFont val="Arial"/>
        <family val="2"/>
        <charset val="238"/>
      </rPr>
      <t>553,40 €</t>
    </r>
  </si>
  <si>
    <t>TinAGRO s. r. o.</t>
  </si>
  <si>
    <t>00998/2022-PNZ -P40144/22.00</t>
  </si>
  <si>
    <t>Brzotín, Jovice, Krásnohorské Podhradie</t>
  </si>
  <si>
    <r>
      <rPr>
        <sz val="8"/>
        <color rgb="FF000000"/>
        <rFont val="Arial"/>
        <family val="2"/>
        <charset val="238"/>
      </rPr>
      <t>3 884,29 €</t>
    </r>
    <r>
      <rPr>
        <sz val="8"/>
        <color rgb="FF000000"/>
        <rFont val="Arial"/>
        <family val="2"/>
        <charset val="238"/>
      </rPr>
      <t xml:space="preserve"> / </t>
    </r>
    <r>
      <rPr>
        <sz val="8"/>
        <color rgb="FF000000"/>
        <rFont val="Arial"/>
        <family val="2"/>
        <charset val="238"/>
      </rPr>
      <t>41,01 €</t>
    </r>
  </si>
  <si>
    <t>BEK Agro Revúca, s.r.o.</t>
  </si>
  <si>
    <t>01241/2022-PNZ -P40369/22.00</t>
  </si>
  <si>
    <t>Jelšava, Lubeník, Mokrá Lúka, Muráň, Muránska Dlhá Lúka, Muránska Huta, Muránska Lehota, Revúcka Lehota, Revúčka</t>
  </si>
  <si>
    <r>
      <rPr>
        <sz val="8"/>
        <color rgb="FF000000"/>
        <rFont val="Arial"/>
        <family val="2"/>
        <charset val="238"/>
      </rPr>
      <t>3 867,12 €</t>
    </r>
    <r>
      <rPr>
        <sz val="8"/>
        <color rgb="FF000000"/>
        <rFont val="Arial"/>
        <family val="2"/>
        <charset val="238"/>
      </rPr>
      <t xml:space="preserve"> / </t>
    </r>
    <r>
      <rPr>
        <sz val="8"/>
        <color rgb="FF000000"/>
        <rFont val="Arial"/>
        <family val="2"/>
        <charset val="238"/>
      </rPr>
      <t>18,88 €</t>
    </r>
  </si>
  <si>
    <t>Andrea Serišová</t>
  </si>
  <si>
    <t>00516/2022-PNZ -P40170/22.00</t>
  </si>
  <si>
    <t>Lakšárska Nová Ves</t>
  </si>
  <si>
    <r>
      <rPr>
        <sz val="8"/>
        <color rgb="FF000000"/>
        <rFont val="Arial"/>
        <family val="2"/>
        <charset val="238"/>
      </rPr>
      <t>15,92 €</t>
    </r>
    <r>
      <rPr>
        <sz val="8"/>
        <color rgb="FF000000"/>
        <rFont val="Arial"/>
        <family val="2"/>
        <charset val="238"/>
      </rPr>
      <t xml:space="preserve"> / </t>
    </r>
    <r>
      <rPr>
        <sz val="8"/>
        <color rgb="FF000000"/>
        <rFont val="Arial"/>
        <family val="2"/>
        <charset val="238"/>
      </rPr>
      <t>28,09 €</t>
    </r>
  </si>
  <si>
    <t>Gajda Ján, Ing.</t>
  </si>
  <si>
    <t>00773/2022-PNZ -P40226/22.00</t>
  </si>
  <si>
    <r>
      <rPr>
        <sz val="8"/>
        <color rgb="FF000000"/>
        <rFont val="Arial"/>
        <family val="2"/>
        <charset val="238"/>
      </rPr>
      <t>93,50 €</t>
    </r>
    <r>
      <rPr>
        <sz val="8"/>
        <color rgb="FF000000"/>
        <rFont val="Arial"/>
        <family val="2"/>
        <charset val="238"/>
      </rPr>
      <t xml:space="preserve"> / </t>
    </r>
    <r>
      <rPr>
        <sz val="8"/>
        <color rgb="FF000000"/>
        <rFont val="Arial"/>
        <family val="2"/>
        <charset val="238"/>
      </rPr>
      <t>147,38 €</t>
    </r>
  </si>
  <si>
    <t>Ing. Petar Boychev a Mgr. Jana Bojčevová</t>
  </si>
  <si>
    <t>01359/2022-PNZ -P40415/22.00</t>
  </si>
  <si>
    <t>Koválov</t>
  </si>
  <si>
    <r>
      <rPr>
        <sz val="8"/>
        <color rgb="FF000000"/>
        <rFont val="Arial"/>
        <family val="2"/>
        <charset val="238"/>
      </rPr>
      <t>70,00 €</t>
    </r>
    <r>
      <rPr>
        <sz val="8"/>
        <color rgb="FF000000"/>
        <rFont val="Arial"/>
        <family val="2"/>
        <charset val="238"/>
      </rPr>
      <t xml:space="preserve"> / </t>
    </r>
    <r>
      <rPr>
        <sz val="8"/>
        <color rgb="FF000000"/>
        <rFont val="Arial"/>
        <family val="2"/>
        <charset val="238"/>
      </rPr>
      <t>1 054,21 €</t>
    </r>
  </si>
  <si>
    <t>Zuzana Michálková</t>
  </si>
  <si>
    <t>01442/2022-PNZ -P40439/22.00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</si>
  <si>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1 305,08 €</t>
    </r>
  </si>
  <si>
    <t>Hlaváček Ivo JUDr.PhDr.</t>
  </si>
  <si>
    <t>02029/2021-PNZ -P40501/21.00</t>
  </si>
  <si>
    <r>
      <rPr>
        <sz val="8"/>
        <color rgb="FF000000"/>
        <rFont val="Arial"/>
        <family val="2"/>
        <charset val="238"/>
      </rPr>
      <t>75,00 €</t>
    </r>
    <r>
      <rPr>
        <sz val="8"/>
        <color rgb="FF000000"/>
        <rFont val="Arial"/>
        <family val="2"/>
        <charset val="238"/>
      </rPr>
      <t xml:space="preserve"> / </t>
    </r>
    <r>
      <rPr>
        <sz val="8"/>
        <color rgb="FF000000"/>
        <rFont val="Arial"/>
        <family val="2"/>
        <charset val="238"/>
      </rPr>
      <t>540,35 €</t>
    </r>
  </si>
  <si>
    <t>Ing. Ivan Pribiš</t>
  </si>
  <si>
    <t>02034/2021-PNZ -P40504/21.00</t>
  </si>
  <si>
    <r>
      <rPr>
        <sz val="8"/>
        <color rgb="FF000000"/>
        <rFont val="Arial"/>
        <family val="2"/>
        <charset val="238"/>
      </rPr>
      <t>55,00 €</t>
    </r>
    <r>
      <rPr>
        <sz val="8"/>
        <color rgb="FF000000"/>
        <rFont val="Arial"/>
        <family val="2"/>
        <charset val="238"/>
      </rPr>
      <t xml:space="preserve"> / </t>
    </r>
    <r>
      <rPr>
        <sz val="8"/>
        <color rgb="FF000000"/>
        <rFont val="Arial"/>
        <family val="2"/>
        <charset val="238"/>
      </rPr>
      <t>2 989,13 €</t>
    </r>
  </si>
  <si>
    <t>Poľnohospodárske družstvo Mlynárovce</t>
  </si>
  <si>
    <t>01216/2022-PNZ -P40278/22.00</t>
  </si>
  <si>
    <t>Mlynárovce</t>
  </si>
  <si>
    <r>
      <rPr>
        <sz val="8"/>
        <color rgb="FF000000"/>
        <rFont val="Arial"/>
        <family val="2"/>
        <charset val="238"/>
      </rPr>
      <t>270,98 €</t>
    </r>
    <r>
      <rPr>
        <sz val="8"/>
        <color rgb="FF000000"/>
        <rFont val="Arial"/>
        <family val="2"/>
        <charset val="238"/>
      </rPr>
      <t xml:space="preserve"> / </t>
    </r>
    <r>
      <rPr>
        <sz val="8"/>
        <color rgb="FF000000"/>
        <rFont val="Arial"/>
        <family val="2"/>
        <charset val="238"/>
      </rPr>
      <t>29,18 €</t>
    </r>
  </si>
  <si>
    <t>Ing. Vaňková Ľubica - SHR</t>
  </si>
  <si>
    <t>01521/2022-PNZ -P40263/22.00</t>
  </si>
  <si>
    <t>Soboš</t>
  </si>
  <si>
    <r>
      <rPr>
        <sz val="8"/>
        <color rgb="FF000000"/>
        <rFont val="Arial"/>
        <family val="2"/>
        <charset val="238"/>
      </rPr>
      <t>721,64 €</t>
    </r>
    <r>
      <rPr>
        <sz val="8"/>
        <color rgb="FF000000"/>
        <rFont val="Arial"/>
        <family val="2"/>
        <charset val="238"/>
      </rPr>
      <t xml:space="preserve"> / </t>
    </r>
    <r>
      <rPr>
        <sz val="8"/>
        <color rgb="FF000000"/>
        <rFont val="Arial"/>
        <family val="2"/>
        <charset val="238"/>
      </rPr>
      <t>49,38 €</t>
    </r>
  </si>
  <si>
    <t>Imrich Malačina</t>
  </si>
  <si>
    <t>02338/2021-PNZ -P40476/21.00</t>
  </si>
  <si>
    <t>Beňadikovce, Radoma</t>
  </si>
  <si>
    <r>
      <rPr>
        <sz val="8"/>
        <color rgb="FF000000"/>
        <rFont val="Arial"/>
        <family val="2"/>
        <charset val="238"/>
      </rPr>
      <t>2 770,12 €</t>
    </r>
    <r>
      <rPr>
        <sz val="8"/>
        <color rgb="FF000000"/>
        <rFont val="Arial"/>
        <family val="2"/>
        <charset val="238"/>
      </rPr>
      <t xml:space="preserve"> / </t>
    </r>
    <r>
      <rPr>
        <sz val="8"/>
        <color rgb="FF000000"/>
        <rFont val="Arial"/>
        <family val="2"/>
        <charset val="238"/>
      </rPr>
      <t>50,71 €</t>
    </r>
  </si>
  <si>
    <t>Ing. Juraj Marcinek</t>
  </si>
  <si>
    <t>01160/2022-PNZ -P40345/22.00</t>
  </si>
  <si>
    <r>
      <rPr>
        <sz val="8"/>
        <color rgb="FF000000"/>
        <rFont val="Arial"/>
        <family val="2"/>
        <charset val="238"/>
      </rPr>
      <t>88,00 €</t>
    </r>
    <r>
      <rPr>
        <sz val="8"/>
        <color rgb="FF000000"/>
        <rFont val="Arial"/>
        <family val="2"/>
        <charset val="238"/>
      </rPr>
      <t xml:space="preserve"> / </t>
    </r>
    <r>
      <rPr>
        <sz val="8"/>
        <color rgb="FF000000"/>
        <rFont val="Arial"/>
        <family val="2"/>
        <charset val="238"/>
      </rPr>
      <t>429,90 €</t>
    </r>
  </si>
  <si>
    <t>Tatiana Maliková</t>
  </si>
  <si>
    <t>01668/2022-PNZ -P40522/22.00</t>
  </si>
  <si>
    <r>
      <rPr>
        <sz val="8"/>
        <color rgb="FF000000"/>
        <rFont val="Arial"/>
        <family val="2"/>
        <charset val="238"/>
      </rPr>
      <t>90,10 €</t>
    </r>
    <r>
      <rPr>
        <sz val="8"/>
        <color rgb="FF000000"/>
        <rFont val="Arial"/>
        <family val="2"/>
        <charset val="238"/>
      </rPr>
      <t xml:space="preserve"> / </t>
    </r>
    <r>
      <rPr>
        <sz val="8"/>
        <color rgb="FF000000"/>
        <rFont val="Arial"/>
        <family val="2"/>
        <charset val="238"/>
      </rPr>
      <t>89,80 €</t>
    </r>
  </si>
  <si>
    <t>Poláček Michal</t>
  </si>
  <si>
    <t>01472/2022-PNZ -P40457/22.00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</si>
  <si>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1 440,33 €</t>
    </r>
  </si>
  <si>
    <t>emTIVO, s. r. o.</t>
  </si>
  <si>
    <t>01606/2022-PNZ -P40498/22.00</t>
  </si>
  <si>
    <t>Melčice</t>
  </si>
  <si>
    <r>
      <rPr>
        <sz val="8"/>
        <color rgb="FF000000"/>
        <rFont val="Arial"/>
        <family val="2"/>
        <charset val="238"/>
      </rPr>
      <t>4,53 €</t>
    </r>
    <r>
      <rPr>
        <sz val="8"/>
        <color rgb="FF000000"/>
        <rFont val="Arial"/>
        <family val="2"/>
        <charset val="238"/>
      </rPr>
      <t xml:space="preserve"> / </t>
    </r>
    <r>
      <rPr>
        <sz val="8"/>
        <color rgb="FF000000"/>
        <rFont val="Arial"/>
        <family val="2"/>
        <charset val="238"/>
      </rPr>
      <t>33,88 €</t>
    </r>
  </si>
  <si>
    <t>03814/2020-PNZ -P40250/20.00</t>
  </si>
  <si>
    <t>Brodzany, Kolačno, Malé Bielice, Malé Kršteňany, Malé Uherce, Livina, Návojovce, Nedašovce, Malé Ostratice, Veľké Ostratice, Partizánske, Pažiť, Pravotice, Rybany, Veľké Bielice, Veľké Kršteňany, Veľké Uherce, Žabokreky nad Nitrou</t>
  </si>
  <si>
    <r>
      <rPr>
        <sz val="8"/>
        <color rgb="FF000000"/>
        <rFont val="Arial"/>
        <family val="2"/>
        <charset val="238"/>
      </rPr>
      <t>49 619,51 €</t>
    </r>
    <r>
      <rPr>
        <sz val="8"/>
        <color rgb="FF000000"/>
        <rFont val="Arial"/>
        <family val="2"/>
        <charset val="238"/>
      </rPr>
      <t xml:space="preserve"> / </t>
    </r>
    <r>
      <rPr>
        <sz val="8"/>
        <color rgb="FF000000"/>
        <rFont val="Arial"/>
        <family val="2"/>
        <charset val="238"/>
      </rPr>
      <t>69,13 €</t>
    </r>
  </si>
  <si>
    <t>AGROBIOP s.r.o.</t>
  </si>
  <si>
    <t>00431/2022-PNZ -P40137/22.00</t>
  </si>
  <si>
    <t>Piešťany, Kocurice</t>
  </si>
  <si>
    <r>
      <rPr>
        <sz val="8"/>
        <color rgb="FF000000"/>
        <rFont val="Arial"/>
        <family val="2"/>
        <charset val="238"/>
      </rPr>
      <t>7 301,04 €</t>
    </r>
    <r>
      <rPr>
        <sz val="8"/>
        <color rgb="FF000000"/>
        <rFont val="Arial"/>
        <family val="2"/>
        <charset val="238"/>
      </rPr>
      <t xml:space="preserve"> / </t>
    </r>
    <r>
      <rPr>
        <sz val="8"/>
        <color rgb="FF000000"/>
        <rFont val="Arial"/>
        <family val="2"/>
        <charset val="238"/>
      </rPr>
      <t>74,90 €</t>
    </r>
  </si>
  <si>
    <t>REPASU POĽNOFARMA s.r.o.</t>
  </si>
  <si>
    <t>00643/2022-PNZ -P40190/22.00</t>
  </si>
  <si>
    <t>Jalšové, Koplotovce, Drahovce</t>
  </si>
  <si>
    <r>
      <rPr>
        <sz val="8"/>
        <color rgb="FF000000"/>
        <rFont val="Arial"/>
        <family val="2"/>
        <charset val="238"/>
      </rPr>
      <t>2 870,86 €</t>
    </r>
    <r>
      <rPr>
        <sz val="8"/>
        <color rgb="FF000000"/>
        <rFont val="Arial"/>
        <family val="2"/>
        <charset val="238"/>
      </rPr>
      <t xml:space="preserve"> / </t>
    </r>
    <r>
      <rPr>
        <sz val="8"/>
        <color rgb="FF000000"/>
        <rFont val="Arial"/>
        <family val="2"/>
        <charset val="238"/>
      </rPr>
      <t>84,69 €</t>
    </r>
  </si>
  <si>
    <t>Ondrusova Dana</t>
  </si>
  <si>
    <t>01114/2022-PNZ -P40328/22.00</t>
  </si>
  <si>
    <t>Horné Dubovany</t>
  </si>
  <si>
    <r>
      <rPr>
        <sz val="8"/>
        <color rgb="FF000000"/>
        <rFont val="Arial"/>
        <family val="2"/>
        <charset val="238"/>
      </rPr>
      <t>66,00 €</t>
    </r>
    <r>
      <rPr>
        <sz val="8"/>
        <color rgb="FF000000"/>
        <rFont val="Arial"/>
        <family val="2"/>
        <charset val="238"/>
      </rPr>
      <t xml:space="preserve"> / </t>
    </r>
    <r>
      <rPr>
        <sz val="8"/>
        <color rgb="FF000000"/>
        <rFont val="Arial"/>
        <family val="2"/>
        <charset val="238"/>
      </rPr>
      <t>3 219,51 €</t>
    </r>
  </si>
  <si>
    <t>Ing. Miroslav Zelenka</t>
  </si>
  <si>
    <t>01285/2022-PNZ -P40389/22.00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</si>
  <si>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470,81 €</t>
    </r>
  </si>
  <si>
    <t>Macášek Peter</t>
  </si>
  <si>
    <t>01387/2022-PNZ -P40424/22.00</t>
  </si>
  <si>
    <r>
      <rPr>
        <sz val="8"/>
        <color rgb="FF000000"/>
        <rFont val="Arial"/>
        <family val="2"/>
        <charset val="238"/>
      </rPr>
      <t>90,00 €</t>
    </r>
    <r>
      <rPr>
        <sz val="8"/>
        <color rgb="FF000000"/>
        <rFont val="Arial"/>
        <family val="2"/>
        <charset val="238"/>
      </rPr>
      <t xml:space="preserve"> / </t>
    </r>
    <r>
      <rPr>
        <sz val="8"/>
        <color rgb="FF000000"/>
        <rFont val="Arial"/>
        <family val="2"/>
        <charset val="238"/>
      </rPr>
      <t>2 528,08 €</t>
    </r>
  </si>
  <si>
    <t>Holička Stanislav</t>
  </si>
  <si>
    <t>01487/2022-PNZ -P40460/22.00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</si>
  <si>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448,83 €</t>
    </r>
  </si>
  <si>
    <t>Katarína Hornáková</t>
  </si>
  <si>
    <t>02353/2021-PNZ -P40222/20.00</t>
  </si>
  <si>
    <r>
      <rPr>
        <sz val="8"/>
        <color rgb="FF000000"/>
        <rFont val="Arial"/>
        <family val="2"/>
        <charset val="238"/>
      </rPr>
      <t>242,39 €</t>
    </r>
    <r>
      <rPr>
        <sz val="8"/>
        <color rgb="FF000000"/>
        <rFont val="Arial"/>
        <family val="2"/>
        <charset val="238"/>
      </rPr>
      <t xml:space="preserve"> / </t>
    </r>
    <r>
      <rPr>
        <sz val="8"/>
        <color rgb="FF000000"/>
        <rFont val="Arial"/>
        <family val="2"/>
        <charset val="238"/>
      </rPr>
      <t>75,54 €</t>
    </r>
  </si>
  <si>
    <t>Zuzana Perháčová</t>
  </si>
  <si>
    <t>00441/2021-PNZ -P40140/21.00</t>
  </si>
  <si>
    <t>Brezina</t>
  </si>
  <si>
    <r>
      <rPr>
        <sz val="8"/>
        <color rgb="FF000000"/>
        <rFont val="Arial"/>
        <family val="2"/>
        <charset val="238"/>
      </rPr>
      <t>97,07 €</t>
    </r>
    <r>
      <rPr>
        <sz val="8"/>
        <color rgb="FF000000"/>
        <rFont val="Arial"/>
        <family val="2"/>
        <charset val="238"/>
      </rPr>
      <t xml:space="preserve"> / </t>
    </r>
    <r>
      <rPr>
        <sz val="8"/>
        <color rgb="FF000000"/>
        <rFont val="Arial"/>
        <family val="2"/>
        <charset val="238"/>
      </rPr>
      <t>78,56 €</t>
    </r>
  </si>
  <si>
    <t>Milan Mendeľ, Ján Maďar</t>
  </si>
  <si>
    <t>01411/2022-PNZ -P40429/22.00</t>
  </si>
  <si>
    <t>Trnávka</t>
  </si>
  <si>
    <r>
      <rPr>
        <sz val="8"/>
        <color rgb="FF000000"/>
        <rFont val="Arial"/>
        <family val="2"/>
        <charset val="238"/>
      </rPr>
      <t>75,00 €</t>
    </r>
    <r>
      <rPr>
        <sz val="8"/>
        <color rgb="FF000000"/>
        <rFont val="Arial"/>
        <family val="2"/>
        <charset val="238"/>
      </rPr>
      <t xml:space="preserve"> / </t>
    </r>
    <r>
      <rPr>
        <sz val="8"/>
        <color rgb="FF000000"/>
        <rFont val="Arial"/>
        <family val="2"/>
        <charset val="238"/>
      </rPr>
      <t>498,67 €</t>
    </r>
  </si>
  <si>
    <t>Ing. Miroslav Tomko</t>
  </si>
  <si>
    <t>04289/2020-PNZ -P40416/20.00</t>
  </si>
  <si>
    <t>Hraň</t>
  </si>
  <si>
    <r>
      <rPr>
        <sz val="8"/>
        <color rgb="FF000000"/>
        <rFont val="Arial"/>
        <family val="2"/>
        <charset val="238"/>
      </rPr>
      <t>77,00 €</t>
    </r>
    <r>
      <rPr>
        <sz val="8"/>
        <color rgb="FF000000"/>
        <rFont val="Arial"/>
        <family val="2"/>
        <charset val="238"/>
      </rPr>
      <t xml:space="preserve"> / </t>
    </r>
    <r>
      <rPr>
        <sz val="8"/>
        <color rgb="FF000000"/>
        <rFont val="Arial"/>
        <family val="2"/>
        <charset val="238"/>
      </rPr>
      <t>1 086,04 €</t>
    </r>
  </si>
  <si>
    <t>Ing. Marian Vojtek</t>
  </si>
  <si>
    <t>00808/2022-PNZ -P40235/22.00</t>
  </si>
  <si>
    <r>
      <rPr>
        <sz val="8"/>
        <color rgb="FF000000"/>
        <rFont val="Arial"/>
        <family val="2"/>
        <charset val="238"/>
      </rPr>
      <t>88,00 €</t>
    </r>
    <r>
      <rPr>
        <sz val="8"/>
        <color rgb="FF000000"/>
        <rFont val="Arial"/>
        <family val="2"/>
        <charset val="238"/>
      </rPr>
      <t xml:space="preserve"> / </t>
    </r>
    <r>
      <rPr>
        <sz val="8"/>
        <color rgb="FF000000"/>
        <rFont val="Arial"/>
        <family val="2"/>
        <charset val="238"/>
      </rPr>
      <t>280,52 €</t>
    </r>
  </si>
  <si>
    <t>Adamov Jozef</t>
  </si>
  <si>
    <t>04329/2020-PNZ -P40407/20.00</t>
  </si>
  <si>
    <r>
      <rPr>
        <sz val="8"/>
        <color rgb="FF000000"/>
        <rFont val="Arial"/>
        <family val="2"/>
        <charset val="238"/>
      </rPr>
      <t>60,00 €</t>
    </r>
    <r>
      <rPr>
        <sz val="8"/>
        <color rgb="FF000000"/>
        <rFont val="Arial"/>
        <family val="2"/>
        <charset val="238"/>
      </rPr>
      <t xml:space="preserve"> / </t>
    </r>
    <r>
      <rPr>
        <sz val="8"/>
        <color rgb="FF000000"/>
        <rFont val="Arial"/>
        <family val="2"/>
        <charset val="238"/>
      </rPr>
      <t>2 678,57 €</t>
    </r>
  </si>
  <si>
    <t>Hulín Martin</t>
  </si>
  <si>
    <t>04688/2020-PNZ -P40523/20.00</t>
  </si>
  <si>
    <r>
      <rPr>
        <sz val="8"/>
        <color rgb="FF000000"/>
        <rFont val="Arial"/>
        <family val="2"/>
        <charset val="238"/>
      </rPr>
      <t>70,00 €</t>
    </r>
    <r>
      <rPr>
        <sz val="8"/>
        <color rgb="FF000000"/>
        <rFont val="Arial"/>
        <family val="2"/>
        <charset val="238"/>
      </rPr>
      <t xml:space="preserve"> / </t>
    </r>
    <r>
      <rPr>
        <sz val="8"/>
        <color rgb="FF000000"/>
        <rFont val="Arial"/>
        <family val="2"/>
        <charset val="238"/>
      </rPr>
      <t>799,09 €</t>
    </r>
  </si>
  <si>
    <t>Pavol Mlynárik</t>
  </si>
  <si>
    <t>00444/2022-PNZ -P40142/22.00</t>
  </si>
  <si>
    <r>
      <rPr>
        <sz val="8"/>
        <color rgb="FF000000"/>
        <rFont val="Arial"/>
        <family val="2"/>
        <charset val="238"/>
      </rPr>
      <t>90,00 €</t>
    </r>
    <r>
      <rPr>
        <sz val="8"/>
        <color rgb="FF000000"/>
        <rFont val="Arial"/>
        <family val="2"/>
        <charset val="238"/>
      </rPr>
      <t xml:space="preserve"> / </t>
    </r>
    <r>
      <rPr>
        <sz val="8"/>
        <color rgb="FF000000"/>
        <rFont val="Arial"/>
        <family val="2"/>
        <charset val="238"/>
      </rPr>
      <t>268,66 €</t>
    </r>
  </si>
  <si>
    <t>Katarína Nosálová</t>
  </si>
  <si>
    <t>00545/2022-PNZ -P40092/22.00</t>
  </si>
  <si>
    <r>
      <rPr>
        <sz val="8"/>
        <color rgb="FF000000"/>
        <rFont val="Arial"/>
        <family val="2"/>
        <charset val="238"/>
      </rPr>
      <t>83,00 €</t>
    </r>
    <r>
      <rPr>
        <sz val="8"/>
        <color rgb="FF000000"/>
        <rFont val="Arial"/>
        <family val="2"/>
        <charset val="238"/>
      </rPr>
      <t xml:space="preserve"> / </t>
    </r>
    <r>
      <rPr>
        <sz val="8"/>
        <color rgb="FF000000"/>
        <rFont val="Arial"/>
        <family val="2"/>
        <charset val="238"/>
      </rPr>
      <t>771,38 €</t>
    </r>
  </si>
  <si>
    <t>Martinka Ján</t>
  </si>
  <si>
    <t>00746/2022-PNZ -P40015/22.00</t>
  </si>
  <si>
    <r>
      <rPr>
        <sz val="8"/>
        <color rgb="FF000000"/>
        <rFont val="Arial"/>
        <family val="2"/>
        <charset val="238"/>
      </rPr>
      <t>200,00 €</t>
    </r>
    <r>
      <rPr>
        <sz val="8"/>
        <color rgb="FF000000"/>
        <rFont val="Arial"/>
        <family val="2"/>
        <charset val="238"/>
      </rPr>
      <t xml:space="preserve"> / </t>
    </r>
    <r>
      <rPr>
        <sz val="8"/>
        <color rgb="FF000000"/>
        <rFont val="Arial"/>
        <family val="2"/>
        <charset val="238"/>
      </rPr>
      <t>43,19 €</t>
    </r>
  </si>
  <si>
    <t>Jagoš Peter</t>
  </si>
  <si>
    <t>01232/2021-PNZ -P40356/21.00</t>
  </si>
  <si>
    <t>Pitelová</t>
  </si>
  <si>
    <r>
      <rPr>
        <sz val="8"/>
        <color rgb="FF000000"/>
        <rFont val="Arial"/>
        <family val="2"/>
        <charset val="238"/>
      </rPr>
      <t>61,42 €</t>
    </r>
    <r>
      <rPr>
        <sz val="8"/>
        <color rgb="FF000000"/>
        <rFont val="Arial"/>
        <family val="2"/>
        <charset val="238"/>
      </rPr>
      <t xml:space="preserve"> / </t>
    </r>
    <r>
      <rPr>
        <sz val="8"/>
        <color rgb="FF000000"/>
        <rFont val="Arial"/>
        <family val="2"/>
        <charset val="238"/>
      </rPr>
      <t>20,48 €</t>
    </r>
  </si>
  <si>
    <t>MuVi Trade, s.r.o.</t>
  </si>
  <si>
    <t>01234/2021-PNZ -P40357/21.00</t>
  </si>
  <si>
    <r>
      <rPr>
        <sz val="8"/>
        <color rgb="FF000000"/>
        <rFont val="Arial"/>
        <family val="2"/>
        <charset val="238"/>
      </rPr>
      <t>61,41 €</t>
    </r>
    <r>
      <rPr>
        <sz val="8"/>
        <color rgb="FF000000"/>
        <rFont val="Arial"/>
        <family val="2"/>
        <charset val="238"/>
      </rPr>
      <t xml:space="preserve"> / </t>
    </r>
    <r>
      <rPr>
        <sz val="8"/>
        <color rgb="FF000000"/>
        <rFont val="Arial"/>
        <family val="2"/>
        <charset val="238"/>
      </rPr>
      <t>20,48 €</t>
    </r>
  </si>
  <si>
    <t>Farma Slaská, s.r.o.</t>
  </si>
  <si>
    <t>01250/2022-PNZ -P40371/22.00</t>
  </si>
  <si>
    <r>
      <rPr>
        <sz val="8"/>
        <color rgb="FF000000"/>
        <rFont val="Arial"/>
        <family val="2"/>
        <charset val="238"/>
      </rPr>
      <t>1 737,16 €</t>
    </r>
    <r>
      <rPr>
        <sz val="8"/>
        <color rgb="FF000000"/>
        <rFont val="Arial"/>
        <family val="2"/>
        <charset val="238"/>
      </rPr>
      <t xml:space="preserve"> / </t>
    </r>
    <r>
      <rPr>
        <sz val="8"/>
        <color rgb="FF000000"/>
        <rFont val="Arial"/>
        <family val="2"/>
        <charset val="238"/>
      </rPr>
      <t>43,40 €</t>
    </r>
  </si>
  <si>
    <t>Melicherčíková Emília</t>
  </si>
  <si>
    <t>01615/2021-PNZ -P40403/21.00</t>
  </si>
  <si>
    <r>
      <rPr>
        <sz val="8"/>
        <color rgb="FF000000"/>
        <rFont val="Arial"/>
        <family val="2"/>
        <charset val="238"/>
      </rPr>
      <t>91,00 €</t>
    </r>
    <r>
      <rPr>
        <sz val="8"/>
        <color rgb="FF000000"/>
        <rFont val="Arial"/>
        <family val="2"/>
        <charset val="238"/>
      </rPr>
      <t xml:space="preserve"> / </t>
    </r>
    <r>
      <rPr>
        <sz val="8"/>
        <color rgb="FF000000"/>
        <rFont val="Arial"/>
        <family val="2"/>
        <charset val="238"/>
      </rPr>
      <t>1 006,64 €</t>
    </r>
  </si>
  <si>
    <t>Ing. Jiřina Kurtová</t>
  </si>
  <si>
    <t>02060/2021-PNZ -P40507/21.00</t>
  </si>
  <si>
    <r>
      <rPr>
        <sz val="8"/>
        <color rgb="FF000000"/>
        <rFont val="Arial"/>
        <family val="2"/>
        <charset val="238"/>
      </rPr>
      <t>91,00 €</t>
    </r>
    <r>
      <rPr>
        <sz val="8"/>
        <color rgb="FF000000"/>
        <rFont val="Arial"/>
        <family val="2"/>
        <charset val="238"/>
      </rPr>
      <t xml:space="preserve"> / </t>
    </r>
    <r>
      <rPr>
        <sz val="8"/>
        <color rgb="FF000000"/>
        <rFont val="Arial"/>
        <family val="2"/>
        <charset val="238"/>
      </rPr>
      <t>1 007,75 €</t>
    </r>
  </si>
  <si>
    <t>Vladimír Kučera</t>
  </si>
  <si>
    <t>00882/2022-PNZ -P40247/22.00</t>
  </si>
  <si>
    <r>
      <rPr>
        <sz val="8"/>
        <color rgb="FF000000"/>
        <rFont val="Arial"/>
        <family val="2"/>
        <charset val="238"/>
      </rPr>
      <t>90,50 €</t>
    </r>
    <r>
      <rPr>
        <sz val="8"/>
        <color rgb="FF000000"/>
        <rFont val="Arial"/>
        <family val="2"/>
        <charset val="238"/>
      </rPr>
      <t xml:space="preserve"> / </t>
    </r>
    <r>
      <rPr>
        <sz val="8"/>
        <color rgb="FF000000"/>
        <rFont val="Arial"/>
        <family val="2"/>
        <charset val="238"/>
      </rPr>
      <t>282,20 €</t>
    </r>
  </si>
  <si>
    <t>Maroš Gregáň</t>
  </si>
  <si>
    <t>00883/2022-PNZ -P40248/22.00</t>
  </si>
  <si>
    <r>
      <rPr>
        <sz val="8"/>
        <color rgb="FF000000"/>
        <rFont val="Arial"/>
        <family val="2"/>
        <charset val="238"/>
      </rPr>
      <t>91,00 €</t>
    </r>
    <r>
      <rPr>
        <sz val="8"/>
        <color rgb="FF000000"/>
        <rFont val="Arial"/>
        <family val="2"/>
        <charset val="238"/>
      </rPr>
      <t xml:space="preserve"> / </t>
    </r>
    <r>
      <rPr>
        <sz val="8"/>
        <color rgb="FF000000"/>
        <rFont val="Arial"/>
        <family val="2"/>
        <charset val="238"/>
      </rPr>
      <t>267,65 €</t>
    </r>
  </si>
  <si>
    <t>Ing. Jaromír Debnár</t>
  </si>
  <si>
    <t>00970/2022-PNZ -P40279/22.00</t>
  </si>
  <si>
    <t>Detva, Hriňová</t>
  </si>
  <si>
    <r>
      <rPr>
        <sz val="8"/>
        <color rgb="FF000000"/>
        <rFont val="Arial"/>
        <family val="2"/>
        <charset val="238"/>
      </rPr>
      <t>176,00 €</t>
    </r>
    <r>
      <rPr>
        <sz val="8"/>
        <color rgb="FF000000"/>
        <rFont val="Arial"/>
        <family val="2"/>
        <charset val="238"/>
      </rPr>
      <t xml:space="preserve"> / </t>
    </r>
    <r>
      <rPr>
        <sz val="8"/>
        <color rgb="FF000000"/>
        <rFont val="Arial"/>
        <family val="2"/>
        <charset val="238"/>
      </rPr>
      <t>45,53 €</t>
    </r>
  </si>
  <si>
    <t>Martin Chriašteľ</t>
  </si>
  <si>
    <t>01325/2022-PNZ -P40405/22.00</t>
  </si>
  <si>
    <r>
      <rPr>
        <sz val="8"/>
        <color rgb="FF000000"/>
        <rFont val="Arial"/>
        <family val="2"/>
        <charset val="238"/>
      </rPr>
      <t>63,50 €</t>
    </r>
    <r>
      <rPr>
        <sz val="8"/>
        <color rgb="FF000000"/>
        <rFont val="Arial"/>
        <family val="2"/>
        <charset val="238"/>
      </rPr>
      <t xml:space="preserve"> / </t>
    </r>
    <r>
      <rPr>
        <sz val="8"/>
        <color rgb="FF000000"/>
        <rFont val="Arial"/>
        <family val="2"/>
        <charset val="238"/>
      </rPr>
      <t>2 102,65 €</t>
    </r>
  </si>
  <si>
    <t>Vojtech Markovics, SHR</t>
  </si>
  <si>
    <t>00948/2022-PNZ -P40575/16.02</t>
  </si>
  <si>
    <t>Dodatok o zvýšení na žiadosť nájomcu</t>
  </si>
  <si>
    <t>Modra, Pezinok</t>
  </si>
  <si>
    <t>31.10.2041</t>
  </si>
  <si>
    <r>
      <rPr>
        <sz val="8"/>
        <color rgb="FF000000"/>
        <rFont val="Arial"/>
        <family val="2"/>
        <charset val="238"/>
      </rPr>
      <t>1,0798</t>
    </r>
    <r>
      <rPr>
        <sz val="8"/>
        <color rgb="FF000000"/>
        <rFont val="Arial"/>
        <family val="2"/>
        <charset val="238"/>
      </rPr>
      <t xml:space="preserve"> / </t>
    </r>
    <r>
      <rPr>
        <sz val="8"/>
        <color rgb="FF000000"/>
        <rFont val="Arial"/>
        <family val="2"/>
        <charset val="238"/>
      </rPr>
      <t>2,0079</t>
    </r>
  </si>
  <si>
    <t>Kristína Lindtnerová</t>
  </si>
  <si>
    <t>01177/2022-PNZ -P41298/15.01</t>
  </si>
  <si>
    <t>dodatok o znížení na žiadosť nájomcu</t>
  </si>
  <si>
    <r>
      <rPr>
        <sz val="8"/>
        <color rgb="FF000000"/>
        <rFont val="Arial"/>
        <family val="2"/>
        <charset val="238"/>
      </rPr>
      <t>0,0166</t>
    </r>
    <r>
      <rPr>
        <sz val="8"/>
        <color rgb="FF000000"/>
        <rFont val="Arial"/>
        <family val="2"/>
        <charset val="238"/>
      </rPr>
      <t xml:space="preserve"> / </t>
    </r>
    <r>
      <rPr>
        <sz val="8"/>
        <color rgb="FF000000"/>
        <rFont val="Arial"/>
        <family val="2"/>
        <charset val="238"/>
      </rPr>
      <t>0,0559</t>
    </r>
  </si>
  <si>
    <t>Martínková Mária</t>
  </si>
  <si>
    <t>01196/2022-PNZ -P40006/18.01</t>
  </si>
  <si>
    <t>zníženia na žiadosť nájomcu</t>
  </si>
  <si>
    <r>
      <rPr>
        <sz val="8"/>
        <color rgb="FF000000"/>
        <rFont val="Arial"/>
        <family val="2"/>
        <charset val="238"/>
      </rPr>
      <t>0,1759</t>
    </r>
    <r>
      <rPr>
        <sz val="8"/>
        <color rgb="FF000000"/>
        <rFont val="Arial"/>
        <family val="2"/>
        <charset val="238"/>
      </rPr>
      <t xml:space="preserve"> / </t>
    </r>
    <r>
      <rPr>
        <sz val="8"/>
        <color rgb="FF000000"/>
        <rFont val="Arial"/>
        <family val="2"/>
        <charset val="238"/>
      </rPr>
      <t>0,0568</t>
    </r>
  </si>
  <si>
    <t>Branko Urban</t>
  </si>
  <si>
    <t>01286/2022-PNZ -P40509/16.01</t>
  </si>
  <si>
    <r>
      <rPr>
        <sz val="8"/>
        <color rgb="FF000000"/>
        <rFont val="Arial"/>
        <family val="2"/>
        <charset val="238"/>
      </rPr>
      <t>0,2234</t>
    </r>
    <r>
      <rPr>
        <sz val="8"/>
        <color rgb="FF000000"/>
        <rFont val="Arial"/>
        <family val="2"/>
        <charset val="238"/>
      </rPr>
      <t xml:space="preserve"> / </t>
    </r>
    <r>
      <rPr>
        <sz val="8"/>
        <color rgb="FF000000"/>
        <rFont val="Arial"/>
        <family val="2"/>
        <charset val="238"/>
      </rPr>
      <t>0,0000</t>
    </r>
  </si>
  <si>
    <t>Martin Sarvaš</t>
  </si>
  <si>
    <t>01327/2022-PNZ -P40026/19.01</t>
  </si>
  <si>
    <r>
      <rPr>
        <sz val="8"/>
        <color rgb="FF000000"/>
        <rFont val="Arial"/>
        <family val="2"/>
        <charset val="238"/>
      </rPr>
      <t>0,0775</t>
    </r>
    <r>
      <rPr>
        <sz val="8"/>
        <color rgb="FF000000"/>
        <rFont val="Arial"/>
        <family val="2"/>
        <charset val="238"/>
      </rPr>
      <t xml:space="preserve"> / </t>
    </r>
    <r>
      <rPr>
        <sz val="8"/>
        <color rgb="FF000000"/>
        <rFont val="Arial"/>
        <family val="2"/>
        <charset val="238"/>
      </rPr>
      <t>0,0000</t>
    </r>
  </si>
  <si>
    <t>Štefan Puš - Farma Javor</t>
  </si>
  <si>
    <t>01694/2021-PNZ -P40622/16.02</t>
  </si>
  <si>
    <t>Vyhotovenie dodatku na základe žiadosti nájomcu.</t>
  </si>
  <si>
    <t>31.10.2023</t>
  </si>
  <si>
    <r>
      <rPr>
        <sz val="8"/>
        <color rgb="FF000000"/>
        <rFont val="Arial"/>
        <family val="2"/>
        <charset val="238"/>
      </rPr>
      <t>35,1970</t>
    </r>
    <r>
      <rPr>
        <sz val="8"/>
        <color rgb="FF000000"/>
        <rFont val="Arial"/>
        <family val="2"/>
        <charset val="238"/>
      </rPr>
      <t xml:space="preserve"> / </t>
    </r>
    <r>
      <rPr>
        <sz val="8"/>
        <color rgb="FF000000"/>
        <rFont val="Arial"/>
        <family val="2"/>
        <charset val="238"/>
      </rPr>
      <t>24,7630</t>
    </r>
  </si>
  <si>
    <t>02274/2021-PNZ -P47312/01.02</t>
  </si>
  <si>
    <t>na podnet OCN BB</t>
  </si>
  <si>
    <r>
      <rPr>
        <sz val="8"/>
        <color rgb="FF000000"/>
        <rFont val="Arial"/>
        <family val="2"/>
        <charset val="238"/>
      </rPr>
      <t>7,3573</t>
    </r>
    <r>
      <rPr>
        <sz val="8"/>
        <color rgb="FF000000"/>
        <rFont val="Arial"/>
        <family val="2"/>
        <charset val="238"/>
      </rPr>
      <t xml:space="preserve"> / </t>
    </r>
    <r>
      <rPr>
        <sz val="8"/>
        <color rgb="FF000000"/>
        <rFont val="Arial"/>
        <family val="2"/>
        <charset val="238"/>
      </rPr>
      <t>0,0000</t>
    </r>
  </si>
  <si>
    <t>AGRO-HL, s. r. o.</t>
  </si>
  <si>
    <t>02483/2021-PNZ -P40550/16.03</t>
  </si>
  <si>
    <t xml:space="preserve">Dohoda o ukončení na základe oznámenia spoločnosti, že ukončila hospodárenie. </t>
  </si>
  <si>
    <r>
      <rPr>
        <sz val="8"/>
        <color rgb="FF000000"/>
        <rFont val="Arial"/>
        <family val="2"/>
        <charset val="238"/>
      </rPr>
      <t>177,2245</t>
    </r>
    <r>
      <rPr>
        <sz val="8"/>
        <color rgb="FF000000"/>
        <rFont val="Arial"/>
        <family val="2"/>
        <charset val="238"/>
      </rPr>
      <t xml:space="preserve"> / </t>
    </r>
    <r>
      <rPr>
        <sz val="8"/>
        <color rgb="FF000000"/>
        <rFont val="Arial"/>
        <family val="2"/>
        <charset val="238"/>
      </rPr>
      <t>0,0000</t>
    </r>
  </si>
  <si>
    <t>Mgr. Jana Hrašková, PhD.</t>
  </si>
  <si>
    <t>01183/2022-PNZ -P40360/20.01</t>
  </si>
  <si>
    <t xml:space="preserve">dohoda o ukončení zo zdravotných dôvodov </t>
  </si>
  <si>
    <t>Chlebnice</t>
  </si>
  <si>
    <r>
      <rPr>
        <sz val="8"/>
        <color rgb="FF000000"/>
        <rFont val="Arial"/>
        <family val="2"/>
        <charset val="238"/>
      </rPr>
      <t>0,4032</t>
    </r>
    <r>
      <rPr>
        <sz val="8"/>
        <color rgb="FF000000"/>
        <rFont val="Arial"/>
        <family val="2"/>
        <charset val="238"/>
      </rPr>
      <t xml:space="preserve"> / </t>
    </r>
    <r>
      <rPr>
        <sz val="8"/>
        <color rgb="FF000000"/>
        <rFont val="Arial"/>
        <family val="2"/>
        <charset val="238"/>
      </rPr>
      <t>0,0000</t>
    </r>
  </si>
  <si>
    <t>Krmivá - JORULA, s.r.o.</t>
  </si>
  <si>
    <t>00292/2022-PNZ -P40051/16.04</t>
  </si>
  <si>
    <t xml:space="preserve">dohoda o ukončení NZ na žiadosť nájomcu </t>
  </si>
  <si>
    <r>
      <rPr>
        <sz val="8"/>
        <color rgb="FF000000"/>
        <rFont val="Arial"/>
        <family val="2"/>
        <charset val="238"/>
      </rPr>
      <t>12,3888</t>
    </r>
    <r>
      <rPr>
        <sz val="8"/>
        <color rgb="FF000000"/>
        <rFont val="Arial"/>
        <family val="2"/>
        <charset val="238"/>
      </rPr>
      <t xml:space="preserve"> / </t>
    </r>
    <r>
      <rPr>
        <sz val="8"/>
        <color rgb="FF000000"/>
        <rFont val="Arial"/>
        <family val="2"/>
        <charset val="238"/>
      </rPr>
      <t>0,0000</t>
    </r>
  </si>
  <si>
    <t>AGRIPENT spol. s r.o.</t>
  </si>
  <si>
    <t>00453/2022-PNZ -P40696/17.02</t>
  </si>
  <si>
    <t>Čentöfa, Malý Lég, Masníkovo, Sása, Veľký Lég, Oľdza, Veľká Paka, Maslovce</t>
  </si>
  <si>
    <r>
      <rPr>
        <sz val="8"/>
        <color rgb="FF000000"/>
        <rFont val="Arial"/>
        <family val="2"/>
        <charset val="238"/>
      </rPr>
      <t>402,5766</t>
    </r>
    <r>
      <rPr>
        <sz val="8"/>
        <color rgb="FF000000"/>
        <rFont val="Arial"/>
        <family val="2"/>
        <charset val="238"/>
      </rPr>
      <t xml:space="preserve"> / </t>
    </r>
    <r>
      <rPr>
        <sz val="8"/>
        <color rgb="FF000000"/>
        <rFont val="Arial"/>
        <family val="2"/>
        <charset val="238"/>
      </rPr>
      <t>414,5582</t>
    </r>
  </si>
  <si>
    <t>Ján Sóki</t>
  </si>
  <si>
    <t>00786/2022-PNZ -P40721/16.03</t>
  </si>
  <si>
    <t xml:space="preserve">dohoda o ukončení, zmena právnej formy, končí ako SHR pokračuje ako s.r.o. </t>
  </si>
  <si>
    <t xml:space="preserve">od účinnosti dohody </t>
  </si>
  <si>
    <r>
      <rPr>
        <sz val="8"/>
        <color rgb="FF000000"/>
        <rFont val="Arial"/>
        <family val="2"/>
        <charset val="238"/>
      </rPr>
      <t>30,5877</t>
    </r>
    <r>
      <rPr>
        <sz val="8"/>
        <color rgb="FF000000"/>
        <rFont val="Arial"/>
        <family val="2"/>
        <charset val="238"/>
      </rPr>
      <t xml:space="preserve"> / </t>
    </r>
    <r>
      <rPr>
        <sz val="8"/>
        <color rgb="FF000000"/>
        <rFont val="Arial"/>
        <family val="2"/>
        <charset val="238"/>
      </rPr>
      <t>0,0000</t>
    </r>
  </si>
  <si>
    <t>Záboj Roman Mgr.</t>
  </si>
  <si>
    <t>02385/2021-PNZ -P40258/14.01</t>
  </si>
  <si>
    <t>Nižná Hutka</t>
  </si>
  <si>
    <r>
      <rPr>
        <sz val="8"/>
        <color rgb="FF000000"/>
        <rFont val="Arial"/>
        <family val="2"/>
        <charset val="238"/>
      </rPr>
      <t>0,1310</t>
    </r>
    <r>
      <rPr>
        <sz val="8"/>
        <color rgb="FF000000"/>
        <rFont val="Arial"/>
        <family val="2"/>
        <charset val="238"/>
      </rPr>
      <t xml:space="preserve"> / </t>
    </r>
    <r>
      <rPr>
        <sz val="8"/>
        <color rgb="FF000000"/>
        <rFont val="Arial"/>
        <family val="2"/>
        <charset val="238"/>
      </rPr>
      <t>0,0000</t>
    </r>
  </si>
  <si>
    <t>Poľnohospodárske družstvo v Pribete</t>
  </si>
  <si>
    <t>01185/2021-PNZ -P41838/05.05</t>
  </si>
  <si>
    <t xml:space="preserve">Dohoda o ukončení z dôvodu duplicity nájmu. </t>
  </si>
  <si>
    <r>
      <rPr>
        <sz val="8"/>
        <color rgb="FF000000"/>
        <rFont val="Arial"/>
        <family val="2"/>
        <charset val="238"/>
      </rPr>
      <t>137,9118</t>
    </r>
    <r>
      <rPr>
        <sz val="8"/>
        <color rgb="FF000000"/>
        <rFont val="Arial"/>
        <family val="2"/>
        <charset val="238"/>
      </rPr>
      <t xml:space="preserve"> / </t>
    </r>
    <r>
      <rPr>
        <sz val="8"/>
        <color rgb="FF000000"/>
        <rFont val="Arial"/>
        <family val="2"/>
        <charset val="238"/>
      </rPr>
      <t>0,0000</t>
    </r>
  </si>
  <si>
    <t>Nagy Szabolcs</t>
  </si>
  <si>
    <t>00878/2022-PNZ -P40422/19.01</t>
  </si>
  <si>
    <t>na žiadosť nájomcu, aktualizácia predmetu nájmu</t>
  </si>
  <si>
    <t>Holiša</t>
  </si>
  <si>
    <r>
      <rPr>
        <sz val="8"/>
        <color rgb="FF000000"/>
        <rFont val="Arial"/>
        <family val="2"/>
        <charset val="238"/>
      </rPr>
      <t>0,0225</t>
    </r>
    <r>
      <rPr>
        <sz val="8"/>
        <color rgb="FF000000"/>
        <rFont val="Arial"/>
        <family val="2"/>
        <charset val="238"/>
      </rPr>
      <t xml:space="preserve"> / </t>
    </r>
    <r>
      <rPr>
        <sz val="8"/>
        <color rgb="FF000000"/>
        <rFont val="Arial"/>
        <family val="2"/>
        <charset val="238"/>
      </rPr>
      <t>0,0104</t>
    </r>
  </si>
  <si>
    <t>Libiaková Danica</t>
  </si>
  <si>
    <t>02351/2021-PNZ -P40618/15.01</t>
  </si>
  <si>
    <r>
      <rPr>
        <sz val="8"/>
        <color rgb="FF000000"/>
        <rFont val="Arial"/>
        <family val="2"/>
        <charset val="238"/>
      </rPr>
      <t>0,0428</t>
    </r>
    <r>
      <rPr>
        <sz val="8"/>
        <color rgb="FF000000"/>
        <rFont val="Arial"/>
        <family val="2"/>
        <charset val="238"/>
      </rPr>
      <t xml:space="preserve"> / </t>
    </r>
    <r>
      <rPr>
        <sz val="8"/>
        <color rgb="FF000000"/>
        <rFont val="Arial"/>
        <family val="2"/>
        <charset val="238"/>
      </rPr>
      <t>0,0000</t>
    </r>
  </si>
  <si>
    <t>01334/2022-PNZ -P42031/05.05</t>
  </si>
  <si>
    <t>Dohoda o urovnaní finančných záväzkov</t>
  </si>
  <si>
    <t>Ľubochňa</t>
  </si>
  <si>
    <t>31.12.2020</t>
  </si>
  <si>
    <r>
      <rPr>
        <sz val="8"/>
        <color rgb="FF000000"/>
        <rFont val="Arial"/>
        <family val="2"/>
        <charset val="238"/>
      </rPr>
      <t>0,6725</t>
    </r>
    <r>
      <rPr>
        <sz val="8"/>
        <color rgb="FF000000"/>
        <rFont val="Arial"/>
        <family val="2"/>
        <charset val="238"/>
      </rPr>
      <t xml:space="preserve"> / </t>
    </r>
    <r>
      <rPr>
        <sz val="8"/>
        <color rgb="FF000000"/>
        <rFont val="Arial"/>
        <family val="2"/>
        <charset val="238"/>
      </rPr>
      <t>0,0000</t>
    </r>
  </si>
  <si>
    <t>00741/2022-PNZ -P41129/14.03</t>
  </si>
  <si>
    <t xml:space="preserve">zníženie výmery po PPÚ k.ú. Sadzice a v ostatných k.ú. po aktualizácii údajov v KN </t>
  </si>
  <si>
    <t>Demandice, Dolné Semerovce, Malinovec</t>
  </si>
  <si>
    <r>
      <rPr>
        <sz val="8"/>
        <color rgb="FF000000"/>
        <rFont val="Arial"/>
        <family val="2"/>
        <charset val="238"/>
      </rPr>
      <t>99,3006</t>
    </r>
    <r>
      <rPr>
        <sz val="8"/>
        <color rgb="FF000000"/>
        <rFont val="Arial"/>
        <family val="2"/>
        <charset val="238"/>
      </rPr>
      <t xml:space="preserve"> / </t>
    </r>
    <r>
      <rPr>
        <sz val="8"/>
        <color rgb="FF000000"/>
        <rFont val="Arial"/>
        <family val="2"/>
        <charset val="238"/>
      </rPr>
      <t>88,4393</t>
    </r>
  </si>
  <si>
    <t>01260/2022-PNZ -P40104/21.01</t>
  </si>
  <si>
    <t>Zníženie prenajímanej výmery na základe aktuálnych údajov v KN a žiadosti nájomcu</t>
  </si>
  <si>
    <r>
      <rPr>
        <sz val="8"/>
        <color rgb="FF000000"/>
        <rFont val="Arial"/>
        <family val="2"/>
        <charset val="238"/>
      </rPr>
      <t>4,0836</t>
    </r>
    <r>
      <rPr>
        <sz val="8"/>
        <color rgb="FF000000"/>
        <rFont val="Arial"/>
        <family val="2"/>
        <charset val="238"/>
      </rPr>
      <t xml:space="preserve"> / </t>
    </r>
    <r>
      <rPr>
        <sz val="8"/>
        <color rgb="FF000000"/>
        <rFont val="Arial"/>
        <family val="2"/>
        <charset val="238"/>
      </rPr>
      <t>2,6734</t>
    </r>
  </si>
  <si>
    <t xml:space="preserve">Poľnohospodárske družstvo „Družba“ so sídlom v Tupej </t>
  </si>
  <si>
    <t>04434/2020-PNZ -P40737/16.02</t>
  </si>
  <si>
    <t xml:space="preserve">Aktualizácia predmetu nájmu </t>
  </si>
  <si>
    <t>Dolné Semerovce, Horné Turovce, Hrkovce, Preseľany nad Ipľom, Šahy, Chorvatice, Tupá, Dolné Turovce</t>
  </si>
  <si>
    <r>
      <rPr>
        <sz val="8"/>
        <color rgb="FF000000"/>
        <rFont val="Arial"/>
        <family val="2"/>
        <charset val="238"/>
      </rPr>
      <t>256,6812</t>
    </r>
    <r>
      <rPr>
        <sz val="8"/>
        <color rgb="FF000000"/>
        <rFont val="Arial"/>
        <family val="2"/>
        <charset val="238"/>
      </rPr>
      <t xml:space="preserve"> / </t>
    </r>
    <r>
      <rPr>
        <sz val="8"/>
        <color rgb="FF000000"/>
        <rFont val="Arial"/>
        <family val="2"/>
        <charset val="238"/>
      </rPr>
      <t>252,6606</t>
    </r>
  </si>
  <si>
    <t>František Fabian</t>
  </si>
  <si>
    <t>00342/2021-PNZ -P40772/14.01</t>
  </si>
  <si>
    <t>Koňuš</t>
  </si>
  <si>
    <r>
      <rPr>
        <sz val="8"/>
        <color rgb="FF000000"/>
        <rFont val="Arial"/>
        <family val="2"/>
        <charset val="238"/>
      </rPr>
      <t>0,6058</t>
    </r>
    <r>
      <rPr>
        <sz val="8"/>
        <color rgb="FF000000"/>
        <rFont val="Arial"/>
        <family val="2"/>
        <charset val="238"/>
      </rPr>
      <t xml:space="preserve"> / </t>
    </r>
    <r>
      <rPr>
        <sz val="8"/>
        <color rgb="FF000000"/>
        <rFont val="Arial"/>
        <family val="2"/>
        <charset val="238"/>
      </rPr>
      <t>0,0000</t>
    </r>
  </si>
  <si>
    <t>Ing. Jozef Ďuriš, SHR</t>
  </si>
  <si>
    <t>01705/2022-PNZ -P40319/16.02</t>
  </si>
  <si>
    <t>Zmena identifikačných údajov, nemení sa doba nájmu ani výmera</t>
  </si>
  <si>
    <t>Horné Lefantovce</t>
  </si>
  <si>
    <r>
      <rPr>
        <sz val="8"/>
        <color rgb="FF000000"/>
        <rFont val="Arial"/>
        <family val="2"/>
        <charset val="238"/>
      </rPr>
      <t>0,0000</t>
    </r>
    <r>
      <rPr>
        <sz val="8"/>
        <color rgb="FF000000"/>
        <rFont val="Arial"/>
        <family val="2"/>
        <charset val="238"/>
      </rPr>
      <t xml:space="preserve"> / </t>
    </r>
    <r>
      <rPr>
        <sz val="8"/>
        <color rgb="FF000000"/>
        <rFont val="Arial"/>
        <family val="2"/>
        <charset val="238"/>
      </rPr>
      <t>3,1523</t>
    </r>
  </si>
  <si>
    <t>Galbavý František, Ing.,  SHR</t>
  </si>
  <si>
    <t>00236/2021-PNZ -P40472/15.03</t>
  </si>
  <si>
    <t>na základe žiadosti nájomcu, nájomca je konateľom spoločnosti PoľnoBEGA, s.r.o. a pozemky preberie od 01.11.2022</t>
  </si>
  <si>
    <r>
      <rPr>
        <sz val="8"/>
        <color rgb="FF000000"/>
        <rFont val="Arial"/>
        <family val="2"/>
        <charset val="238"/>
      </rPr>
      <t>151,5749</t>
    </r>
    <r>
      <rPr>
        <sz val="8"/>
        <color rgb="FF000000"/>
        <rFont val="Arial"/>
        <family val="2"/>
        <charset val="238"/>
      </rPr>
      <t xml:space="preserve"> / </t>
    </r>
    <r>
      <rPr>
        <sz val="8"/>
        <color rgb="FF000000"/>
        <rFont val="Arial"/>
        <family val="2"/>
        <charset val="238"/>
      </rPr>
      <t>0,0000</t>
    </r>
  </si>
  <si>
    <t>PREDIUM, spol. s r.o.</t>
  </si>
  <si>
    <t>00338/2021-PNZ -P45141/07.03</t>
  </si>
  <si>
    <t xml:space="preserve">dodatok o znížení výmery </t>
  </si>
  <si>
    <t>Veľké Lovce</t>
  </si>
  <si>
    <t>31.12.2023</t>
  </si>
  <si>
    <r>
      <rPr>
        <sz val="8"/>
        <color rgb="FF000000"/>
        <rFont val="Arial"/>
        <family val="2"/>
        <charset val="238"/>
      </rPr>
      <t>12,1591</t>
    </r>
    <r>
      <rPr>
        <sz val="8"/>
        <color rgb="FF000000"/>
        <rFont val="Arial"/>
        <family val="2"/>
        <charset val="238"/>
      </rPr>
      <t xml:space="preserve"> / </t>
    </r>
    <r>
      <rPr>
        <sz val="8"/>
        <color rgb="FF000000"/>
        <rFont val="Arial"/>
        <family val="2"/>
        <charset val="238"/>
      </rPr>
      <t>6,8055</t>
    </r>
  </si>
  <si>
    <t>Ujčeková Jana</t>
  </si>
  <si>
    <t>00761/2022-PNZ -P40192/12.01</t>
  </si>
  <si>
    <t>Dohoda o ukončení NZ na základe žiadosti nájomcu</t>
  </si>
  <si>
    <r>
      <rPr>
        <sz val="8"/>
        <color rgb="FF000000"/>
        <rFont val="Arial"/>
        <family val="2"/>
        <charset val="238"/>
      </rPr>
      <t>0,0258</t>
    </r>
    <r>
      <rPr>
        <sz val="8"/>
        <color rgb="FF000000"/>
        <rFont val="Arial"/>
        <family val="2"/>
        <charset val="238"/>
      </rPr>
      <t xml:space="preserve"> / </t>
    </r>
    <r>
      <rPr>
        <sz val="8"/>
        <color rgb="FF000000"/>
        <rFont val="Arial"/>
        <family val="2"/>
        <charset val="238"/>
      </rPr>
      <t>0,0000</t>
    </r>
  </si>
  <si>
    <t>PODIELNICKÉ POĽNOHOSPODÁRSKE DRUŽSTVO RYBANY</t>
  </si>
  <si>
    <t>00895/2022-PNZ -P40469/15.03</t>
  </si>
  <si>
    <t xml:space="preserve">aktualizácia predmetu nájmu - nesprávny predmet nájmu v informačnom systéme GIS SPF </t>
  </si>
  <si>
    <t>Biskupice, Borčany, Dolné Naštice, Chudá Lehota, Livinské Opatovce, Norovce, Malé Ostratice, Pečeňany, Pravotice, Rybany, Šišov</t>
  </si>
  <si>
    <r>
      <rPr>
        <sz val="8"/>
        <color rgb="FF000000"/>
        <rFont val="Arial"/>
        <family val="2"/>
        <charset val="238"/>
      </rPr>
      <t>170,8674</t>
    </r>
    <r>
      <rPr>
        <sz val="8"/>
        <color rgb="FF000000"/>
        <rFont val="Arial"/>
        <family val="2"/>
        <charset val="238"/>
      </rPr>
      <t xml:space="preserve"> / </t>
    </r>
    <r>
      <rPr>
        <sz val="8"/>
        <color rgb="FF000000"/>
        <rFont val="Arial"/>
        <family val="2"/>
        <charset val="238"/>
      </rPr>
      <t>291,8108</t>
    </r>
  </si>
  <si>
    <t>Jankivová Marta</t>
  </si>
  <si>
    <t>01263/2022-PNZ -P45238/07.02</t>
  </si>
  <si>
    <t xml:space="preserve">na žiadosť nájomcu zo zdravotných dôvodov </t>
  </si>
  <si>
    <t>Chminianska Nová Ves</t>
  </si>
  <si>
    <r>
      <rPr>
        <sz val="8"/>
        <color rgb="FF000000"/>
        <rFont val="Arial"/>
        <family val="2"/>
        <charset val="238"/>
      </rPr>
      <t>0,1901</t>
    </r>
    <r>
      <rPr>
        <sz val="8"/>
        <color rgb="FF000000"/>
        <rFont val="Arial"/>
        <family val="2"/>
        <charset val="238"/>
      </rPr>
      <t xml:space="preserve"> / </t>
    </r>
    <r>
      <rPr>
        <sz val="8"/>
        <color rgb="FF000000"/>
        <rFont val="Arial"/>
        <family val="2"/>
        <charset val="238"/>
      </rPr>
      <t>0,0000</t>
    </r>
  </si>
  <si>
    <t>01540/2021-PNZ -P40495/14.04</t>
  </si>
  <si>
    <t>zápis PPÚ Huncovce a Vrbov</t>
  </si>
  <si>
    <r>
      <rPr>
        <sz val="8"/>
        <color rgb="FF000000"/>
        <rFont val="Arial"/>
        <family val="2"/>
        <charset val="238"/>
      </rPr>
      <t>934,4657</t>
    </r>
    <r>
      <rPr>
        <sz val="8"/>
        <color rgb="FF000000"/>
        <rFont val="Arial"/>
        <family val="2"/>
        <charset val="238"/>
      </rPr>
      <t xml:space="preserve"> / </t>
    </r>
    <r>
      <rPr>
        <sz val="8"/>
        <color rgb="FF000000"/>
        <rFont val="Arial"/>
        <family val="2"/>
        <charset val="238"/>
      </rPr>
      <t>29,6460</t>
    </r>
  </si>
  <si>
    <t>PM, s.r.o.</t>
  </si>
  <si>
    <t>00830/2022-PNZ -P40131/13.06</t>
  </si>
  <si>
    <t>Zníženie výmery na základe žiadosti pozemkových spoločenstiev, jedná sa o pozemky, ktoré sú súčasťou pozemkových spoločenstiev.</t>
  </si>
  <si>
    <t>Gemerský Milhosť, Jelšavská Teplica, Mikolčany, Nováčany, Hucín, Jelšava, Kameňany, Licince, Nandraž, Prihradzany, Rákoš, Sirk, Šivetice, Turčok</t>
  </si>
  <si>
    <r>
      <rPr>
        <sz val="8"/>
        <color rgb="FF000000"/>
        <rFont val="Arial"/>
        <family val="2"/>
        <charset val="238"/>
      </rPr>
      <t>2050,6023</t>
    </r>
    <r>
      <rPr>
        <sz val="8"/>
        <color rgb="FF000000"/>
        <rFont val="Arial"/>
        <family val="2"/>
        <charset val="238"/>
      </rPr>
      <t xml:space="preserve"> / </t>
    </r>
    <r>
      <rPr>
        <sz val="8"/>
        <color rgb="FF000000"/>
        <rFont val="Arial"/>
        <family val="2"/>
        <charset val="238"/>
      </rPr>
      <t>1918,5315</t>
    </r>
  </si>
  <si>
    <t>AGRODRUŽSTVO - S, družstvo</t>
  </si>
  <si>
    <t>01247/2022-PNZ -P41208/15.03</t>
  </si>
  <si>
    <t>na žiadosť nájomcu - zmluva o predaji časti podniku</t>
  </si>
  <si>
    <t>Jelšava, Lubeník, Mníšany, Mokrá Lúka, Muráň, Muránska Dlhá Lúka, Muránska Huta, Muránska Lehota, Revúcka Lehota, Revúčka</t>
  </si>
  <si>
    <t xml:space="preserve"> 31.10.2025</t>
  </si>
  <si>
    <r>
      <rPr>
        <sz val="8"/>
        <color rgb="FF000000"/>
        <rFont val="Arial"/>
        <family val="2"/>
        <charset val="238"/>
      </rPr>
      <t>469,8761</t>
    </r>
    <r>
      <rPr>
        <sz val="8"/>
        <color rgb="FF000000"/>
        <rFont val="Arial"/>
        <family val="2"/>
        <charset val="238"/>
      </rPr>
      <t xml:space="preserve"> / </t>
    </r>
    <r>
      <rPr>
        <sz val="8"/>
        <color rgb="FF000000"/>
        <rFont val="Arial"/>
        <family val="2"/>
        <charset val="238"/>
      </rPr>
      <t>257,5602</t>
    </r>
  </si>
  <si>
    <t>HORKÝ MAROŠ</t>
  </si>
  <si>
    <t>00651/2022-PNZ -P40087/13.01</t>
  </si>
  <si>
    <t>Mlynky</t>
  </si>
  <si>
    <r>
      <rPr>
        <sz val="8"/>
        <color rgb="FF000000"/>
        <rFont val="Arial"/>
        <family val="2"/>
        <charset val="238"/>
      </rPr>
      <t>0,0900</t>
    </r>
    <r>
      <rPr>
        <sz val="8"/>
        <color rgb="FF000000"/>
        <rFont val="Arial"/>
        <family val="2"/>
        <charset val="238"/>
      </rPr>
      <t xml:space="preserve"> / </t>
    </r>
    <r>
      <rPr>
        <sz val="8"/>
        <color rgb="FF000000"/>
        <rFont val="Arial"/>
        <family val="2"/>
        <charset val="238"/>
      </rPr>
      <t>0,1120</t>
    </r>
  </si>
  <si>
    <t>Dana Kuzmová</t>
  </si>
  <si>
    <t>00165/2021-PNZ -P40345/17.01</t>
  </si>
  <si>
    <t>na žiadosť nájomcu - odpredaj bytu inej FO</t>
  </si>
  <si>
    <r>
      <rPr>
        <sz val="8"/>
        <color rgb="FF000000"/>
        <rFont val="Arial"/>
        <family val="2"/>
        <charset val="238"/>
      </rPr>
      <t>0,1504</t>
    </r>
    <r>
      <rPr>
        <sz val="8"/>
        <color rgb="FF000000"/>
        <rFont val="Arial"/>
        <family val="2"/>
        <charset val="238"/>
      </rPr>
      <t xml:space="preserve"> / </t>
    </r>
    <r>
      <rPr>
        <sz val="8"/>
        <color rgb="FF000000"/>
        <rFont val="Arial"/>
        <family val="2"/>
        <charset val="238"/>
      </rPr>
      <t>0,0000</t>
    </r>
  </si>
  <si>
    <t>Pozemk. spol. poľ. a les. poz. a urb. obce Slaská</t>
  </si>
  <si>
    <t>01062/2022-PNZ -P40535/15.02</t>
  </si>
  <si>
    <t xml:space="preserve">dohoda o ukončení na základe žiadosti nájomcu </t>
  </si>
  <si>
    <r>
      <rPr>
        <sz val="8"/>
        <color rgb="FF000000"/>
        <rFont val="Arial"/>
        <family val="2"/>
        <charset val="238"/>
      </rPr>
      <t>37,8924</t>
    </r>
    <r>
      <rPr>
        <sz val="8"/>
        <color rgb="FF000000"/>
        <rFont val="Arial"/>
        <family val="2"/>
        <charset val="238"/>
      </rPr>
      <t xml:space="preserve"> / </t>
    </r>
    <r>
      <rPr>
        <sz val="8"/>
        <color rgb="FF000000"/>
        <rFont val="Arial"/>
        <family val="2"/>
        <charset val="238"/>
      </rPr>
      <t>0,0000</t>
    </r>
  </si>
  <si>
    <t>Poľnohospodárske družstvo Stará Kremnička</t>
  </si>
  <si>
    <t>01230/2021-PNZ -P40730/14.04</t>
  </si>
  <si>
    <t>zníženie výmery na základe žiadosti nájomcu</t>
  </si>
  <si>
    <t>Bartošova Lehôtka, Ladomer, Pitelová, Stará Kremnička, Šášovské Podhradie, Vieska</t>
  </si>
  <si>
    <r>
      <rPr>
        <sz val="8"/>
        <color rgb="FF000000"/>
        <rFont val="Arial"/>
        <family val="2"/>
        <charset val="238"/>
      </rPr>
      <t>299,1044</t>
    </r>
    <r>
      <rPr>
        <sz val="8"/>
        <color rgb="FF000000"/>
        <rFont val="Arial"/>
        <family val="2"/>
        <charset val="238"/>
      </rPr>
      <t xml:space="preserve"> / </t>
    </r>
    <r>
      <rPr>
        <sz val="8"/>
        <color rgb="FF000000"/>
        <rFont val="Arial"/>
        <family val="2"/>
        <charset val="238"/>
      </rPr>
      <t>185,3015</t>
    </r>
  </si>
  <si>
    <t>Babinský Miroslav, Ing., - SHR</t>
  </si>
  <si>
    <t>01430/2021-PNZ -P40118/13.02</t>
  </si>
  <si>
    <t>dodatok OVN</t>
  </si>
  <si>
    <r>
      <rPr>
        <sz val="8"/>
        <color rgb="FF000000"/>
        <rFont val="Arial"/>
        <family val="2"/>
        <charset val="238"/>
      </rPr>
      <t>1,4475</t>
    </r>
    <r>
      <rPr>
        <sz val="8"/>
        <color rgb="FF000000"/>
        <rFont val="Arial"/>
        <family val="2"/>
        <charset val="238"/>
      </rPr>
      <t xml:space="preserve"> / </t>
    </r>
    <r>
      <rPr>
        <sz val="8"/>
        <color rgb="FF000000"/>
        <rFont val="Arial"/>
        <family val="2"/>
        <charset val="238"/>
      </rPr>
      <t>0,0000</t>
    </r>
  </si>
  <si>
    <t>60,00 € / 2 013,42 €</t>
  </si>
  <si>
    <t>STIAHNUTÉ (PREŠETRENIE)</t>
  </si>
  <si>
    <t>Dušan Ondrejkovič</t>
  </si>
  <si>
    <t>00939/2022-PNZ -P40176/22.00</t>
  </si>
  <si>
    <t>Rôzny účel bez komerčného využitia pozemku</t>
  </si>
  <si>
    <r>
      <rPr>
        <sz val="8"/>
        <color rgb="FF000000"/>
        <rFont val="Arial"/>
        <family val="2"/>
        <charset val="238"/>
      </rPr>
      <t>200,20 €</t>
    </r>
    <r>
      <rPr>
        <sz val="8"/>
        <color rgb="FF000000"/>
        <rFont val="Arial"/>
        <family val="2"/>
        <charset val="238"/>
      </rPr>
      <t xml:space="preserve"> / </t>
    </r>
    <r>
      <rPr>
        <sz val="8"/>
        <color rgb="FF000000"/>
        <rFont val="Arial"/>
        <family val="2"/>
        <charset val="238"/>
      </rPr>
      <t>1,30 €</t>
    </r>
  </si>
  <si>
    <t xml:space="preserve">Obec Mučín </t>
  </si>
  <si>
    <t>01515/2022-PNZ -P40470/22.00</t>
  </si>
  <si>
    <t>Mučín</t>
  </si>
  <si>
    <r>
      <rPr>
        <sz val="8"/>
        <color rgb="FF000000"/>
        <rFont val="Arial"/>
        <family val="2"/>
        <charset val="238"/>
      </rPr>
      <t>40,00 €</t>
    </r>
    <r>
      <rPr>
        <sz val="8"/>
        <color rgb="FF000000"/>
        <rFont val="Arial"/>
        <family val="2"/>
        <charset val="238"/>
      </rPr>
      <t xml:space="preserve"> / </t>
    </r>
    <r>
      <rPr>
        <sz val="8"/>
        <color rgb="FF000000"/>
        <rFont val="Arial"/>
        <family val="2"/>
        <charset val="238"/>
      </rPr>
      <t>0,05 €</t>
    </r>
  </si>
  <si>
    <t>Diagnostické centrum</t>
  </si>
  <si>
    <t>01357/2022-PNZ -P40414/22.00</t>
  </si>
  <si>
    <t>multifunkčné ihrisko</t>
  </si>
  <si>
    <t xml:space="preserve">31.12.2032 </t>
  </si>
  <si>
    <r>
      <rPr>
        <sz val="8"/>
        <color rgb="FF000000"/>
        <rFont val="Arial"/>
        <family val="2"/>
        <charset val="238"/>
      </rPr>
      <t>326,70 €</t>
    </r>
    <r>
      <rPr>
        <sz val="8"/>
        <color rgb="FF000000"/>
        <rFont val="Arial"/>
        <family val="2"/>
        <charset val="238"/>
      </rPr>
      <t xml:space="preserve"> / </t>
    </r>
    <r>
      <rPr>
        <sz val="8"/>
        <color rgb="FF000000"/>
        <rFont val="Arial"/>
        <family val="2"/>
        <charset val="238"/>
      </rPr>
      <t>0,27 €</t>
    </r>
  </si>
  <si>
    <t>Ing. Marcela Ivaničová ABIES</t>
  </si>
  <si>
    <t>00299/2022-PNZ -P40442/20.00</t>
  </si>
  <si>
    <t>Chorvatice</t>
  </si>
  <si>
    <t>Pozemok slúžiaci komerčným aktivitám - založenie lesnej škôlky</t>
  </si>
  <si>
    <r>
      <rPr>
        <sz val="8"/>
        <color rgb="FF000000"/>
        <rFont val="Arial"/>
        <family val="2"/>
        <charset val="238"/>
      </rPr>
      <t>805,44 €</t>
    </r>
    <r>
      <rPr>
        <sz val="8"/>
        <color rgb="FF000000"/>
        <rFont val="Arial"/>
        <family val="2"/>
        <charset val="238"/>
      </rPr>
      <t xml:space="preserve"> / </t>
    </r>
    <r>
      <rPr>
        <sz val="8"/>
        <color rgb="FF000000"/>
        <rFont val="Arial"/>
        <family val="2"/>
        <charset val="238"/>
      </rPr>
      <t>0,08 €</t>
    </r>
  </si>
  <si>
    <t>Ing. Vladimíra Sládečková</t>
  </si>
  <si>
    <t>01061/2022-PNZ -P40300/22.00</t>
  </si>
  <si>
    <t>Nitrianske Rudno</t>
  </si>
  <si>
    <r>
      <rPr>
        <sz val="8"/>
        <color rgb="FF000000"/>
        <rFont val="Arial"/>
        <family val="2"/>
        <charset val="238"/>
      </rPr>
      <t>134,40 €</t>
    </r>
    <r>
      <rPr>
        <sz val="8"/>
        <color rgb="FF000000"/>
        <rFont val="Arial"/>
        <family val="2"/>
        <charset val="238"/>
      </rPr>
      <t xml:space="preserve"> / </t>
    </r>
    <r>
      <rPr>
        <sz val="8"/>
        <color rgb="FF000000"/>
        <rFont val="Arial"/>
        <family val="2"/>
        <charset val="238"/>
      </rPr>
      <t>0,15 €</t>
    </r>
  </si>
  <si>
    <t>00089/2022-PNZ -P40638/21.00</t>
  </si>
  <si>
    <t>R4 Prešov- severný obchvat II. etapa</t>
  </si>
  <si>
    <r>
      <rPr>
        <sz val="8"/>
        <color rgb="FF000000"/>
        <rFont val="Arial"/>
        <family val="2"/>
        <charset val="238"/>
      </rPr>
      <t>44,45 €</t>
    </r>
    <r>
      <rPr>
        <sz val="8"/>
        <color rgb="FF000000"/>
        <rFont val="Arial"/>
        <family val="2"/>
        <charset val="238"/>
      </rPr>
      <t xml:space="preserve"> / </t>
    </r>
    <r>
      <rPr>
        <sz val="8"/>
        <color rgb="FF000000"/>
        <rFont val="Arial"/>
        <family val="2"/>
        <charset val="238"/>
      </rPr>
      <t>1,39 €</t>
    </r>
  </si>
  <si>
    <t>00094/2022-PNZ -P40635/21.00</t>
  </si>
  <si>
    <r>
      <rPr>
        <sz val="8"/>
        <color rgb="FF000000"/>
        <rFont val="Arial"/>
        <family val="2"/>
        <charset val="238"/>
      </rPr>
      <t>877,93 €</t>
    </r>
    <r>
      <rPr>
        <sz val="8"/>
        <color rgb="FF000000"/>
        <rFont val="Arial"/>
        <family val="2"/>
        <charset val="238"/>
      </rPr>
      <t xml:space="preserve"> / </t>
    </r>
    <r>
      <rPr>
        <sz val="8"/>
        <color rgb="FF000000"/>
        <rFont val="Arial"/>
        <family val="2"/>
        <charset val="238"/>
      </rPr>
      <t>1,39 €</t>
    </r>
  </si>
  <si>
    <t>00192/2022-PNZ -P40648/21.00</t>
  </si>
  <si>
    <t xml:space="preserve"> R4 Prešov severný obchvat, II etapa </t>
  </si>
  <si>
    <r>
      <rPr>
        <sz val="8"/>
        <color rgb="FF000000"/>
        <rFont val="Arial"/>
        <family val="2"/>
        <charset val="238"/>
      </rPr>
      <t>585,61 €</t>
    </r>
    <r>
      <rPr>
        <sz val="8"/>
        <color rgb="FF000000"/>
        <rFont val="Arial"/>
        <family val="2"/>
        <charset val="238"/>
      </rPr>
      <t xml:space="preserve"> / </t>
    </r>
    <r>
      <rPr>
        <sz val="8"/>
        <color rgb="FF000000"/>
        <rFont val="Arial"/>
        <family val="2"/>
        <charset val="238"/>
      </rPr>
      <t>1,39 €</t>
    </r>
  </si>
  <si>
    <t>00199/2022-PNZ -P40649/21.00</t>
  </si>
  <si>
    <r>
      <rPr>
        <sz val="8"/>
        <color rgb="FF000000"/>
        <rFont val="Arial"/>
        <family val="2"/>
        <charset val="238"/>
      </rPr>
      <t>617,22 €</t>
    </r>
    <r>
      <rPr>
        <sz val="8"/>
        <color rgb="FF000000"/>
        <rFont val="Arial"/>
        <family val="2"/>
        <charset val="238"/>
      </rPr>
      <t xml:space="preserve"> / </t>
    </r>
    <r>
      <rPr>
        <sz val="8"/>
        <color rgb="FF000000"/>
        <rFont val="Arial"/>
        <family val="2"/>
        <charset val="238"/>
      </rPr>
      <t>0,14 €</t>
    </r>
  </si>
  <si>
    <t>00215/2022-PNZ -P40054/22.00</t>
  </si>
  <si>
    <t>Severný obchvat R4 Prešov II. etapa</t>
  </si>
  <si>
    <r>
      <rPr>
        <sz val="8"/>
        <color rgb="FF000000"/>
        <rFont val="Arial"/>
        <family val="2"/>
        <charset val="238"/>
      </rPr>
      <t>649,00 €</t>
    </r>
    <r>
      <rPr>
        <sz val="8"/>
        <color rgb="FF000000"/>
        <rFont val="Arial"/>
        <family val="2"/>
        <charset val="238"/>
      </rPr>
      <t xml:space="preserve"> / </t>
    </r>
    <r>
      <rPr>
        <sz val="8"/>
        <color rgb="FF000000"/>
        <rFont val="Arial"/>
        <family val="2"/>
        <charset val="238"/>
      </rPr>
      <t>2,00 €</t>
    </r>
  </si>
  <si>
    <t>00586/2022-PNZ -P40069/22.00</t>
  </si>
  <si>
    <t>R4 Prešov severný obchvat  II. etapa</t>
  </si>
  <si>
    <r>
      <rPr>
        <sz val="8"/>
        <color rgb="FF000000"/>
        <rFont val="Arial"/>
        <family val="2"/>
        <charset val="238"/>
      </rPr>
      <t>283,25 €</t>
    </r>
    <r>
      <rPr>
        <sz val="8"/>
        <color rgb="FF000000"/>
        <rFont val="Arial"/>
        <family val="2"/>
        <charset val="238"/>
      </rPr>
      <t xml:space="preserve"> / </t>
    </r>
    <r>
      <rPr>
        <sz val="8"/>
        <color rgb="FF000000"/>
        <rFont val="Arial"/>
        <family val="2"/>
        <charset val="238"/>
      </rPr>
      <t>2,01 €</t>
    </r>
  </si>
  <si>
    <t>00602/2022-PNZ -P40068/22.00</t>
  </si>
  <si>
    <t>R4 Prešov- severný obchvat II etapa</t>
  </si>
  <si>
    <r>
      <rPr>
        <sz val="8"/>
        <color rgb="FF000000"/>
        <rFont val="Arial"/>
        <family val="2"/>
        <charset val="238"/>
      </rPr>
      <t>797,19 €</t>
    </r>
    <r>
      <rPr>
        <sz val="8"/>
        <color rgb="FF000000"/>
        <rFont val="Arial"/>
        <family val="2"/>
        <charset val="238"/>
      </rPr>
      <t xml:space="preserve"> / </t>
    </r>
    <r>
      <rPr>
        <sz val="8"/>
        <color rgb="FF000000"/>
        <rFont val="Arial"/>
        <family val="2"/>
        <charset val="238"/>
      </rPr>
      <t>2,50 €</t>
    </r>
  </si>
  <si>
    <t>00621/2022-PNZ -P40070/22.00</t>
  </si>
  <si>
    <t xml:space="preserve">R4 Prešov - severný obchvat II. etapa </t>
  </si>
  <si>
    <r>
      <rPr>
        <sz val="8"/>
        <color rgb="FF000000"/>
        <rFont val="Arial"/>
        <family val="2"/>
        <charset val="238"/>
      </rPr>
      <t>163,49 €</t>
    </r>
    <r>
      <rPr>
        <sz val="8"/>
        <color rgb="FF000000"/>
        <rFont val="Arial"/>
        <family val="2"/>
        <charset val="238"/>
      </rPr>
      <t xml:space="preserve"> / </t>
    </r>
    <r>
      <rPr>
        <sz val="8"/>
        <color rgb="FF000000"/>
        <rFont val="Arial"/>
        <family val="2"/>
        <charset val="238"/>
      </rPr>
      <t>2,07 €</t>
    </r>
  </si>
  <si>
    <t>00892/2022-PNZ -P40252/22.00</t>
  </si>
  <si>
    <r>
      <rPr>
        <sz val="8"/>
        <color rgb="FF000000"/>
        <rFont val="Arial"/>
        <family val="2"/>
        <charset val="238"/>
      </rPr>
      <t>70,84 €</t>
    </r>
    <r>
      <rPr>
        <sz val="8"/>
        <color rgb="FF000000"/>
        <rFont val="Arial"/>
        <family val="2"/>
        <charset val="238"/>
      </rPr>
      <t xml:space="preserve"> / </t>
    </r>
    <r>
      <rPr>
        <sz val="8"/>
        <color rgb="FF000000"/>
        <rFont val="Arial"/>
        <family val="2"/>
        <charset val="238"/>
      </rPr>
      <t>1,39 €</t>
    </r>
  </si>
  <si>
    <t>00911/2022-PNZ -P40259/22.00</t>
  </si>
  <si>
    <t>R4 Prešov-severný obchvat II. etapa</t>
  </si>
  <si>
    <r>
      <rPr>
        <sz val="8"/>
        <color rgb="FF000000"/>
        <rFont val="Arial"/>
        <family val="2"/>
        <charset val="238"/>
      </rPr>
      <t>43,06 €</t>
    </r>
    <r>
      <rPr>
        <sz val="8"/>
        <color rgb="FF000000"/>
        <rFont val="Arial"/>
        <family val="2"/>
        <charset val="238"/>
      </rPr>
      <t xml:space="preserve"> / </t>
    </r>
    <r>
      <rPr>
        <sz val="8"/>
        <color rgb="FF000000"/>
        <rFont val="Arial"/>
        <family val="2"/>
        <charset val="238"/>
      </rPr>
      <t>1,39 €</t>
    </r>
  </si>
  <si>
    <t>00913/2022-PNZ -P40260/22.00</t>
  </si>
  <si>
    <t>R4 Prešov - severný obchvat II. etapa</t>
  </si>
  <si>
    <r>
      <rPr>
        <sz val="8"/>
        <color rgb="FF000000"/>
        <rFont val="Arial"/>
        <family val="2"/>
        <charset val="238"/>
      </rPr>
      <t>356,52 €</t>
    </r>
    <r>
      <rPr>
        <sz val="8"/>
        <color rgb="FF000000"/>
        <rFont val="Arial"/>
        <family val="2"/>
        <charset val="238"/>
      </rPr>
      <t xml:space="preserve"> / </t>
    </r>
    <r>
      <rPr>
        <sz val="8"/>
        <color rgb="FF000000"/>
        <rFont val="Arial"/>
        <family val="2"/>
        <charset val="238"/>
      </rPr>
      <t>1,39 €</t>
    </r>
  </si>
  <si>
    <t>00920/2022-PNZ -P40265/22.00</t>
  </si>
  <si>
    <r>
      <rPr>
        <sz val="8"/>
        <color rgb="FF000000"/>
        <rFont val="Arial"/>
        <family val="2"/>
        <charset val="238"/>
      </rPr>
      <t>335,29 €</t>
    </r>
    <r>
      <rPr>
        <sz val="8"/>
        <color rgb="FF000000"/>
        <rFont val="Arial"/>
        <family val="2"/>
        <charset val="238"/>
      </rPr>
      <t xml:space="preserve"> / </t>
    </r>
    <r>
      <rPr>
        <sz val="8"/>
        <color rgb="FF000000"/>
        <rFont val="Arial"/>
        <family val="2"/>
        <charset val="238"/>
      </rPr>
      <t>1,53 €</t>
    </r>
  </si>
  <si>
    <t>00951/2022-PNZ -P40261/22.00</t>
  </si>
  <si>
    <t>Prešov R4 - severný obchvat II. etapa</t>
  </si>
  <si>
    <r>
      <rPr>
        <sz val="8"/>
        <color rgb="FF000000"/>
        <rFont val="Arial"/>
        <family val="2"/>
        <charset val="238"/>
      </rPr>
      <t>1 001,46 €</t>
    </r>
    <r>
      <rPr>
        <sz val="8"/>
        <color rgb="FF000000"/>
        <rFont val="Arial"/>
        <family val="2"/>
        <charset val="238"/>
      </rPr>
      <t xml:space="preserve"> / </t>
    </r>
    <r>
      <rPr>
        <sz val="8"/>
        <color rgb="FF000000"/>
        <rFont val="Arial"/>
        <family val="2"/>
        <charset val="238"/>
      </rPr>
      <t>1,39 €</t>
    </r>
  </si>
  <si>
    <t>00974/2022-PNZ -P40280/22.00</t>
  </si>
  <si>
    <t xml:space="preserve">R4 Severný obchvat Prešov - II. etapa </t>
  </si>
  <si>
    <r>
      <rPr>
        <sz val="8"/>
        <color rgb="FF000000"/>
        <rFont val="Arial"/>
        <family val="2"/>
        <charset val="238"/>
      </rPr>
      <t>331,23 €</t>
    </r>
    <r>
      <rPr>
        <sz val="8"/>
        <color rgb="FF000000"/>
        <rFont val="Arial"/>
        <family val="2"/>
        <charset val="238"/>
      </rPr>
      <t xml:space="preserve"> / </t>
    </r>
    <r>
      <rPr>
        <sz val="8"/>
        <color rgb="FF000000"/>
        <rFont val="Arial"/>
        <family val="2"/>
        <charset val="238"/>
      </rPr>
      <t>1,83 €</t>
    </r>
  </si>
  <si>
    <t>Marián Grigeľ</t>
  </si>
  <si>
    <t>01246/2022-PNZ -P41019/14.02</t>
  </si>
  <si>
    <t>zníženie výmery podľa aktuálnych údajov v KN</t>
  </si>
  <si>
    <t>rekreačné účely oddychová zóna</t>
  </si>
  <si>
    <r>
      <rPr>
        <sz val="8"/>
        <color rgb="FF000000"/>
        <rFont val="Arial"/>
        <family val="2"/>
        <charset val="238"/>
      </rPr>
      <t>0,6482</t>
    </r>
    <r>
      <rPr>
        <sz val="8"/>
        <color rgb="FF000000"/>
        <rFont val="Arial"/>
        <family val="2"/>
        <charset val="238"/>
      </rPr>
      <t xml:space="preserve"> / </t>
    </r>
    <r>
      <rPr>
        <sz val="8"/>
        <color rgb="FF000000"/>
        <rFont val="Arial"/>
        <family val="2"/>
        <charset val="238"/>
      </rPr>
      <t>0,2939</t>
    </r>
  </si>
  <si>
    <t>01218/2022-PNZ -P40432/09.02</t>
  </si>
  <si>
    <t>Vodovodná prípojka, parkovacia plocha</t>
  </si>
  <si>
    <r>
      <rPr>
        <sz val="8"/>
        <color rgb="FF000000"/>
        <rFont val="Arial"/>
        <family val="2"/>
        <charset val="238"/>
      </rPr>
      <t>0,0223</t>
    </r>
    <r>
      <rPr>
        <sz val="8"/>
        <color rgb="FF000000"/>
        <rFont val="Arial"/>
        <family val="2"/>
        <charset val="238"/>
      </rPr>
      <t xml:space="preserve"> / </t>
    </r>
    <r>
      <rPr>
        <sz val="8"/>
        <color rgb="FF000000"/>
        <rFont val="Arial"/>
        <family val="2"/>
        <charset val="238"/>
      </rPr>
      <t>0,0000</t>
    </r>
  </si>
  <si>
    <t>02302/2021-PNZ -P40445/18.01</t>
  </si>
  <si>
    <t>Rýchlostná cesta R4 Košice - Milhosť, odpočívadlo</t>
  </si>
  <si>
    <r>
      <rPr>
        <sz val="8"/>
        <color rgb="FF000000"/>
        <rFont val="Arial"/>
        <family val="2"/>
        <charset val="238"/>
      </rPr>
      <t>0,0546</t>
    </r>
    <r>
      <rPr>
        <sz val="8"/>
        <color rgb="FF000000"/>
        <rFont val="Arial"/>
        <family val="2"/>
        <charset val="238"/>
      </rPr>
      <t xml:space="preserve"> / </t>
    </r>
    <r>
      <rPr>
        <sz val="8"/>
        <color rgb="FF000000"/>
        <rFont val="Arial"/>
        <family val="2"/>
        <charset val="238"/>
      </rPr>
      <t>0,0546</t>
    </r>
  </si>
  <si>
    <t>02310/2021-PNZ -P40446/18.01</t>
  </si>
  <si>
    <t>R4 Košice - Milhosť, odpočívadlo</t>
  </si>
  <si>
    <r>
      <rPr>
        <sz val="8"/>
        <color rgb="FF000000"/>
        <rFont val="Arial"/>
        <family val="2"/>
        <charset val="238"/>
      </rPr>
      <t>0,0135</t>
    </r>
    <r>
      <rPr>
        <sz val="8"/>
        <color rgb="FF000000"/>
        <rFont val="Arial"/>
        <family val="2"/>
        <charset val="238"/>
      </rPr>
      <t xml:space="preserve"> / </t>
    </r>
    <r>
      <rPr>
        <sz val="8"/>
        <color rgb="FF000000"/>
        <rFont val="Arial"/>
        <family val="2"/>
        <charset val="238"/>
      </rPr>
      <t>0,0135</t>
    </r>
  </si>
  <si>
    <t>Margita Koroncziová</t>
  </si>
  <si>
    <t>01294/2022-PNZ -P40299/19.01</t>
  </si>
  <si>
    <t>záhradka - rekreačný účel</t>
  </si>
  <si>
    <r>
      <rPr>
        <sz val="8"/>
        <color rgb="FF000000"/>
        <rFont val="Arial"/>
        <family val="2"/>
        <charset val="238"/>
      </rPr>
      <t>0,0947</t>
    </r>
    <r>
      <rPr>
        <sz val="8"/>
        <color rgb="FF000000"/>
        <rFont val="Arial"/>
        <family val="2"/>
        <charset val="238"/>
      </rPr>
      <t xml:space="preserve"> / </t>
    </r>
    <r>
      <rPr>
        <sz val="8"/>
        <color rgb="FF000000"/>
        <rFont val="Arial"/>
        <family val="2"/>
        <charset val="238"/>
      </rPr>
      <t>0,0000</t>
    </r>
  </si>
  <si>
    <t>01671/2022-PNZ -P46683/03.01</t>
  </si>
  <si>
    <t xml:space="preserve">dohoda o ukončení podľa stanovej úlohy - zriadenie vecného bremena, zaplatenie jednorázovej odplaty </t>
  </si>
  <si>
    <t>Zriadenie a prevádzkovanie stožiara a technologickej budovy</t>
  </si>
  <si>
    <r>
      <rPr>
        <sz val="8"/>
        <color rgb="FF000000"/>
        <rFont val="Arial"/>
        <family val="2"/>
        <charset val="238"/>
      </rPr>
      <t>0,0100</t>
    </r>
    <r>
      <rPr>
        <sz val="8"/>
        <color rgb="FF000000"/>
        <rFont val="Arial"/>
        <family val="2"/>
        <charset val="238"/>
      </rPr>
      <t xml:space="preserve"> / </t>
    </r>
    <r>
      <rPr>
        <sz val="8"/>
        <color rgb="FF000000"/>
        <rFont val="Arial"/>
        <family val="2"/>
        <charset val="238"/>
      </rPr>
      <t>0,0000</t>
    </r>
  </si>
  <si>
    <t>Minár Patrik</t>
  </si>
  <si>
    <t>00397/2022-PNZ -P44443/06.01</t>
  </si>
  <si>
    <t>Ukončenie na žiadosť nájomcu - odovzdanie stavby mestu Veľký Šariš (Cedačná zmluva č. 12128/2021)</t>
  </si>
  <si>
    <t>Vybudovanie príjazdovej komunikácie k pozemku</t>
  </si>
  <si>
    <r>
      <rPr>
        <sz val="8"/>
        <color rgb="FF000000"/>
        <rFont val="Arial"/>
        <family val="2"/>
        <charset val="238"/>
      </rPr>
      <t>0,0892</t>
    </r>
    <r>
      <rPr>
        <sz val="8"/>
        <color rgb="FF000000"/>
        <rFont val="Arial"/>
        <family val="2"/>
        <charset val="238"/>
      </rPr>
      <t xml:space="preserve"> / </t>
    </r>
    <r>
      <rPr>
        <sz val="8"/>
        <color rgb="FF000000"/>
        <rFont val="Arial"/>
        <family val="2"/>
        <charset val="238"/>
      </rPr>
      <t>0,0000</t>
    </r>
  </si>
  <si>
    <t>01170/2022-PNZ -P44485/07.01</t>
  </si>
  <si>
    <t>Aktualizácia predmetu nájmu na žiadosť nájomcu - časť prenajatých pozemkov bola odovzdaná do vlastníctva obce</t>
  </si>
  <si>
    <t>Verejné účely - miestne komunikácie</t>
  </si>
  <si>
    <r>
      <rPr>
        <sz val="8"/>
        <color rgb="FF000000"/>
        <rFont val="Arial"/>
        <family val="2"/>
        <charset val="238"/>
      </rPr>
      <t>0,3440</t>
    </r>
    <r>
      <rPr>
        <sz val="8"/>
        <color rgb="FF000000"/>
        <rFont val="Arial"/>
        <family val="2"/>
        <charset val="238"/>
      </rPr>
      <t xml:space="preserve"> / </t>
    </r>
    <r>
      <rPr>
        <sz val="8"/>
        <color rgb="FF000000"/>
        <rFont val="Arial"/>
        <family val="2"/>
        <charset val="238"/>
      </rPr>
      <t>0,2257</t>
    </r>
  </si>
  <si>
    <t>01223/2022-PNZ -P40635/14.02</t>
  </si>
  <si>
    <t>na žiadosť nájomcu - ukončenie stavebných prác</t>
  </si>
  <si>
    <t>D1 Prešov západ- juh</t>
  </si>
  <si>
    <r>
      <rPr>
        <sz val="8"/>
        <color rgb="FF000000"/>
        <rFont val="Arial"/>
        <family val="2"/>
        <charset val="238"/>
      </rPr>
      <t>0,0624</t>
    </r>
    <r>
      <rPr>
        <sz val="8"/>
        <color rgb="FF000000"/>
        <rFont val="Arial"/>
        <family val="2"/>
        <charset val="238"/>
      </rPr>
      <t xml:space="preserve"> / </t>
    </r>
    <r>
      <rPr>
        <sz val="8"/>
        <color rgb="FF000000"/>
        <rFont val="Arial"/>
        <family val="2"/>
        <charset val="238"/>
      </rPr>
      <t>0,0000</t>
    </r>
  </si>
  <si>
    <t>01225/2022-PNZ -P40494/14.02</t>
  </si>
  <si>
    <t>Petrovany</t>
  </si>
  <si>
    <t>D1 Prešov západ -juh</t>
  </si>
  <si>
    <r>
      <rPr>
        <sz val="8"/>
        <color rgb="FF000000"/>
        <rFont val="Arial"/>
        <family val="2"/>
        <charset val="238"/>
      </rPr>
      <t>0,0159</t>
    </r>
    <r>
      <rPr>
        <sz val="8"/>
        <color rgb="FF000000"/>
        <rFont val="Arial"/>
        <family val="2"/>
        <charset val="238"/>
      </rPr>
      <t xml:space="preserve"> / </t>
    </r>
    <r>
      <rPr>
        <sz val="8"/>
        <color rgb="FF000000"/>
        <rFont val="Arial"/>
        <family val="2"/>
        <charset val="238"/>
      </rPr>
      <t>0,0000</t>
    </r>
  </si>
  <si>
    <t>01226/2022-PNZ -P40634/14.02</t>
  </si>
  <si>
    <t>D1 Prešov západ-juh</t>
  </si>
  <si>
    <r>
      <rPr>
        <sz val="8"/>
        <color rgb="FF000000"/>
        <rFont val="Arial"/>
        <family val="2"/>
        <charset val="238"/>
      </rPr>
      <t>0,0004</t>
    </r>
    <r>
      <rPr>
        <sz val="8"/>
        <color rgb="FF000000"/>
        <rFont val="Arial"/>
        <family val="2"/>
        <charset val="238"/>
      </rPr>
      <t xml:space="preserve"> / </t>
    </r>
    <r>
      <rPr>
        <sz val="8"/>
        <color rgb="FF000000"/>
        <rFont val="Arial"/>
        <family val="2"/>
        <charset val="238"/>
      </rPr>
      <t>0,0000</t>
    </r>
  </si>
  <si>
    <t>01227/2022-PNZ -P40489/14.02</t>
  </si>
  <si>
    <t>Haniska</t>
  </si>
  <si>
    <r>
      <rPr>
        <sz val="8"/>
        <color rgb="FF000000"/>
        <rFont val="Arial"/>
        <family val="2"/>
        <charset val="238"/>
      </rPr>
      <t>0,0053</t>
    </r>
    <r>
      <rPr>
        <sz val="8"/>
        <color rgb="FF000000"/>
        <rFont val="Arial"/>
        <family val="2"/>
        <charset val="238"/>
      </rPr>
      <t xml:space="preserve"> / </t>
    </r>
    <r>
      <rPr>
        <sz val="8"/>
        <color rgb="FF000000"/>
        <rFont val="Arial"/>
        <family val="2"/>
        <charset val="238"/>
      </rPr>
      <t>0,0000</t>
    </r>
  </si>
  <si>
    <t>Obec Chmeľovec</t>
  </si>
  <si>
    <t>01525/2022-PNZ -P49052/03.04</t>
  </si>
  <si>
    <t xml:space="preserve">Aktualizácia predmetu nájmu - časť predmetných pozemkov bola odovzdaná do vlastníctva obce </t>
  </si>
  <si>
    <t>Chmeľovec</t>
  </si>
  <si>
    <t>Verejné účely - miestna komunikácia</t>
  </si>
  <si>
    <r>
      <rPr>
        <sz val="8"/>
        <color rgb="FF000000"/>
        <rFont val="Arial"/>
        <family val="2"/>
        <charset val="238"/>
      </rPr>
      <t>0,9166</t>
    </r>
    <r>
      <rPr>
        <sz val="8"/>
        <color rgb="FF000000"/>
        <rFont val="Arial"/>
        <family val="2"/>
        <charset val="238"/>
      </rPr>
      <t xml:space="preserve"> / </t>
    </r>
    <r>
      <rPr>
        <sz val="8"/>
        <color rgb="FF000000"/>
        <rFont val="Arial"/>
        <family val="2"/>
        <charset val="238"/>
      </rPr>
      <t>0,7590</t>
    </r>
  </si>
  <si>
    <t>Furmánek Dominik</t>
  </si>
  <si>
    <t>00921/2022-PNZ -P40306/10.01</t>
  </si>
  <si>
    <t>Lietava</t>
  </si>
  <si>
    <t>prístup k nehnuteľnostiam</t>
  </si>
  <si>
    <r>
      <rPr>
        <sz val="8"/>
        <color rgb="FF000000"/>
        <rFont val="Arial"/>
        <family val="2"/>
        <charset val="238"/>
      </rPr>
      <t>0,0377</t>
    </r>
    <r>
      <rPr>
        <sz val="8"/>
        <color rgb="FF000000"/>
        <rFont val="Arial"/>
        <family val="2"/>
        <charset val="238"/>
      </rPr>
      <t xml:space="preserve"> / </t>
    </r>
    <r>
      <rPr>
        <sz val="8"/>
        <color rgb="FF000000"/>
        <rFont val="Arial"/>
        <family val="2"/>
        <charset val="238"/>
      </rPr>
      <t>0,0000</t>
    </r>
  </si>
  <si>
    <t>HOTEL DETVA S.R.O.</t>
  </si>
  <si>
    <t>00128/2022-PNZ -P47557/01.01</t>
  </si>
  <si>
    <t>Na základe žiadosti nájomcu, z dôvodu odpredaja parkoviska</t>
  </si>
  <si>
    <t>parkovisko</t>
  </si>
  <si>
    <r>
      <rPr>
        <sz val="8"/>
        <color rgb="FF000000"/>
        <rFont val="Arial"/>
        <family val="2"/>
        <charset val="238"/>
      </rPr>
      <t>0,0156</t>
    </r>
    <r>
      <rPr>
        <sz val="8"/>
        <color rgb="FF000000"/>
        <rFont val="Arial"/>
        <family val="2"/>
        <charset val="238"/>
      </rPr>
      <t xml:space="preserve"> / </t>
    </r>
    <r>
      <rPr>
        <sz val="8"/>
        <color rgb="FF000000"/>
        <rFont val="Arial"/>
        <family val="2"/>
        <charset val="238"/>
      </rPr>
      <t>0,0000</t>
    </r>
  </si>
  <si>
    <t>Alfred Pallesich a spol.</t>
  </si>
  <si>
    <t>01005/2022-PRZ0050/22-00</t>
  </si>
  <si>
    <t>Čunovo (B5 Bratislava V)</t>
  </si>
  <si>
    <t>Hrvoľová Mária, RNDr. Hrvoľ Ján, Hrvoľ Milan</t>
  </si>
  <si>
    <t>01574/2022-PRZ0085/22-00</t>
  </si>
  <si>
    <t>Most pri Bratislave (SC Senec)</t>
  </si>
  <si>
    <t xml:space="preserve">Jozefína Dendisová      </t>
  </si>
  <si>
    <t>01157/2019-PRZ -R60079/19.00</t>
  </si>
  <si>
    <t>Námestovo (NO Námestovo)</t>
  </si>
  <si>
    <t>Milan Liššák</t>
  </si>
  <si>
    <t>01512/2022-PRZ0080/22-00</t>
  </si>
  <si>
    <t>Slanica (NO Námestovo)</t>
  </si>
  <si>
    <t>peter Liššák</t>
  </si>
  <si>
    <t>01543/2022-PRZ0082/22-00</t>
  </si>
  <si>
    <t>Mgr. Ján Krajčík</t>
  </si>
  <si>
    <t>01392/2022-PRZ0073/22-00</t>
  </si>
  <si>
    <t>Bojná (TO Topolčany)</t>
  </si>
  <si>
    <t>Tesáre (TO Topolčany)</t>
  </si>
  <si>
    <t>Ing. Róbert Fabiš, Nízlová Danica, Fabiš Peter</t>
  </si>
  <si>
    <t>00751/2022-PRZ0036/22-00</t>
  </si>
  <si>
    <t>Zlaté Moravce (ZM Zlaté Moravce)</t>
  </si>
  <si>
    <t>Mucinová Katarína</t>
  </si>
  <si>
    <t>01108/2022-PRZ0055/22-00</t>
  </si>
  <si>
    <t>Kolta (NZ Nové Zámky)</t>
  </si>
  <si>
    <t>Ing. Slavka Vaisová</t>
  </si>
  <si>
    <t>01727/2022-PRZ0090/22-00</t>
  </si>
  <si>
    <t>Senohrad (KA Krupina)</t>
  </si>
  <si>
    <t>Krupina (KA Krupina)</t>
  </si>
  <si>
    <t>Katarína Ivánová</t>
  </si>
  <si>
    <t>01385/2022-PRZ0072/22-00</t>
  </si>
  <si>
    <t>Ruská Nová Ves (PO Prešov)</t>
  </si>
  <si>
    <t>Juraj Koreň</t>
  </si>
  <si>
    <t>01465/2022-PRZ0078/22-00</t>
  </si>
  <si>
    <t>Komárov (BJ Bardejov)</t>
  </si>
  <si>
    <t>Šimonkay Lórant Ing., Jányová Erika MUDr.</t>
  </si>
  <si>
    <t>01261/2022-PRZ0065/22-00</t>
  </si>
  <si>
    <t>Poprad (PP Poprad)</t>
  </si>
  <si>
    <t>Stráže pod Tatrami (PP Poprad)</t>
  </si>
  <si>
    <t>Žatkovičová Katarína Ing.</t>
  </si>
  <si>
    <t>00700/2022-PRZ0032/22-00</t>
  </si>
  <si>
    <t>Jana Jadamcová</t>
  </si>
  <si>
    <t>01430/2022-PRZ0076/22-00</t>
  </si>
  <si>
    <t>Matejovce (PP Poprad)</t>
  </si>
  <si>
    <t xml:space="preserve"> Rudolf Kredátus</t>
  </si>
  <si>
    <t>01178/2022-PRZ0058/22-00</t>
  </si>
  <si>
    <t>Kežmarok (KK Kežmarok), Mlynčeky (KK Kežmarok)</t>
  </si>
  <si>
    <t>Kežmarok (KK Kežmarok)</t>
  </si>
  <si>
    <t>Darina Čelináková</t>
  </si>
  <si>
    <t>01180/2022-PRZ0059/22-00</t>
  </si>
  <si>
    <t>Dana Fabiankovičová</t>
  </si>
  <si>
    <t>01182/2022-PRZ0060/22-00</t>
  </si>
  <si>
    <t>Kukura Viktor</t>
  </si>
  <si>
    <t>00715/2022-PRZ0034/22-00</t>
  </si>
  <si>
    <t>Veľká (PP Poprad)</t>
  </si>
  <si>
    <t>Juraj Lupták</t>
  </si>
  <si>
    <t>01197/2022-PRZ0061/22-00</t>
  </si>
  <si>
    <t>Banky (ZH Žiar nad Hronom)</t>
  </si>
  <si>
    <t>Poncová Helena</t>
  </si>
  <si>
    <t>01554/2022-PRZ0083/22-00</t>
  </si>
  <si>
    <t>Kuklov (SE Senica)</t>
  </si>
  <si>
    <t>Stráže nad Myjavou (SE Senica)</t>
  </si>
  <si>
    <t>1. Dohoda  o zrušení  a vyporiadaní podielového spoluvlastníctva č. 01154/2022-DR-0080010/22-00, spis SPFS790146/2021/600</t>
  </si>
  <si>
    <t>Katastrálne územie Modrý Kameň (extravilán, pozemok určený na rekreačné účely), obec Modrý Kameň, okres Veľký Krtíš</t>
  </si>
  <si>
    <t>Bariak Štefan (SPF)</t>
  </si>
  <si>
    <t>vinica</t>
  </si>
  <si>
    <t>2356/5</t>
  </si>
  <si>
    <t>1441/5</t>
  </si>
  <si>
    <t>Mgr. Pažout Lukáš</t>
  </si>
  <si>
    <t>2410/2</t>
  </si>
  <si>
    <t>2399/3</t>
  </si>
  <si>
    <t>2356/4</t>
  </si>
  <si>
    <t>2. Dohoda  o zrušení  a vyporiadaní podielového spoluvlastníctva č. 00737/2022-DR-0080006/22-00 , spis SPFS31135/2019/600</t>
  </si>
  <si>
    <t>Katastrálne územie Levoča (extravilán, poľnohospodárske využitie), obec Levoča, okres Levoča</t>
  </si>
  <si>
    <t>Slovenská republika v správe SPF</t>
  </si>
  <si>
    <t>3242/1</t>
  </si>
  <si>
    <t>8629/9</t>
  </si>
  <si>
    <t>MUDr. Jana Zeleňáková</t>
  </si>
  <si>
    <t>1/12</t>
  </si>
  <si>
    <t>8629/8</t>
  </si>
  <si>
    <t>Ing. Ladislav Janičina</t>
  </si>
  <si>
    <t>3556/10125</t>
  </si>
  <si>
    <t>8629/7</t>
  </si>
  <si>
    <t>Ing. Tomáš Valigura</t>
  </si>
  <si>
    <t>247/2700</t>
  </si>
  <si>
    <t>8629/6</t>
  </si>
  <si>
    <t>6223/20250</t>
  </si>
  <si>
    <t>Slovenská republika-Ministerstvo obrany SR</t>
  </si>
  <si>
    <t>03730/2019-PKZP-K40577/19.00</t>
  </si>
  <si>
    <t>04945/2020-PKZP-K40278/20.00</t>
  </si>
  <si>
    <t>00240/2021-PKZ -K40027/21.00</t>
  </si>
  <si>
    <t>Čaradice</t>
  </si>
  <si>
    <t>01698/2021-PKZ -K40225/21.00</t>
  </si>
  <si>
    <t>SR Z.330/1991 §34/4d Prevod práva správy</t>
  </si>
  <si>
    <t>Obec Veľké Kostoľany</t>
  </si>
  <si>
    <t>02335/2021-PKZO-K40018/21.00</t>
  </si>
  <si>
    <t>00484/2022-PKZP-K40053/22.00</t>
  </si>
  <si>
    <t>Mesto Prievidza</t>
  </si>
  <si>
    <t>00655/2022-PKZP-K40074/22.00</t>
  </si>
  <si>
    <t>Prievidza</t>
  </si>
  <si>
    <t>00881/2022-PKZ -K40146/22.00</t>
  </si>
  <si>
    <t>Podhradie nad Váhom</t>
  </si>
  <si>
    <t>00886/2022-PKZ -K40150/22.00</t>
  </si>
  <si>
    <t>Čunovo</t>
  </si>
  <si>
    <t>00891/2022-PKZ -K40152/22.00</t>
  </si>
  <si>
    <t>00979/2022-PKZ -K40162/22.00</t>
  </si>
  <si>
    <t>SR - Slovenská správa ciest</t>
  </si>
  <si>
    <t>01046/2022-PKZ -K40170/22.00</t>
  </si>
  <si>
    <t>Mesto Zvolen</t>
  </si>
  <si>
    <t>01106/2022-PKZO-K40009/22.00</t>
  </si>
  <si>
    <t>01245/2022-PKZP-K40131/22.00</t>
  </si>
  <si>
    <t>Obec Kováčová</t>
  </si>
  <si>
    <t>01383/2022-PKZP-K40144/22.00</t>
  </si>
  <si>
    <t>Kováčová</t>
  </si>
  <si>
    <t>Obec Hubová</t>
  </si>
  <si>
    <t>01475/2022-PKZP-K40154/22.00</t>
  </si>
  <si>
    <t>Obec Výčapy-Opatovce</t>
  </si>
  <si>
    <t>01724/2022-PKZ -K40260/22.00</t>
  </si>
  <si>
    <t>Výčapy-Opatovce</t>
  </si>
  <si>
    <t>Obec Stankovany</t>
  </si>
  <si>
    <t>01726/2022-PKZP-K40186/22.00</t>
  </si>
  <si>
    <t>01778/2022-PKZP-K40193/22.00</t>
  </si>
  <si>
    <t>Mesto Poprad</t>
  </si>
  <si>
    <t>01832/2022-PKZO-K40017/22.00</t>
  </si>
  <si>
    <t>Matejovce, Spišská Sobota</t>
  </si>
  <si>
    <t>Mesto Vrútky</t>
  </si>
  <si>
    <t>01957/2022-PKZP-K40213/22.00</t>
  </si>
  <si>
    <t>02045/2022-PKZP-K40220/22.00</t>
  </si>
  <si>
    <t>02148/2022-PKZ -K40311/22.00</t>
  </si>
  <si>
    <t>02410/2022-PKZP-K40250/22.00</t>
  </si>
  <si>
    <t>Mária Matejasová</t>
  </si>
  <si>
    <t>02266/2019-PKZP-K40358/19.00</t>
  </si>
  <si>
    <t>Mútne</t>
  </si>
  <si>
    <t>Pavol Kováč, Peter Kováč</t>
  </si>
  <si>
    <t>03414/2019-PKZ -K40852/19.00</t>
  </si>
  <si>
    <t>Krásno nad Kysucou</t>
  </si>
  <si>
    <t>Ďuranová Daniela, Mgr.</t>
  </si>
  <si>
    <t>01375/2019-PKZP-K40208/19.00</t>
  </si>
  <si>
    <t xml:space="preserve">Veverka Jiří, Ing. </t>
  </si>
  <si>
    <t>00181/2020-PKZ -K40057/20.00</t>
  </si>
  <si>
    <t>Neslušan Ján</t>
  </si>
  <si>
    <t>04598/2020-PKZ -K40382/20.00</t>
  </si>
  <si>
    <t>Hrušková Mária</t>
  </si>
  <si>
    <t>04642/2020-PKZ -K40386/20.00</t>
  </si>
  <si>
    <t>Bareš Milan</t>
  </si>
  <si>
    <t>04882/2020-PKZ -K40427/20.00</t>
  </si>
  <si>
    <t>Chren Ján, Chrenová Zuzana Bc.</t>
  </si>
  <si>
    <t>02354/2021-PKZ -K40329/21.00</t>
  </si>
  <si>
    <t>Ing. Milan Koči, Ľubica Koči</t>
  </si>
  <si>
    <t>00082/2022-PKZ -K40013/22.00</t>
  </si>
  <si>
    <t>Malý Krtíš</t>
  </si>
  <si>
    <t>Rossa Alojz, Alena Mrvišová, Ján Kura</t>
  </si>
  <si>
    <t>00183/2022-PKZP-K40026/22.00</t>
  </si>
  <si>
    <t>Špániková Mára, Denisa Chobotová</t>
  </si>
  <si>
    <t>00314/2022-PKZP-K40037/22.00</t>
  </si>
  <si>
    <t>Paština Závada</t>
  </si>
  <si>
    <t>TATRAMARKET POPRAD, s r.o.</t>
  </si>
  <si>
    <t>00415/2022-PKZ -K40054/22.00</t>
  </si>
  <si>
    <t>Harmanec - Kuvert , spol. s r.o.</t>
  </si>
  <si>
    <t>00556/2022-PKZ -K40078/22.00</t>
  </si>
  <si>
    <t xml:space="preserve">Lukács Imrich Ing. </t>
  </si>
  <si>
    <t>00629/2022-PKZ -K40093/22.00</t>
  </si>
  <si>
    <t>Vinica</t>
  </si>
  <si>
    <t>Fülöp Gabriel, Mgr. Beata Fülöpová</t>
  </si>
  <si>
    <t>00673/2022-PKZ -K40105/22.00</t>
  </si>
  <si>
    <t>Rimavské Janovce</t>
  </si>
  <si>
    <t>Dana Loubová</t>
  </si>
  <si>
    <t>00681/2022-PKZP-K40077/22.00</t>
  </si>
  <si>
    <t>Važec</t>
  </si>
  <si>
    <t>Tóthová Klaudia</t>
  </si>
  <si>
    <t>00725/2022-PKZ -K40115/22.00</t>
  </si>
  <si>
    <t>Demandice</t>
  </si>
  <si>
    <t>Očkajová Alena, doc. Ing., PhD.,, Styk Miroslav, Surovec Juraj, Styk Milan, Ing., Jošthová Margaréta, Styková Anna, Mgr.</t>
  </si>
  <si>
    <t>00797/2022-PKZP-K40093/22.00</t>
  </si>
  <si>
    <t>Styk Milan, Ing., Zuzana Lichá, Surovec Juraj, Očkajová Alena, doc. Ing., PhD.,, Jošthová Margaréta, Styková Anna, Mgr.</t>
  </si>
  <si>
    <t>00810/2022-PKZP-K40096/22.00</t>
  </si>
  <si>
    <t>Anna Dírešová</t>
  </si>
  <si>
    <t>00856/2022-PKZ -K40139/22.00</t>
  </si>
  <si>
    <t>Hostie</t>
  </si>
  <si>
    <t>Marián Pukaj</t>
  </si>
  <si>
    <t>00874/2022-PKZP-K40104/22.00</t>
  </si>
  <si>
    <t>Švošov</t>
  </si>
  <si>
    <t>Dužda Jozef, Duždová Michaela</t>
  </si>
  <si>
    <t>00953/2022-PKZ -K40158/22.00</t>
  </si>
  <si>
    <t>Ostrovany</t>
  </si>
  <si>
    <t>Huszárová Dominika</t>
  </si>
  <si>
    <t>00988/2022-PKZ -K40165/22.00</t>
  </si>
  <si>
    <t>Pavol Straka, Eva Straková</t>
  </si>
  <si>
    <t>00996/2022-PKZ -K40166/22.00</t>
  </si>
  <si>
    <t>Ing. Ján Pirič , Mária Piričová</t>
  </si>
  <si>
    <t>01007/2022-PKZ -K40133/22.00</t>
  </si>
  <si>
    <t>Medal Richard, Mgr., Medalová Klaudia, Ing.</t>
  </si>
  <si>
    <t>01047/2022-PKZ -K40171/22.00</t>
  </si>
  <si>
    <t>Veľká Lehota</t>
  </si>
  <si>
    <t>Jozef Belopotocký, Miriam Belopotocká</t>
  </si>
  <si>
    <t>01070/2022-PKZP-K40118/22.00</t>
  </si>
  <si>
    <t>Liptovské Kľačany</t>
  </si>
  <si>
    <t>Jozef Gerát</t>
  </si>
  <si>
    <t>01075/2022-PKZP-K40121/22.00</t>
  </si>
  <si>
    <t>Veľké Borové</t>
  </si>
  <si>
    <t>Andrej Hyravý, Mgr. Monika Hyravá</t>
  </si>
  <si>
    <t>01098/2022-PKZ -K40175/22.00</t>
  </si>
  <si>
    <t>AGGLU SK, s.r.o.</t>
  </si>
  <si>
    <t>01186/2022-PKZ -K40182/22.00</t>
  </si>
  <si>
    <t>Dolná Štubňa</t>
  </si>
  <si>
    <t>Slaninková Katarína</t>
  </si>
  <si>
    <t>01208/2022-PKZ -K40184/22.00</t>
  </si>
  <si>
    <t>Ražňany</t>
  </si>
  <si>
    <t>Slaninková Nikola</t>
  </si>
  <si>
    <t>01209/2022-PKZ -K40185/22.00</t>
  </si>
  <si>
    <t>Slaninka Juraj</t>
  </si>
  <si>
    <t>01210/2022-PKZ -K40186/22.00</t>
  </si>
  <si>
    <t>Maroš Valent, Ing. Katarína Valetová</t>
  </si>
  <si>
    <t>01269/2022-PKZP-K40135/22.00</t>
  </si>
  <si>
    <t>Šuriansky Miroslav, Šurianska Margita</t>
  </si>
  <si>
    <t>01328/2022-PKZ -K40199/22.00</t>
  </si>
  <si>
    <t>Tavač Pavol, Ing., Tavačová Jana, Ing.</t>
  </si>
  <si>
    <t>01420/2022-PKZ -K40208/22.00</t>
  </si>
  <si>
    <t>Klimek Jozef, Klimeková Anna</t>
  </si>
  <si>
    <t>01432/2022-PKZ -K40210/22.00</t>
  </si>
  <si>
    <t>Mokroluh</t>
  </si>
  <si>
    <t>Olejár Pavol</t>
  </si>
  <si>
    <t>01449/2022-PKZP-K40151/22.00</t>
  </si>
  <si>
    <t>Janov</t>
  </si>
  <si>
    <t>Bučkuliaková Amália</t>
  </si>
  <si>
    <t>01457/2022-PKZ -K40215/22.00</t>
  </si>
  <si>
    <t>Dula Andrej</t>
  </si>
  <si>
    <t>01460/2022-PKZ -K40216/22.00</t>
  </si>
  <si>
    <t>Salva Miroslav, Salvová Lívia</t>
  </si>
  <si>
    <t>01485/2022-PKZP-K40157/22.00</t>
  </si>
  <si>
    <t>Hrvol Milan, Ing.</t>
  </si>
  <si>
    <t>01489/2022-PKZ -K40221/22.00</t>
  </si>
  <si>
    <t>SR § 3 ods. 1 písm. a) Nariadenia vlády č. 238/2010 Z.z. -Spoluvlastnícke podiely</t>
  </si>
  <si>
    <t>Sitár Miroslav, Ing., Sitárová Mária</t>
  </si>
  <si>
    <t>01498/2022-PKZP-K40159/22.00</t>
  </si>
  <si>
    <t>Onderčová Lucia PaedDr., Onderčo igor</t>
  </si>
  <si>
    <t>01500/2022-PKZP-K40160/22.00</t>
  </si>
  <si>
    <t>Čierne nad Topľou</t>
  </si>
  <si>
    <t xml:space="preserve">Horňák Dominik </t>
  </si>
  <si>
    <t>01510/2022-PKZ -K40224/22.00</t>
  </si>
  <si>
    <t xml:space="preserve"> Borák Pavol a manželka, Boráková Jana</t>
  </si>
  <si>
    <t>01522/2022-PKZP-K40162/22.00</t>
  </si>
  <si>
    <t>01541/2022-PKZP-K40164/22.00</t>
  </si>
  <si>
    <t>Triščíková Anna</t>
  </si>
  <si>
    <t>01556/2022-PKZ -K40230/22.00</t>
  </si>
  <si>
    <t>Matúš Galica</t>
  </si>
  <si>
    <t>01567/2022-PKZ -K40234/22.00</t>
  </si>
  <si>
    <t>Majere</t>
  </si>
  <si>
    <t>Bella Ervín, Bellová Ľudmila</t>
  </si>
  <si>
    <t>01582/2022-PKZP-K40169/22.00</t>
  </si>
  <si>
    <t>Ivanič Milan, Ing., Ivaničová Eva, Ing.</t>
  </si>
  <si>
    <t>01585/2022-PKZ -K40238/22.00</t>
  </si>
  <si>
    <t>SR Nar.238/2010 §3 b) Prístup na pozemky a SR Nar.238/2010 §3 f) Pozemky pod stavbami a priľahlé</t>
  </si>
  <si>
    <t>Žakýl</t>
  </si>
  <si>
    <t>Novák Pavol</t>
  </si>
  <si>
    <t>01590/2022-PKZP-K40170/22.00</t>
  </si>
  <si>
    <t>Vierik Vladimír, Vieriková Andrea</t>
  </si>
  <si>
    <t>01594/2022-PKZP-K40173/22.00</t>
  </si>
  <si>
    <t>Šidlivský Štefan, Ing.</t>
  </si>
  <si>
    <t>01611/2022-PKZ -K40241/22.00</t>
  </si>
  <si>
    <t>Karkoška Milan</t>
  </si>
  <si>
    <t>01618/2022-PKZ -K40242/22.00</t>
  </si>
  <si>
    <t>Malé Kozmálovce</t>
  </si>
  <si>
    <t>Valach Peter, Ing.</t>
  </si>
  <si>
    <t>01642/2022-PKZ -K40246/22.00</t>
  </si>
  <si>
    <t>Krajňák Marek, Valéria Krajňáková</t>
  </si>
  <si>
    <t>01665/2022-PKZP-K40178/22.00</t>
  </si>
  <si>
    <t>Červenica pri Sabinove</t>
  </si>
  <si>
    <t>Juraj Vranec</t>
  </si>
  <si>
    <t>01678/2022-PKZ -K40250/22.00</t>
  </si>
  <si>
    <t>Lukačejda Radovan, Ing.</t>
  </si>
  <si>
    <t>01696/2022-PKZ -K40254/22.00</t>
  </si>
  <si>
    <t>Bardejovská Nová Ves</t>
  </si>
  <si>
    <t>Železiarne Podbrezová a.s.</t>
  </si>
  <si>
    <t>01713/2022-PKZ -K40258/22.00</t>
  </si>
  <si>
    <t>Vavreková Lucia</t>
  </si>
  <si>
    <t>01719/2022-PKZ -K40259/22.00</t>
  </si>
  <si>
    <t>Plšková Mária, Ing.</t>
  </si>
  <si>
    <t>01784/2022-PKZ -K40270/22.00</t>
  </si>
  <si>
    <t>Brusno</t>
  </si>
  <si>
    <t>Prihoda Maroš, Prihodová Daniela</t>
  </si>
  <si>
    <t>01815/2022-PKZP-K40197/22.00</t>
  </si>
  <si>
    <t>Peter Benedik, Ing. Helena Benediková</t>
  </si>
  <si>
    <t>01863/2022-PKZP-K40200/22.00</t>
  </si>
  <si>
    <t>Daniel Bago</t>
  </si>
  <si>
    <t>01866/2022-PKZP-K40201/22.00</t>
  </si>
  <si>
    <t>Tesáre</t>
  </si>
  <si>
    <t>Ladislav Szabó, Marta Szabóová</t>
  </si>
  <si>
    <t>01881/2022-PKZP-K40204/22.00</t>
  </si>
  <si>
    <t>HUFI spol. s r.o.</t>
  </si>
  <si>
    <t>01925/2019-PKZP-K40300/19.00</t>
  </si>
  <si>
    <t>Vaďovce</t>
  </si>
  <si>
    <t>Vennuti Erik</t>
  </si>
  <si>
    <t>03872/2020-PKZ -K40279/20.00</t>
  </si>
  <si>
    <t>Anton Peter Javorek, Ľudmila Javorková</t>
  </si>
  <si>
    <t>00805/2022-PKZP-K40095/22.00</t>
  </si>
  <si>
    <t>Martina Meteličková</t>
  </si>
  <si>
    <t>00885/2022-PKZP-K40105/22.00</t>
  </si>
  <si>
    <t>Miroslav Juráš</t>
  </si>
  <si>
    <t>00928/2022-PKZ -K40155/22.00</t>
  </si>
  <si>
    <t>Mgr. Ján Včelka</t>
  </si>
  <si>
    <t>01050/2022-PKZP-K40117/22.00</t>
  </si>
  <si>
    <t>Martin Mikulík</t>
  </si>
  <si>
    <t>01240/2022-PKZP-K40133/22.00</t>
  </si>
  <si>
    <t>Komár Eugen</t>
  </si>
  <si>
    <t>01283/2022-PKZ -K40195/22.00</t>
  </si>
  <si>
    <t>Nižná Rybnica</t>
  </si>
  <si>
    <t>Milan Boďo</t>
  </si>
  <si>
    <t>01410/2022-PKZP-K40149/22.00</t>
  </si>
  <si>
    <t>ONOLUR, s.r.o.</t>
  </si>
  <si>
    <t>01453/2022-PKZ -K40213/22.00</t>
  </si>
  <si>
    <t>Thermoplastik, s r.o.</t>
  </si>
  <si>
    <t>01488/2022-PKZP-K40156/22.00</t>
  </si>
  <si>
    <t>Michal Líška, Alena Líšková</t>
  </si>
  <si>
    <t>01558/2022-PKZ -K40232/22.00</t>
  </si>
  <si>
    <t>SR Nar., 238/2010 §3 a) Spoluvlastnícke podiely</t>
  </si>
  <si>
    <t>LOGISTIC ZEMPLÍN, s.r.o.</t>
  </si>
  <si>
    <t>01589/2022-PKZ -K40237/22.00</t>
  </si>
  <si>
    <t>Peňažka Michal, Mgr., Peňažková Alena, Mgr.</t>
  </si>
  <si>
    <t>01608/2022-PKZP-K40174/22.00</t>
  </si>
  <si>
    <t>Peter Kopálek</t>
  </si>
  <si>
    <t>01623/2022-PKZ -K40243/22.00</t>
  </si>
  <si>
    <t>Petrova Ves</t>
  </si>
  <si>
    <t>Ján Kosík</t>
  </si>
  <si>
    <t>01636/2022-PKZP-K40177/22.00</t>
  </si>
  <si>
    <t>Lozorno</t>
  </si>
  <si>
    <t>Puchala Valentín, Puchalová Emília</t>
  </si>
  <si>
    <t>01730/2022-PKZ -K40262/22.00</t>
  </si>
  <si>
    <t>Pastorová Danka, Ing. Tirpák Maroš</t>
  </si>
  <si>
    <t>01754/2022-PKZP-K40185/22.00</t>
  </si>
  <si>
    <t>Lastomír</t>
  </si>
  <si>
    <t>MUDr. Peter Mičiak</t>
  </si>
  <si>
    <t>01823/2022-PKZ -K40278/22.00</t>
  </si>
  <si>
    <t>Ing. Július Behun</t>
  </si>
  <si>
    <t>01827/2022-PKZP-K40198/22.00</t>
  </si>
  <si>
    <t>Ing. Radoslav Mazánik, Ing. Klára Mazániková</t>
  </si>
  <si>
    <t>01833/2022-PKZ -K40276/22.00</t>
  </si>
  <si>
    <t>Polakovičová Michaela</t>
  </si>
  <si>
    <t>01871/2022-PKZP-K40202/22.00</t>
  </si>
  <si>
    <t>Chorvátsky Grob</t>
  </si>
  <si>
    <t>Ing. Michal Tešinský, Ing. Lucia Kišidaiová</t>
  </si>
  <si>
    <t>01873/2022-PKZ -K40286/22.00</t>
  </si>
  <si>
    <t>Ing. Miroslav Blažek</t>
  </si>
  <si>
    <t>02184/2022-PKZP-K40230/22.00</t>
  </si>
  <si>
    <t>Ing. Rudolf Lachkovič</t>
  </si>
  <si>
    <t>01536/2022-PNZ -P40475/22.00</t>
  </si>
  <si>
    <r>
      <rPr>
        <sz val="8"/>
        <color rgb="FF000000"/>
        <rFont val="Arial"/>
      </rPr>
      <t>100,00 €</t>
    </r>
    <r>
      <rPr>
        <sz val="8"/>
        <color rgb="FF000000"/>
        <rFont val="Arial"/>
      </rPr>
      <t xml:space="preserve"> / </t>
    </r>
    <r>
      <rPr>
        <sz val="8"/>
        <color rgb="FF000000"/>
        <rFont val="Arial"/>
      </rPr>
      <t>23 809,52 €</t>
    </r>
  </si>
  <si>
    <t>Andrej Horník</t>
  </si>
  <si>
    <t>01563/2022-PNZ -P40481/22.00</t>
  </si>
  <si>
    <r>
      <rPr>
        <sz val="8"/>
        <color rgb="FF000000"/>
        <rFont val="Arial"/>
      </rPr>
      <t>105,00 €</t>
    </r>
    <r>
      <rPr>
        <sz val="8"/>
        <color rgb="FF000000"/>
        <rFont val="Arial"/>
      </rPr>
      <t xml:space="preserve"> / </t>
    </r>
    <r>
      <rPr>
        <sz val="8"/>
        <color rgb="FF000000"/>
        <rFont val="Arial"/>
      </rPr>
      <t>1 865,01 €</t>
    </r>
  </si>
  <si>
    <t>Gabriel Tekeľ</t>
  </si>
  <si>
    <t>01604/2022-PNZ -P40497/22.00</t>
  </si>
  <si>
    <r>
      <rPr>
        <sz val="8"/>
        <color rgb="FF000000"/>
        <rFont val="Arial"/>
      </rPr>
      <t>140,00 €</t>
    </r>
    <r>
      <rPr>
        <sz val="8"/>
        <color rgb="FF000000"/>
        <rFont val="Arial"/>
      </rPr>
      <t xml:space="preserve"> / </t>
    </r>
    <r>
      <rPr>
        <sz val="8"/>
        <color rgb="FF000000"/>
        <rFont val="Arial"/>
      </rPr>
      <t>1 494,13 €</t>
    </r>
  </si>
  <si>
    <t>Anton Kozák</t>
  </si>
  <si>
    <t>01613/2022-PNZ -P40499/22.00</t>
  </si>
  <si>
    <r>
      <rPr>
        <sz val="8"/>
        <color rgb="FF000000"/>
        <rFont val="Arial"/>
      </rPr>
      <t>115,00 €</t>
    </r>
    <r>
      <rPr>
        <sz val="8"/>
        <color rgb="FF000000"/>
        <rFont val="Arial"/>
      </rPr>
      <t xml:space="preserve"> / </t>
    </r>
    <r>
      <rPr>
        <sz val="8"/>
        <color rgb="FF000000"/>
        <rFont val="Arial"/>
      </rPr>
      <t>62,85 €</t>
    </r>
  </si>
  <si>
    <t>Pavlína Hadová</t>
  </si>
  <si>
    <t>01624/2022-PNZ -P40504/22.00</t>
  </si>
  <si>
    <r>
      <rPr>
        <sz val="8"/>
        <color rgb="FF000000"/>
        <rFont val="Arial"/>
      </rPr>
      <t>116,00 €</t>
    </r>
    <r>
      <rPr>
        <sz val="8"/>
        <color rgb="FF000000"/>
        <rFont val="Arial"/>
      </rPr>
      <t xml:space="preserve"> / </t>
    </r>
    <r>
      <rPr>
        <sz val="8"/>
        <color rgb="FF000000"/>
        <rFont val="Arial"/>
      </rPr>
      <t>62,41 €</t>
    </r>
  </si>
  <si>
    <t>Jaroslav Chmela</t>
  </si>
  <si>
    <t>01662/2022-PNZ -P40520/22.00</t>
  </si>
  <si>
    <r>
      <rPr>
        <sz val="8"/>
        <color rgb="FF000000"/>
        <rFont val="Arial"/>
      </rPr>
      <t>77,00 €</t>
    </r>
    <r>
      <rPr>
        <sz val="8"/>
        <color rgb="FF000000"/>
        <rFont val="Arial"/>
      </rPr>
      <t xml:space="preserve"> / </t>
    </r>
    <r>
      <rPr>
        <sz val="8"/>
        <color rgb="FF000000"/>
        <rFont val="Arial"/>
      </rPr>
      <t>1 028,04 €</t>
    </r>
  </si>
  <si>
    <t>Petra Chrupková</t>
  </si>
  <si>
    <t>01808/2022-PNZ -P40573/22.00</t>
  </si>
  <si>
    <r>
      <rPr>
        <sz val="8"/>
        <color rgb="FF000000"/>
        <rFont val="Arial"/>
      </rPr>
      <t>50,00 €</t>
    </r>
    <r>
      <rPr>
        <sz val="8"/>
        <color rgb="FF000000"/>
        <rFont val="Arial"/>
      </rPr>
      <t xml:space="preserve"> / </t>
    </r>
    <r>
      <rPr>
        <sz val="8"/>
        <color rgb="FF000000"/>
        <rFont val="Arial"/>
      </rPr>
      <t>6 849,32 €</t>
    </r>
  </si>
  <si>
    <t>Daniel Lederleitner a Ivana Lederleitner Imrišová</t>
  </si>
  <si>
    <t>01994/2022-PNZ -P40634/22.00</t>
  </si>
  <si>
    <r>
      <rPr>
        <sz val="8"/>
        <color rgb="FF000000"/>
        <rFont val="Arial"/>
      </rPr>
      <t>50,00 €</t>
    </r>
    <r>
      <rPr>
        <sz val="8"/>
        <color rgb="FF000000"/>
        <rFont val="Arial"/>
      </rPr>
      <t xml:space="preserve"> / </t>
    </r>
    <r>
      <rPr>
        <sz val="8"/>
        <color rgb="FF000000"/>
        <rFont val="Arial"/>
      </rPr>
      <t>2 857,14 €</t>
    </r>
  </si>
  <si>
    <t>Farma Korínek</t>
  </si>
  <si>
    <t>00478/2022-PNZ -P40157/22.00</t>
  </si>
  <si>
    <r>
      <rPr>
        <sz val="8"/>
        <color rgb="FF000000"/>
        <rFont val="Arial"/>
      </rPr>
      <t>299,20 €</t>
    </r>
    <r>
      <rPr>
        <sz val="8"/>
        <color rgb="FF000000"/>
        <rFont val="Arial"/>
      </rPr>
      <t xml:space="preserve"> / </t>
    </r>
    <r>
      <rPr>
        <sz val="8"/>
        <color rgb="FF000000"/>
        <rFont val="Arial"/>
      </rPr>
      <t>39,47 €</t>
    </r>
  </si>
  <si>
    <t>OVINI, s.r.o.</t>
  </si>
  <si>
    <t>00510/2022-PNZ -P40204/21.00</t>
  </si>
  <si>
    <t>Drábsko, Lom nad Rimavicou, Sihla</t>
  </si>
  <si>
    <r>
      <rPr>
        <sz val="8"/>
        <color rgb="FF000000"/>
        <rFont val="Arial"/>
      </rPr>
      <t>4 348,57 €</t>
    </r>
    <r>
      <rPr>
        <sz val="8"/>
        <color rgb="FF000000"/>
        <rFont val="Arial"/>
      </rPr>
      <t xml:space="preserve"> / </t>
    </r>
    <r>
      <rPr>
        <sz val="8"/>
        <color rgb="FF000000"/>
        <rFont val="Arial"/>
      </rPr>
      <t>31,67 €</t>
    </r>
  </si>
  <si>
    <t>Oravcová Martina</t>
  </si>
  <si>
    <t>00740/2022-PNZ -P40216/22.00</t>
  </si>
  <si>
    <r>
      <rPr>
        <sz val="8"/>
        <color rgb="FF000000"/>
        <rFont val="Arial"/>
      </rPr>
      <t>50,00 €</t>
    </r>
    <r>
      <rPr>
        <sz val="8"/>
        <color rgb="FF000000"/>
        <rFont val="Arial"/>
      </rPr>
      <t xml:space="preserve"> / </t>
    </r>
    <r>
      <rPr>
        <sz val="8"/>
        <color rgb="FF000000"/>
        <rFont val="Arial"/>
      </rPr>
      <t>4 310,34 €</t>
    </r>
  </si>
  <si>
    <t>Šebo Jozef - BUGGY</t>
  </si>
  <si>
    <t>01213/2022-PNZ -P40364/22.00</t>
  </si>
  <si>
    <r>
      <rPr>
        <sz val="8"/>
        <color rgb="FF000000"/>
        <rFont val="Arial"/>
      </rPr>
      <t>112,46 €</t>
    </r>
    <r>
      <rPr>
        <sz val="8"/>
        <color rgb="FF000000"/>
        <rFont val="Arial"/>
      </rPr>
      <t xml:space="preserve"> / </t>
    </r>
    <r>
      <rPr>
        <sz val="8"/>
        <color rgb="FF000000"/>
        <rFont val="Arial"/>
      </rPr>
      <t>31,80 €</t>
    </r>
  </si>
  <si>
    <t>Kupčok Jakub</t>
  </si>
  <si>
    <t>01284/2022-PNZ -P40388/22.00</t>
  </si>
  <si>
    <r>
      <rPr>
        <sz val="8"/>
        <color rgb="FF000000"/>
        <rFont val="Arial"/>
      </rPr>
      <t>85,00 €</t>
    </r>
    <r>
      <rPr>
        <sz val="8"/>
        <color rgb="FF000000"/>
        <rFont val="Arial"/>
      </rPr>
      <t xml:space="preserve"> / </t>
    </r>
    <r>
      <rPr>
        <sz val="8"/>
        <color rgb="FF000000"/>
        <rFont val="Arial"/>
      </rPr>
      <t>322,21 €</t>
    </r>
  </si>
  <si>
    <t>Fašang Miroslav Ing.</t>
  </si>
  <si>
    <t>01287/2022-PNZ -P40390/22.00</t>
  </si>
  <si>
    <r>
      <rPr>
        <sz val="8"/>
        <color rgb="FF000000"/>
        <rFont val="Arial"/>
      </rPr>
      <t>90,00 €</t>
    </r>
    <r>
      <rPr>
        <sz val="8"/>
        <color rgb="FF000000"/>
        <rFont val="Arial"/>
      </rPr>
      <t xml:space="preserve"> / </t>
    </r>
    <r>
      <rPr>
        <sz val="8"/>
        <color rgb="FF000000"/>
        <rFont val="Arial"/>
      </rPr>
      <t>291,45 €</t>
    </r>
  </si>
  <si>
    <t>Paučo Ján</t>
  </si>
  <si>
    <t>01431/2022-PNZ -P40434/22.00</t>
  </si>
  <si>
    <r>
      <rPr>
        <sz val="8"/>
        <color rgb="FF000000"/>
        <rFont val="Arial"/>
      </rPr>
      <t>79,00 €</t>
    </r>
    <r>
      <rPr>
        <sz val="8"/>
        <color rgb="FF000000"/>
        <rFont val="Arial"/>
      </rPr>
      <t xml:space="preserve"> / </t>
    </r>
    <r>
      <rPr>
        <sz val="8"/>
        <color rgb="FF000000"/>
        <rFont val="Arial"/>
      </rPr>
      <t>1 266,03 €</t>
    </r>
  </si>
  <si>
    <t>Martin Siman</t>
  </si>
  <si>
    <t>01443/2022-PNZ -P40440/22.00</t>
  </si>
  <si>
    <r>
      <rPr>
        <sz val="8"/>
        <color rgb="FF000000"/>
        <rFont val="Arial"/>
      </rPr>
      <t>76,00 €</t>
    </r>
    <r>
      <rPr>
        <sz val="8"/>
        <color rgb="FF000000"/>
        <rFont val="Arial"/>
      </rPr>
      <t xml:space="preserve"> / </t>
    </r>
    <r>
      <rPr>
        <sz val="8"/>
        <color rgb="FF000000"/>
        <rFont val="Arial"/>
      </rPr>
      <t>642,98 €</t>
    </r>
  </si>
  <si>
    <t>Ján Cimbaľák - SHR</t>
  </si>
  <si>
    <t>01684/2022-PNZ -P40317/22.00</t>
  </si>
  <si>
    <t>Frička</t>
  </si>
  <si>
    <r>
      <rPr>
        <sz val="8"/>
        <color rgb="FF000000"/>
        <rFont val="Arial"/>
      </rPr>
      <t>172,05 €</t>
    </r>
    <r>
      <rPr>
        <sz val="8"/>
        <color rgb="FF000000"/>
        <rFont val="Arial"/>
      </rPr>
      <t xml:space="preserve"> / </t>
    </r>
    <r>
      <rPr>
        <sz val="8"/>
        <color rgb="FF000000"/>
        <rFont val="Arial"/>
      </rPr>
      <t>8,00 €</t>
    </r>
  </si>
  <si>
    <t>Jozef Mikula</t>
  </si>
  <si>
    <t>00777/2022-PNZ -P40220/22.00</t>
  </si>
  <si>
    <r>
      <rPr>
        <sz val="8"/>
        <color rgb="FF000000"/>
        <rFont val="Arial"/>
      </rPr>
      <t>117,39 €</t>
    </r>
    <r>
      <rPr>
        <sz val="8"/>
        <color rgb="FF000000"/>
        <rFont val="Arial"/>
      </rPr>
      <t xml:space="preserve"> / </t>
    </r>
    <r>
      <rPr>
        <sz val="8"/>
        <color rgb="FF000000"/>
        <rFont val="Arial"/>
      </rPr>
      <t>61,37 €</t>
    </r>
  </si>
  <si>
    <t>Margita Káčeríková</t>
  </si>
  <si>
    <t>01598/2022-PNZ -P40496/22.00</t>
  </si>
  <si>
    <t>neučitá</t>
  </si>
  <si>
    <r>
      <rPr>
        <sz val="8"/>
        <color rgb="FF000000"/>
        <rFont val="Arial"/>
      </rPr>
      <t>80,00 €</t>
    </r>
    <r>
      <rPr>
        <sz val="8"/>
        <color rgb="FF000000"/>
        <rFont val="Arial"/>
      </rPr>
      <t xml:space="preserve"> / </t>
    </r>
    <r>
      <rPr>
        <sz val="8"/>
        <color rgb="FF000000"/>
        <rFont val="Arial"/>
      </rPr>
      <t>260,84 €</t>
    </r>
  </si>
  <si>
    <t>Marcel Hurtala</t>
  </si>
  <si>
    <t>01796/2022-PNZ -P40566/22.00</t>
  </si>
  <si>
    <t>Vaňovka</t>
  </si>
  <si>
    <r>
      <rPr>
        <sz val="8"/>
        <color rgb="FF000000"/>
        <rFont val="Arial"/>
      </rPr>
      <t>60,00 €</t>
    </r>
    <r>
      <rPr>
        <sz val="8"/>
        <color rgb="FF000000"/>
        <rFont val="Arial"/>
      </rPr>
      <t xml:space="preserve"> / </t>
    </r>
    <r>
      <rPr>
        <sz val="8"/>
        <color rgb="FF000000"/>
        <rFont val="Arial"/>
      </rPr>
      <t>1 617,25 €</t>
    </r>
  </si>
  <si>
    <t>Tibor Slama</t>
  </si>
  <si>
    <t>01992/2022-PNZ -P40633/22.00</t>
  </si>
  <si>
    <t>Bučuháza</t>
  </si>
  <si>
    <r>
      <rPr>
        <sz val="8"/>
        <color rgb="FF000000"/>
        <rFont val="Arial"/>
      </rPr>
      <t>75,00 €</t>
    </r>
    <r>
      <rPr>
        <sz val="8"/>
        <color rgb="FF000000"/>
        <rFont val="Arial"/>
      </rPr>
      <t xml:space="preserve"> / </t>
    </r>
    <r>
      <rPr>
        <sz val="8"/>
        <color rgb="FF000000"/>
        <rFont val="Arial"/>
      </rPr>
      <t>721,84 €</t>
    </r>
  </si>
  <si>
    <t>01868/2022-PNZ -P40596/22.00</t>
  </si>
  <si>
    <t>Čierny Brod, Ostrov, Nové Osady</t>
  </si>
  <si>
    <r>
      <rPr>
        <sz val="8"/>
        <color rgb="FF000000"/>
        <rFont val="Arial"/>
      </rPr>
      <t>43 391,84 €</t>
    </r>
    <r>
      <rPr>
        <sz val="8"/>
        <color rgb="FF000000"/>
        <rFont val="Arial"/>
      </rPr>
      <t xml:space="preserve"> / </t>
    </r>
    <r>
      <rPr>
        <sz val="8"/>
        <color rgb="FF000000"/>
        <rFont val="Arial"/>
      </rPr>
      <t>110,45 €</t>
    </r>
  </si>
  <si>
    <t>Mgr. Adrián Iványi - SHR</t>
  </si>
  <si>
    <t>01902/2022-PNZ -P40607/22.00</t>
  </si>
  <si>
    <t>Veľká Mača</t>
  </si>
  <si>
    <r>
      <rPr>
        <sz val="8"/>
        <color rgb="FF000000"/>
        <rFont val="Arial"/>
      </rPr>
      <t>538,06 €</t>
    </r>
    <r>
      <rPr>
        <sz val="8"/>
        <color rgb="FF000000"/>
        <rFont val="Arial"/>
      </rPr>
      <t xml:space="preserve"> / </t>
    </r>
    <r>
      <rPr>
        <sz val="8"/>
        <color rgb="FF000000"/>
        <rFont val="Arial"/>
      </rPr>
      <t>106,58 €</t>
    </r>
  </si>
  <si>
    <t>PD Nižný Lánec, družstvo</t>
  </si>
  <si>
    <t>00349/2022-PNZ -P40106/22.00</t>
  </si>
  <si>
    <t>Buzica, Nižný Lánec, Vyšný Lánec</t>
  </si>
  <si>
    <r>
      <rPr>
        <sz val="8"/>
        <color rgb="FF000000"/>
        <rFont val="Arial"/>
      </rPr>
      <t>17 591,95 €</t>
    </r>
    <r>
      <rPr>
        <sz val="8"/>
        <color rgb="FF000000"/>
        <rFont val="Arial"/>
      </rPr>
      <t xml:space="preserve"> / </t>
    </r>
    <r>
      <rPr>
        <sz val="8"/>
        <color rgb="FF000000"/>
        <rFont val="Arial"/>
      </rPr>
      <t>48,61 €</t>
    </r>
  </si>
  <si>
    <t>BARTRANZ AGRO s.r.o.</t>
  </si>
  <si>
    <t>01463/2022-PNZ -P40444/22.00</t>
  </si>
  <si>
    <r>
      <rPr>
        <sz val="8"/>
        <color rgb="FF000000"/>
        <rFont val="Arial"/>
      </rPr>
      <t>8 821,58 €</t>
    </r>
    <r>
      <rPr>
        <sz val="8"/>
        <color rgb="FF000000"/>
        <rFont val="Arial"/>
      </rPr>
      <t xml:space="preserve"> / </t>
    </r>
    <r>
      <rPr>
        <sz val="8"/>
        <color rgb="FF000000"/>
        <rFont val="Arial"/>
      </rPr>
      <t>52,29 €</t>
    </r>
  </si>
  <si>
    <t>POĽNOHOSPODÁRSKE DRUŽSTVO RUŽÍN</t>
  </si>
  <si>
    <t>01806/2022-PNZ -P40572/22.00</t>
  </si>
  <si>
    <t>Malá Lodina, Veľká Lodina, Ružín</t>
  </si>
  <si>
    <r>
      <rPr>
        <sz val="8"/>
        <color rgb="FF000000"/>
        <rFont val="Arial"/>
      </rPr>
      <t>7 039,00 €</t>
    </r>
    <r>
      <rPr>
        <sz val="8"/>
        <color rgb="FF000000"/>
        <rFont val="Arial"/>
      </rPr>
      <t xml:space="preserve"> / </t>
    </r>
    <r>
      <rPr>
        <sz val="8"/>
        <color rgb="FF000000"/>
        <rFont val="Arial"/>
      </rPr>
      <t>60,52 €</t>
    </r>
  </si>
  <si>
    <t>Poľnohospodárske družstvo Bátorove Kosihy</t>
  </si>
  <si>
    <t>00367/2022-PNZ -P40429/21.00</t>
  </si>
  <si>
    <t>Bátorove Kosihy</t>
  </si>
  <si>
    <r>
      <rPr>
        <sz val="8"/>
        <color rgb="FF000000"/>
        <rFont val="Arial"/>
      </rPr>
      <t>29 674,30 €</t>
    </r>
    <r>
      <rPr>
        <sz val="8"/>
        <color rgb="FF000000"/>
        <rFont val="Arial"/>
      </rPr>
      <t xml:space="preserve"> / </t>
    </r>
    <r>
      <rPr>
        <sz val="8"/>
        <color rgb="FF000000"/>
        <rFont val="Arial"/>
      </rPr>
      <t>71,04 €</t>
    </r>
  </si>
  <si>
    <t>Norbert Balla</t>
  </si>
  <si>
    <t>01437/2022-PNZ -P40437/22.00</t>
  </si>
  <si>
    <t>Bohatá</t>
  </si>
  <si>
    <r>
      <rPr>
        <sz val="8"/>
        <color rgb="FF000000"/>
        <rFont val="Arial"/>
      </rPr>
      <t>82,50 €</t>
    </r>
    <r>
      <rPr>
        <sz val="8"/>
        <color rgb="FF000000"/>
        <rFont val="Arial"/>
      </rPr>
      <t xml:space="preserve"> / </t>
    </r>
    <r>
      <rPr>
        <sz val="8"/>
        <color rgb="FF000000"/>
        <rFont val="Arial"/>
      </rPr>
      <t>578,95 €</t>
    </r>
  </si>
  <si>
    <t>01532/2022-PNZ -P40329/22.00</t>
  </si>
  <si>
    <r>
      <rPr>
        <sz val="8"/>
        <color rgb="FF000000"/>
        <rFont val="Arial"/>
      </rPr>
      <t>89,42 €</t>
    </r>
    <r>
      <rPr>
        <sz val="8"/>
        <color rgb="FF000000"/>
        <rFont val="Arial"/>
      </rPr>
      <t xml:space="preserve"> / </t>
    </r>
    <r>
      <rPr>
        <sz val="8"/>
        <color rgb="FF000000"/>
        <rFont val="Arial"/>
      </rPr>
      <t>71,04 €</t>
    </r>
  </si>
  <si>
    <t>Pataki Dezider</t>
  </si>
  <si>
    <t>01548/2022-PNZ -P40419/21.00</t>
  </si>
  <si>
    <t>Kameničná</t>
  </si>
  <si>
    <r>
      <rPr>
        <sz val="8"/>
        <color rgb="FF000000"/>
        <rFont val="Arial"/>
      </rPr>
      <t>80,00 €</t>
    </r>
    <r>
      <rPr>
        <sz val="8"/>
        <color rgb="FF000000"/>
        <rFont val="Arial"/>
      </rPr>
      <t xml:space="preserve"> / </t>
    </r>
    <r>
      <rPr>
        <sz val="8"/>
        <color rgb="FF000000"/>
        <rFont val="Arial"/>
      </rPr>
      <t>201,36 €</t>
    </r>
  </si>
  <si>
    <t>Marek Szabó</t>
  </si>
  <si>
    <t>01562/2022-PNZ -P40482/22.00</t>
  </si>
  <si>
    <r>
      <rPr>
        <sz val="8"/>
        <color rgb="FF000000"/>
        <rFont val="Arial"/>
      </rPr>
      <t>70,00 €</t>
    </r>
    <r>
      <rPr>
        <sz val="8"/>
        <color rgb="FF000000"/>
        <rFont val="Arial"/>
      </rPr>
      <t xml:space="preserve"> / </t>
    </r>
    <r>
      <rPr>
        <sz val="8"/>
        <color rgb="FF000000"/>
        <rFont val="Arial"/>
      </rPr>
      <t>925,93 €</t>
    </r>
  </si>
  <si>
    <t>Zoltán Baráth Ryšavý</t>
  </si>
  <si>
    <t>01581/2022-PNZ -P40489/22.00</t>
  </si>
  <si>
    <r>
      <rPr>
        <sz val="8"/>
        <color rgb="FF000000"/>
        <rFont val="Arial"/>
      </rPr>
      <t>75,00 €</t>
    </r>
    <r>
      <rPr>
        <sz val="8"/>
        <color rgb="FF000000"/>
        <rFont val="Arial"/>
      </rPr>
      <t xml:space="preserve"> / </t>
    </r>
    <r>
      <rPr>
        <sz val="8"/>
        <color rgb="FF000000"/>
        <rFont val="Arial"/>
      </rPr>
      <t>3 826,53 €</t>
    </r>
  </si>
  <si>
    <t xml:space="preserve">Monika Benková </t>
  </si>
  <si>
    <t>01278/2022-PNZ -P40383/22.00</t>
  </si>
  <si>
    <t>Dobroč</t>
  </si>
  <si>
    <r>
      <rPr>
        <sz val="8"/>
        <color rgb="FF000000"/>
        <rFont val="Arial"/>
      </rPr>
      <t>50,00 €</t>
    </r>
    <r>
      <rPr>
        <sz val="8"/>
        <color rgb="FF000000"/>
        <rFont val="Arial"/>
      </rPr>
      <t xml:space="preserve"> / </t>
    </r>
    <r>
      <rPr>
        <sz val="8"/>
        <color rgb="FF000000"/>
        <rFont val="Arial"/>
      </rPr>
      <t>2 631,58 €</t>
    </r>
  </si>
  <si>
    <t>Jaroslav Kocka</t>
  </si>
  <si>
    <t>01600/2022-PNZ -P40495/22.00</t>
  </si>
  <si>
    <r>
      <rPr>
        <sz val="8"/>
        <color rgb="FF000000"/>
        <rFont val="Arial"/>
      </rPr>
      <t>77,00 €</t>
    </r>
    <r>
      <rPr>
        <sz val="8"/>
        <color rgb="FF000000"/>
        <rFont val="Arial"/>
      </rPr>
      <t xml:space="preserve"> / </t>
    </r>
    <r>
      <rPr>
        <sz val="8"/>
        <color rgb="FF000000"/>
        <rFont val="Arial"/>
      </rPr>
      <t>969,77 €</t>
    </r>
  </si>
  <si>
    <t>Ivan Haviar</t>
  </si>
  <si>
    <t>01616/2022-PNZ -P40500/22.00</t>
  </si>
  <si>
    <t>Slovenské Ďarmoty</t>
  </si>
  <si>
    <r>
      <rPr>
        <sz val="8"/>
        <color rgb="FF000000"/>
        <rFont val="Arial"/>
      </rPr>
      <t>80,00 €</t>
    </r>
    <r>
      <rPr>
        <sz val="8"/>
        <color rgb="FF000000"/>
        <rFont val="Arial"/>
      </rPr>
      <t xml:space="preserve"> / </t>
    </r>
    <r>
      <rPr>
        <sz val="8"/>
        <color rgb="FF000000"/>
        <rFont val="Arial"/>
      </rPr>
      <t>377,00 €</t>
    </r>
  </si>
  <si>
    <t>Ján Petrovič</t>
  </si>
  <si>
    <t>01955/2022-PNZ -P40624/22.00</t>
  </si>
  <si>
    <t>Trebušovce</t>
  </si>
  <si>
    <r>
      <rPr>
        <sz val="8"/>
        <color rgb="FF000000"/>
        <rFont val="Arial"/>
      </rPr>
      <t>80,00 €</t>
    </r>
    <r>
      <rPr>
        <sz val="8"/>
        <color rgb="FF000000"/>
        <rFont val="Arial"/>
      </rPr>
      <t xml:space="preserve"> / </t>
    </r>
    <r>
      <rPr>
        <sz val="8"/>
        <color rgb="FF000000"/>
        <rFont val="Arial"/>
      </rPr>
      <t>347,98 €</t>
    </r>
  </si>
  <si>
    <t>Agro Insemas, s.r.o.</t>
  </si>
  <si>
    <t>02144/2021-PNZ -P40540/21.00</t>
  </si>
  <si>
    <t>Ratka, Trebeľovce, Veľká nad Ipľom</t>
  </si>
  <si>
    <r>
      <rPr>
        <sz val="8"/>
        <color rgb="FF000000"/>
        <rFont val="Arial"/>
      </rPr>
      <t>31 744,51 €</t>
    </r>
    <r>
      <rPr>
        <sz val="8"/>
        <color rgb="FF000000"/>
        <rFont val="Arial"/>
      </rPr>
      <t xml:space="preserve"> / </t>
    </r>
    <r>
      <rPr>
        <sz val="8"/>
        <color rgb="FF000000"/>
        <rFont val="Arial"/>
      </rPr>
      <t>76,86 €</t>
    </r>
  </si>
  <si>
    <t>Agrofarma Hrboltová, s.r.o.</t>
  </si>
  <si>
    <t>01530/2022-PNZ -P40255/22.00</t>
  </si>
  <si>
    <t>Hrboltová, Likavka</t>
  </si>
  <si>
    <r>
      <rPr>
        <sz val="8"/>
        <color rgb="FF000000"/>
        <rFont val="Arial"/>
      </rPr>
      <t>1 524,90 €</t>
    </r>
    <r>
      <rPr>
        <sz val="8"/>
        <color rgb="FF000000"/>
        <rFont val="Arial"/>
      </rPr>
      <t xml:space="preserve"> / </t>
    </r>
    <r>
      <rPr>
        <sz val="8"/>
        <color rgb="FF000000"/>
        <rFont val="Arial"/>
      </rPr>
      <t>54,23 €</t>
    </r>
  </si>
  <si>
    <t>MUDr. Lenka Lakatová, MUDr. Marián Lakata</t>
  </si>
  <si>
    <t>01635/2022-PNZ -P40508/22.00</t>
  </si>
  <si>
    <r>
      <rPr>
        <sz val="8"/>
        <color rgb="FF000000"/>
        <rFont val="Arial"/>
      </rPr>
      <t>84,00 €</t>
    </r>
    <r>
      <rPr>
        <sz val="8"/>
        <color rgb="FF000000"/>
        <rFont val="Arial"/>
      </rPr>
      <t xml:space="preserve"> / </t>
    </r>
    <r>
      <rPr>
        <sz val="8"/>
        <color rgb="FF000000"/>
        <rFont val="Arial"/>
      </rPr>
      <t>1 409,40 €</t>
    </r>
  </si>
  <si>
    <t>Michal Lehotský</t>
  </si>
  <si>
    <t>01689/2022-PNZ -P40187/21.00</t>
  </si>
  <si>
    <r>
      <rPr>
        <sz val="8"/>
        <color rgb="FF000000"/>
        <rFont val="Arial"/>
      </rPr>
      <t>50,00 €</t>
    </r>
    <r>
      <rPr>
        <sz val="8"/>
        <color rgb="FF000000"/>
        <rFont val="Arial"/>
      </rPr>
      <t xml:space="preserve"> / </t>
    </r>
    <r>
      <rPr>
        <sz val="8"/>
        <color rgb="FF000000"/>
        <rFont val="Arial"/>
      </rPr>
      <t>5 000,00 €</t>
    </r>
  </si>
  <si>
    <t>Ing. Elena Janiglošová</t>
  </si>
  <si>
    <t>01798/2022-PNZ -P40193/21.00</t>
  </si>
  <si>
    <r>
      <rPr>
        <sz val="8"/>
        <color rgb="FF000000"/>
        <rFont val="Arial"/>
      </rPr>
      <t>951,68 €</t>
    </r>
    <r>
      <rPr>
        <sz val="8"/>
        <color rgb="FF000000"/>
        <rFont val="Arial"/>
      </rPr>
      <t xml:space="preserve"> / </t>
    </r>
    <r>
      <rPr>
        <sz val="8"/>
        <color rgb="FF000000"/>
        <rFont val="Arial"/>
      </rPr>
      <t>31,42 €</t>
    </r>
  </si>
  <si>
    <t>Donau farm Kalná, s.r.o.</t>
  </si>
  <si>
    <t>02535/2021-PNZ -P40629/21.00</t>
  </si>
  <si>
    <t>Bajka, Dolná Seč, Horná Seč, Kalná, Kalnica, Kozárovce, Levice, Malé Kozmálovce, Mochovce, Marušová, Nový Tekov, Starý Tekov, Dolný Tekovský Hrádok, Horný Tekovský Hrádok, Tlmače, Turá, Rohožnica</t>
  </si>
  <si>
    <r>
      <rPr>
        <sz val="8"/>
        <color rgb="FF000000"/>
        <rFont val="Arial"/>
      </rPr>
      <t>129 322,96 €</t>
    </r>
    <r>
      <rPr>
        <sz val="8"/>
        <color rgb="FF000000"/>
        <rFont val="Arial"/>
      </rPr>
      <t xml:space="preserve"> / </t>
    </r>
    <r>
      <rPr>
        <sz val="8"/>
        <color rgb="FF000000"/>
        <rFont val="Arial"/>
      </rPr>
      <t>137,20 €</t>
    </r>
  </si>
  <si>
    <t>Maďar Stanislav, Ing. (SHR)</t>
  </si>
  <si>
    <t>02537/2021-PNZ -P40536/21.00</t>
  </si>
  <si>
    <r>
      <rPr>
        <sz val="8"/>
        <color rgb="FF000000"/>
        <rFont val="Arial"/>
      </rPr>
      <t>9 072,92 €</t>
    </r>
    <r>
      <rPr>
        <sz val="8"/>
        <color rgb="FF000000"/>
        <rFont val="Arial"/>
      </rPr>
      <t xml:space="preserve"> / </t>
    </r>
    <r>
      <rPr>
        <sz val="8"/>
        <color rgb="FF000000"/>
        <rFont val="Arial"/>
      </rPr>
      <t>152,94 €</t>
    </r>
  </si>
  <si>
    <t>KOAN, spol. s.r.o.</t>
  </si>
  <si>
    <t>01296/2022-PNZ -P40392/22.00</t>
  </si>
  <si>
    <t>Šamudovce, Michalovce, Močarany</t>
  </si>
  <si>
    <r>
      <rPr>
        <sz val="8"/>
        <color rgb="FF000000"/>
        <rFont val="Arial"/>
      </rPr>
      <t>9 514,56 €</t>
    </r>
    <r>
      <rPr>
        <sz val="8"/>
        <color rgb="FF000000"/>
        <rFont val="Arial"/>
      </rPr>
      <t xml:space="preserve"> / </t>
    </r>
    <r>
      <rPr>
        <sz val="8"/>
        <color rgb="FF000000"/>
        <rFont val="Arial"/>
      </rPr>
      <t>55,81 €</t>
    </r>
  </si>
  <si>
    <t>Poľnohospodárske družstvo - Agro</t>
  </si>
  <si>
    <t>01297/2022-PNZ -P40368/22.00</t>
  </si>
  <si>
    <t>Bánovce nad Ondavou, Krásnovce, Laškovce, Šamudovce, Žbince</t>
  </si>
  <si>
    <r>
      <rPr>
        <sz val="8"/>
        <color rgb="FF000000"/>
        <rFont val="Arial"/>
      </rPr>
      <t>5 772,45 €</t>
    </r>
    <r>
      <rPr>
        <sz val="8"/>
        <color rgb="FF000000"/>
        <rFont val="Arial"/>
      </rPr>
      <t xml:space="preserve"> / </t>
    </r>
    <r>
      <rPr>
        <sz val="8"/>
        <color rgb="FF000000"/>
        <rFont val="Arial"/>
      </rPr>
      <t>50,65 €</t>
    </r>
  </si>
  <si>
    <t>CHIARA spol. s r.o.</t>
  </si>
  <si>
    <t>01520/2022-PNZ -P40467/22.00</t>
  </si>
  <si>
    <t>Stráňany, Vrbovec</t>
  </si>
  <si>
    <r>
      <rPr>
        <sz val="8"/>
        <color rgb="FF000000"/>
        <rFont val="Arial"/>
      </rPr>
      <t>1 064,73 €</t>
    </r>
    <r>
      <rPr>
        <sz val="8"/>
        <color rgb="FF000000"/>
        <rFont val="Arial"/>
      </rPr>
      <t xml:space="preserve"> / </t>
    </r>
    <r>
      <rPr>
        <sz val="8"/>
        <color rgb="FF000000"/>
        <rFont val="Arial"/>
      </rPr>
      <t>66,15 €</t>
    </r>
  </si>
  <si>
    <t>Gabriela Ontolčiková</t>
  </si>
  <si>
    <t>01588/2022-PNZ -P40492/22.00</t>
  </si>
  <si>
    <r>
      <rPr>
        <sz val="8"/>
        <color rgb="FF000000"/>
        <rFont val="Arial"/>
      </rPr>
      <t>70,00 €</t>
    </r>
    <r>
      <rPr>
        <sz val="8"/>
        <color rgb="FF000000"/>
        <rFont val="Arial"/>
      </rPr>
      <t xml:space="preserve"> / </t>
    </r>
    <r>
      <rPr>
        <sz val="8"/>
        <color rgb="FF000000"/>
        <rFont val="Arial"/>
      </rPr>
      <t>723,14 €</t>
    </r>
  </si>
  <si>
    <t>Jozef Genco</t>
  </si>
  <si>
    <t>05366/2020-PNZ -P40675/20.00</t>
  </si>
  <si>
    <t>Bajany</t>
  </si>
  <si>
    <r>
      <rPr>
        <sz val="8"/>
        <color rgb="FF000000"/>
        <rFont val="Arial"/>
      </rPr>
      <t>85,00 €</t>
    </r>
    <r>
      <rPr>
        <sz val="8"/>
        <color rgb="FF000000"/>
        <rFont val="Arial"/>
      </rPr>
      <t xml:space="preserve"> / </t>
    </r>
    <r>
      <rPr>
        <sz val="8"/>
        <color rgb="FF000000"/>
        <rFont val="Arial"/>
      </rPr>
      <t>113,20 €</t>
    </r>
  </si>
  <si>
    <t>Zuzana Pálffy</t>
  </si>
  <si>
    <t>00670/2022-PNZ -P40195/22.00</t>
  </si>
  <si>
    <t>Dulice</t>
  </si>
  <si>
    <r>
      <rPr>
        <sz val="8"/>
        <color rgb="FF000000"/>
        <rFont val="Arial"/>
      </rPr>
      <t>60,00 €</t>
    </r>
    <r>
      <rPr>
        <sz val="8"/>
        <color rgb="FF000000"/>
        <rFont val="Arial"/>
      </rPr>
      <t xml:space="preserve"> / </t>
    </r>
    <r>
      <rPr>
        <sz val="8"/>
        <color rgb="FF000000"/>
        <rFont val="Arial"/>
      </rPr>
      <t>2 608,70 €</t>
    </r>
  </si>
  <si>
    <t>01480/2022-PNZ -P40451/22.00</t>
  </si>
  <si>
    <r>
      <rPr>
        <sz val="8"/>
        <color rgb="FF000000"/>
        <rFont val="Arial"/>
      </rPr>
      <t>75,00 €</t>
    </r>
    <r>
      <rPr>
        <sz val="8"/>
        <color rgb="FF000000"/>
        <rFont val="Arial"/>
      </rPr>
      <t xml:space="preserve"> / </t>
    </r>
    <r>
      <rPr>
        <sz val="8"/>
        <color rgb="FF000000"/>
        <rFont val="Arial"/>
      </rPr>
      <t>4 601,23 €</t>
    </r>
  </si>
  <si>
    <t>Katarína Matiašková</t>
  </si>
  <si>
    <t>01481/2022-PNZ -P40454/22.00</t>
  </si>
  <si>
    <r>
      <rPr>
        <sz val="8"/>
        <color rgb="FF000000"/>
        <rFont val="Arial"/>
      </rPr>
      <t>75,00 €</t>
    </r>
    <r>
      <rPr>
        <sz val="8"/>
        <color rgb="FF000000"/>
        <rFont val="Arial"/>
      </rPr>
      <t xml:space="preserve"> / </t>
    </r>
    <r>
      <rPr>
        <sz val="8"/>
        <color rgb="FF000000"/>
        <rFont val="Arial"/>
      </rPr>
      <t>7 211,54 €</t>
    </r>
  </si>
  <si>
    <t>Božena Štefanidesová</t>
  </si>
  <si>
    <t>01483/2022-PNZ -P40455/22.00</t>
  </si>
  <si>
    <r>
      <rPr>
        <sz val="8"/>
        <color rgb="FF000000"/>
        <rFont val="Arial"/>
      </rPr>
      <t>75,00 €</t>
    </r>
    <r>
      <rPr>
        <sz val="8"/>
        <color rgb="FF000000"/>
        <rFont val="Arial"/>
      </rPr>
      <t xml:space="preserve"> / </t>
    </r>
    <r>
      <rPr>
        <sz val="8"/>
        <color rgb="FF000000"/>
        <rFont val="Arial"/>
      </rPr>
      <t>4 166,67 €</t>
    </r>
  </si>
  <si>
    <t>Zuzana Nieburová</t>
  </si>
  <si>
    <t>01654/2022-PNZ -P40517/22.00</t>
  </si>
  <si>
    <r>
      <rPr>
        <sz val="8"/>
        <color rgb="FF000000"/>
        <rFont val="Arial"/>
      </rPr>
      <t>70,00 €</t>
    </r>
    <r>
      <rPr>
        <sz val="8"/>
        <color rgb="FF000000"/>
        <rFont val="Arial"/>
      </rPr>
      <t xml:space="preserve"> / </t>
    </r>
    <r>
      <rPr>
        <sz val="8"/>
        <color rgb="FF000000"/>
        <rFont val="Arial"/>
      </rPr>
      <t>726,14 €</t>
    </r>
  </si>
  <si>
    <t>AGRO Hosťovce, s.r.o.</t>
  </si>
  <si>
    <t>01482/2022-PNZ -P40385/22.00</t>
  </si>
  <si>
    <t>Hostie, Hosťovce, Jedľové Kostoľany, Lovce, Mankovce, Martin nad Žitavou, Tesáre nad Žitavou, Velčice, Prílepy, Zlaté Moravce, Zlatno, Žikava</t>
  </si>
  <si>
    <r>
      <rPr>
        <sz val="8"/>
        <color rgb="FF000000"/>
        <rFont val="Arial"/>
      </rPr>
      <t>27 239,94 €</t>
    </r>
    <r>
      <rPr>
        <sz val="8"/>
        <color rgb="FF000000"/>
        <rFont val="Arial"/>
      </rPr>
      <t xml:space="preserve"> / </t>
    </r>
    <r>
      <rPr>
        <sz val="8"/>
        <color rgb="FF000000"/>
        <rFont val="Arial"/>
      </rPr>
      <t>55,41 €</t>
    </r>
  </si>
  <si>
    <t>JÁN LÉVAY-SHR</t>
  </si>
  <si>
    <t>01653/2022-PNZ -P40516/22.00</t>
  </si>
  <si>
    <t>Slepčany, Vieska nad Žitavou</t>
  </si>
  <si>
    <r>
      <rPr>
        <sz val="8"/>
        <color rgb="FF000000"/>
        <rFont val="Arial"/>
      </rPr>
      <t>1 444,07 €</t>
    </r>
    <r>
      <rPr>
        <sz val="8"/>
        <color rgb="FF000000"/>
        <rFont val="Arial"/>
      </rPr>
      <t xml:space="preserve"> / </t>
    </r>
    <r>
      <rPr>
        <sz val="8"/>
        <color rgb="FF000000"/>
        <rFont val="Arial"/>
      </rPr>
      <t>104,55 €</t>
    </r>
  </si>
  <si>
    <t>Marián Prokop</t>
  </si>
  <si>
    <t>01779/2022-PNZ -P40562/22.00</t>
  </si>
  <si>
    <t>Veľké Janíkovce</t>
  </si>
  <si>
    <r>
      <rPr>
        <sz val="8"/>
        <color rgb="FF000000"/>
        <rFont val="Arial"/>
      </rPr>
      <t>130,00 €</t>
    </r>
    <r>
      <rPr>
        <sz val="8"/>
        <color rgb="FF000000"/>
        <rFont val="Arial"/>
      </rPr>
      <t xml:space="preserve"> / </t>
    </r>
    <r>
      <rPr>
        <sz val="8"/>
        <color rgb="FF000000"/>
        <rFont val="Arial"/>
      </rPr>
      <t>6 565,66 €</t>
    </r>
  </si>
  <si>
    <t>TRITICUM s.r.o.</t>
  </si>
  <si>
    <t>01893/2022-PNZ -P40201/22.00</t>
  </si>
  <si>
    <t>Klasov, Malé Chyndice, Veľké Chyndice, Vráble</t>
  </si>
  <si>
    <r>
      <rPr>
        <sz val="8"/>
        <color rgb="FF000000"/>
        <rFont val="Arial"/>
      </rPr>
      <t>44 804,94 €</t>
    </r>
    <r>
      <rPr>
        <sz val="8"/>
        <color rgb="FF000000"/>
        <rFont val="Arial"/>
      </rPr>
      <t xml:space="preserve"> / </t>
    </r>
    <r>
      <rPr>
        <sz val="8"/>
        <color rgb="FF000000"/>
        <rFont val="Arial"/>
      </rPr>
      <t>97,37 €</t>
    </r>
  </si>
  <si>
    <t>Ján Šútor</t>
  </si>
  <si>
    <t>01959/2022-PNZ -P40626/22.00</t>
  </si>
  <si>
    <t>Obyce</t>
  </si>
  <si>
    <r>
      <rPr>
        <sz val="8"/>
        <color rgb="FF000000"/>
        <rFont val="Arial"/>
      </rPr>
      <t>80,00 €</t>
    </r>
    <r>
      <rPr>
        <sz val="8"/>
        <color rgb="FF000000"/>
        <rFont val="Arial"/>
      </rPr>
      <t xml:space="preserve"> / </t>
    </r>
    <r>
      <rPr>
        <sz val="8"/>
        <color rgb="FF000000"/>
        <rFont val="Arial"/>
      </rPr>
      <t>296,19 €</t>
    </r>
  </si>
  <si>
    <t>Kováč Martin, Ing.</t>
  </si>
  <si>
    <t>03993/2020-PNZ -P40352/20.00</t>
  </si>
  <si>
    <t>Nová Ves nad Žitavou</t>
  </si>
  <si>
    <r>
      <rPr>
        <sz val="8"/>
        <color rgb="FF000000"/>
        <rFont val="Arial"/>
      </rPr>
      <t>120,00 €</t>
    </r>
    <r>
      <rPr>
        <sz val="8"/>
        <color rgb="FF000000"/>
        <rFont val="Arial"/>
      </rPr>
      <t xml:space="preserve"> / </t>
    </r>
    <r>
      <rPr>
        <sz val="8"/>
        <color rgb="FF000000"/>
        <rFont val="Arial"/>
      </rPr>
      <t>84,78 €</t>
    </r>
  </si>
  <si>
    <t>00328/2022-PNZ -P40088/22.00</t>
  </si>
  <si>
    <t>Bánov, Malá Kesa, Dolný Ohaj, Nitriansky Hrádok, Nové Zámky, Šurany</t>
  </si>
  <si>
    <r>
      <rPr>
        <sz val="8"/>
        <color rgb="FF000000"/>
        <rFont val="Arial"/>
      </rPr>
      <t>85 862,05 €</t>
    </r>
    <r>
      <rPr>
        <sz val="8"/>
        <color rgb="FF000000"/>
        <rFont val="Arial"/>
      </rPr>
      <t xml:space="preserve"> / </t>
    </r>
    <r>
      <rPr>
        <sz val="8"/>
        <color rgb="FF000000"/>
        <rFont val="Arial"/>
      </rPr>
      <t>108,53 €</t>
    </r>
  </si>
  <si>
    <t>Združenie agropodnikateľov, družstv</t>
  </si>
  <si>
    <t>01199/2022-PNZ -P40358/22.00</t>
  </si>
  <si>
    <t>Branovo, Dvory nad Žitavou, Hul, Kmeťovo, Mlynský Sek, Ondrochov, Mojzesovo, Semerovo, Šurany, Trávnica, Úľany nad Žitavou, Veľké Lovce</t>
  </si>
  <si>
    <r>
      <rPr>
        <sz val="8"/>
        <color rgb="FF000000"/>
        <rFont val="Arial"/>
      </rPr>
      <t>91 013,72 €</t>
    </r>
    <r>
      <rPr>
        <sz val="8"/>
        <color rgb="FF000000"/>
        <rFont val="Arial"/>
      </rPr>
      <t xml:space="preserve"> / </t>
    </r>
    <r>
      <rPr>
        <sz val="8"/>
        <color rgb="FF000000"/>
        <rFont val="Arial"/>
      </rPr>
      <t>95,98 €</t>
    </r>
  </si>
  <si>
    <t>Agrierté - Ebed, a.s.</t>
  </si>
  <si>
    <t>01281/2022-PNZ -P40374/22.00</t>
  </si>
  <si>
    <t>Obid, Nána</t>
  </si>
  <si>
    <r>
      <rPr>
        <sz val="8"/>
        <color rgb="FF000000"/>
        <rFont val="Arial"/>
      </rPr>
      <t>21 344,75 €</t>
    </r>
    <r>
      <rPr>
        <sz val="8"/>
        <color rgb="FF000000"/>
        <rFont val="Arial"/>
      </rPr>
      <t xml:space="preserve"> / </t>
    </r>
    <r>
      <rPr>
        <sz val="8"/>
        <color rgb="FF000000"/>
        <rFont val="Arial"/>
      </rPr>
      <t>75,26 €</t>
    </r>
  </si>
  <si>
    <t>SHR, Gejza Mocskos</t>
  </si>
  <si>
    <t>01416/2022-PNZ -P40431/22.00</t>
  </si>
  <si>
    <r>
      <rPr>
        <sz val="8"/>
        <color rgb="FF000000"/>
        <rFont val="Arial"/>
      </rPr>
      <t>1 416,55 €</t>
    </r>
    <r>
      <rPr>
        <sz val="8"/>
        <color rgb="FF000000"/>
        <rFont val="Arial"/>
      </rPr>
      <t xml:space="preserve"> / </t>
    </r>
    <r>
      <rPr>
        <sz val="8"/>
        <color rgb="FF000000"/>
        <rFont val="Arial"/>
      </rPr>
      <t>76,70 €</t>
    </r>
  </si>
  <si>
    <t>01486/2022-PNZ -P40461/22.00</t>
  </si>
  <si>
    <t>Tvrdošovce</t>
  </si>
  <si>
    <r>
      <rPr>
        <sz val="8"/>
        <color rgb="FF000000"/>
        <rFont val="Arial"/>
      </rPr>
      <t>2 235,88 €</t>
    </r>
    <r>
      <rPr>
        <sz val="8"/>
        <color rgb="FF000000"/>
        <rFont val="Arial"/>
      </rPr>
      <t xml:space="preserve"> / </t>
    </r>
    <r>
      <rPr>
        <sz val="8"/>
        <color rgb="FF000000"/>
        <rFont val="Arial"/>
      </rPr>
      <t>95,07 €</t>
    </r>
  </si>
  <si>
    <t>ATS IMPEX, s.r.o.</t>
  </si>
  <si>
    <t>01497/2022-PNZ -P40464/22.00</t>
  </si>
  <si>
    <r>
      <rPr>
        <sz val="8"/>
        <color rgb="FF000000"/>
        <rFont val="Arial"/>
      </rPr>
      <t>3 736,83 €</t>
    </r>
    <r>
      <rPr>
        <sz val="8"/>
        <color rgb="FF000000"/>
        <rFont val="Arial"/>
      </rPr>
      <t xml:space="preserve"> / </t>
    </r>
    <r>
      <rPr>
        <sz val="8"/>
        <color rgb="FF000000"/>
        <rFont val="Arial"/>
      </rPr>
      <t>74,65 €</t>
    </r>
  </si>
  <si>
    <t>TOMAGRA s.r.o.</t>
  </si>
  <si>
    <t>01572/2022-PNZ -P40486/22.00</t>
  </si>
  <si>
    <t>Nesvady, Nové Zámky</t>
  </si>
  <si>
    <r>
      <rPr>
        <sz val="8"/>
        <color rgb="FF000000"/>
        <rFont val="Arial"/>
      </rPr>
      <t>2 790,98 €</t>
    </r>
    <r>
      <rPr>
        <sz val="8"/>
        <color rgb="FF000000"/>
        <rFont val="Arial"/>
      </rPr>
      <t xml:space="preserve"> / </t>
    </r>
    <r>
      <rPr>
        <sz val="8"/>
        <color rgb="FF000000"/>
        <rFont val="Arial"/>
      </rPr>
      <t>109,42 €</t>
    </r>
  </si>
  <si>
    <t>Poľnohospodár Nové Zámky a.s.</t>
  </si>
  <si>
    <t>01577/2022-PNZ -P40245/22.00</t>
  </si>
  <si>
    <r>
      <rPr>
        <sz val="8"/>
        <color rgb="FF000000"/>
        <rFont val="Arial"/>
      </rPr>
      <t>1 898,97 €</t>
    </r>
    <r>
      <rPr>
        <sz val="8"/>
        <color rgb="FF000000"/>
        <rFont val="Arial"/>
      </rPr>
      <t xml:space="preserve"> / </t>
    </r>
    <r>
      <rPr>
        <sz val="8"/>
        <color rgb="FF000000"/>
        <rFont val="Arial"/>
      </rPr>
      <t>111,23 €</t>
    </r>
  </si>
  <si>
    <t>Ingrid Gerschdorfová</t>
  </si>
  <si>
    <t>01509/2022-PNZ -P40468/22.00</t>
  </si>
  <si>
    <r>
      <rPr>
        <sz val="8"/>
        <color rgb="FF000000"/>
        <rFont val="Arial"/>
      </rPr>
      <t>90,00 €</t>
    </r>
    <r>
      <rPr>
        <sz val="8"/>
        <color rgb="FF000000"/>
        <rFont val="Arial"/>
      </rPr>
      <t xml:space="preserve"> / </t>
    </r>
    <r>
      <rPr>
        <sz val="8"/>
        <color rgb="FF000000"/>
        <rFont val="Arial"/>
      </rPr>
      <t>3 191,49 €</t>
    </r>
  </si>
  <si>
    <t>Miroslav Vojtek</t>
  </si>
  <si>
    <t>00417/2022-PNZ -P40130/22.00</t>
  </si>
  <si>
    <r>
      <rPr>
        <sz val="8"/>
        <color rgb="FF000000"/>
        <rFont val="Arial"/>
      </rPr>
      <t>90,00 €</t>
    </r>
    <r>
      <rPr>
        <sz val="8"/>
        <color rgb="FF000000"/>
        <rFont val="Arial"/>
      </rPr>
      <t xml:space="preserve"> / </t>
    </r>
    <r>
      <rPr>
        <sz val="8"/>
        <color rgb="FF000000"/>
        <rFont val="Arial"/>
      </rPr>
      <t>410,21 €</t>
    </r>
  </si>
  <si>
    <t>Smorek Jozef, Mgr.</t>
  </si>
  <si>
    <t>00694/2022-PNZ -P40203/22.00</t>
  </si>
  <si>
    <r>
      <rPr>
        <sz val="8"/>
        <color rgb="FF000000"/>
        <rFont val="Arial"/>
      </rPr>
      <t>85,00 €</t>
    </r>
    <r>
      <rPr>
        <sz val="8"/>
        <color rgb="FF000000"/>
        <rFont val="Arial"/>
      </rPr>
      <t xml:space="preserve"> / </t>
    </r>
    <r>
      <rPr>
        <sz val="8"/>
        <color rgb="FF000000"/>
        <rFont val="Arial"/>
      </rPr>
      <t>741,71 €</t>
    </r>
  </si>
  <si>
    <t>Marek Belica</t>
  </si>
  <si>
    <t>01704/2022-PNZ -P40531/22.00</t>
  </si>
  <si>
    <t>Prusy</t>
  </si>
  <si>
    <r>
      <rPr>
        <sz val="8"/>
        <color rgb="FF000000"/>
        <rFont val="Arial"/>
      </rPr>
      <t>89,00 €</t>
    </r>
    <r>
      <rPr>
        <sz val="8"/>
        <color rgb="FF000000"/>
        <rFont val="Arial"/>
      </rPr>
      <t xml:space="preserve"> / </t>
    </r>
    <r>
      <rPr>
        <sz val="8"/>
        <color rgb="FF000000"/>
        <rFont val="Arial"/>
      </rPr>
      <t>110,45 €</t>
    </r>
  </si>
  <si>
    <t>Adamčík Peter</t>
  </si>
  <si>
    <t>01079/2022-PNZ -P40318/22.00</t>
  </si>
  <si>
    <r>
      <rPr>
        <sz val="8"/>
        <color rgb="FF000000"/>
        <rFont val="Arial"/>
      </rPr>
      <t>86,00 €</t>
    </r>
    <r>
      <rPr>
        <sz val="8"/>
        <color rgb="FF000000"/>
        <rFont val="Arial"/>
      </rPr>
      <t xml:space="preserve"> / </t>
    </r>
    <r>
      <rPr>
        <sz val="8"/>
        <color rgb="FF000000"/>
        <rFont val="Arial"/>
      </rPr>
      <t>160,00 €</t>
    </r>
  </si>
  <si>
    <t>Cicoň Anton</t>
  </si>
  <si>
    <t>01082/2022-PNZ -P40320/22.00</t>
  </si>
  <si>
    <r>
      <rPr>
        <sz val="8"/>
        <color rgb="FF000000"/>
        <rFont val="Arial"/>
      </rPr>
      <t>91,00 €</t>
    </r>
    <r>
      <rPr>
        <sz val="8"/>
        <color rgb="FF000000"/>
        <rFont val="Arial"/>
      </rPr>
      <t xml:space="preserve"> / </t>
    </r>
    <r>
      <rPr>
        <sz val="8"/>
        <color rgb="FF000000"/>
        <rFont val="Arial"/>
      </rPr>
      <t>90,63 €</t>
    </r>
  </si>
  <si>
    <t xml:space="preserve">AGRO družstvo Lipany </t>
  </si>
  <si>
    <t>01408/2022-PNZ -P40617/21.00</t>
  </si>
  <si>
    <t>Lipany, Lúčka</t>
  </si>
  <si>
    <r>
      <rPr>
        <sz val="8"/>
        <color rgb="FF000000"/>
        <rFont val="Arial"/>
      </rPr>
      <t>5 309,84 €</t>
    </r>
    <r>
      <rPr>
        <sz val="8"/>
        <color rgb="FF000000"/>
        <rFont val="Arial"/>
      </rPr>
      <t xml:space="preserve"> / </t>
    </r>
    <r>
      <rPr>
        <sz val="8"/>
        <color rgb="FF000000"/>
        <rFont val="Arial"/>
      </rPr>
      <t>27,29 €</t>
    </r>
  </si>
  <si>
    <t>Čačová Angela</t>
  </si>
  <si>
    <t>01632/2022-PNZ -P40567/21.00</t>
  </si>
  <si>
    <t>Brezovica, Brezovička, Tichý Potok, Vysoká</t>
  </si>
  <si>
    <r>
      <rPr>
        <sz val="8"/>
        <color rgb="FF000000"/>
        <rFont val="Arial"/>
      </rPr>
      <t>10 765,76 €</t>
    </r>
    <r>
      <rPr>
        <sz val="8"/>
        <color rgb="FF000000"/>
        <rFont val="Arial"/>
      </rPr>
      <t xml:space="preserve"> / </t>
    </r>
    <r>
      <rPr>
        <sz val="8"/>
        <color rgb="FF000000"/>
        <rFont val="Arial"/>
      </rPr>
      <t>11,98 €</t>
    </r>
  </si>
  <si>
    <t>BAJER AGRO spol. s r.o.</t>
  </si>
  <si>
    <t>02033/2022-PNZ -P40022/22.00</t>
  </si>
  <si>
    <t>Bajerovce</t>
  </si>
  <si>
    <r>
      <rPr>
        <sz val="8"/>
        <color rgb="FF000000"/>
        <rFont val="Arial"/>
      </rPr>
      <t>7 975,93 €</t>
    </r>
    <r>
      <rPr>
        <sz val="8"/>
        <color rgb="FF000000"/>
        <rFont val="Arial"/>
      </rPr>
      <t xml:space="preserve"> / </t>
    </r>
    <r>
      <rPr>
        <sz val="8"/>
        <color rgb="FF000000"/>
        <rFont val="Arial"/>
      </rPr>
      <t>29,93 €</t>
    </r>
  </si>
  <si>
    <t>01056/2022-PNZ -P40309/22.00</t>
  </si>
  <si>
    <t>Huncovce, Veľká Lomnica</t>
  </si>
  <si>
    <r>
      <rPr>
        <sz val="8"/>
        <color rgb="FF000000"/>
        <rFont val="Arial"/>
      </rPr>
      <t>2 816,31 €</t>
    </r>
    <r>
      <rPr>
        <sz val="8"/>
        <color rgb="FF000000"/>
        <rFont val="Arial"/>
      </rPr>
      <t xml:space="preserve"> / </t>
    </r>
    <r>
      <rPr>
        <sz val="8"/>
        <color rgb="FF000000"/>
        <rFont val="Arial"/>
      </rPr>
      <t>82,44 €</t>
    </r>
  </si>
  <si>
    <t>01728/2021-PNZ -P40399/21.00</t>
  </si>
  <si>
    <t>Veľká Lomnica</t>
  </si>
  <si>
    <r>
      <rPr>
        <sz val="8"/>
        <color rgb="FF000000"/>
        <rFont val="Arial"/>
      </rPr>
      <t>14 132,23 €</t>
    </r>
    <r>
      <rPr>
        <sz val="8"/>
        <color rgb="FF000000"/>
        <rFont val="Arial"/>
      </rPr>
      <t xml:space="preserve"> / </t>
    </r>
    <r>
      <rPr>
        <sz val="8"/>
        <color rgb="FF000000"/>
        <rFont val="Arial"/>
      </rPr>
      <t>53,67 €</t>
    </r>
  </si>
  <si>
    <t>Miklós Kisantal</t>
  </si>
  <si>
    <t>00001/2021-PNZ -P40001/21.00</t>
  </si>
  <si>
    <t>Širkovce</t>
  </si>
  <si>
    <r>
      <rPr>
        <sz val="8"/>
        <color rgb="FF000000"/>
        <rFont val="Arial"/>
      </rPr>
      <t>70,00 €</t>
    </r>
    <r>
      <rPr>
        <sz val="8"/>
        <color rgb="FF000000"/>
        <rFont val="Arial"/>
      </rPr>
      <t xml:space="preserve"> / </t>
    </r>
    <r>
      <rPr>
        <sz val="8"/>
        <color rgb="FF000000"/>
        <rFont val="Arial"/>
      </rPr>
      <t>1 078,58 €</t>
    </r>
  </si>
  <si>
    <t>Denisa Masaryková</t>
  </si>
  <si>
    <t>00045/2021-PNZ -P40021/21.00</t>
  </si>
  <si>
    <t>Blhovce</t>
  </si>
  <si>
    <r>
      <rPr>
        <sz val="8"/>
        <color rgb="FF000000"/>
        <rFont val="Arial"/>
      </rPr>
      <t>146,00 €</t>
    </r>
    <r>
      <rPr>
        <sz val="8"/>
        <color rgb="FF000000"/>
        <rFont val="Arial"/>
      </rPr>
      <t xml:space="preserve"> / </t>
    </r>
    <r>
      <rPr>
        <sz val="8"/>
        <color rgb="FF000000"/>
        <rFont val="Arial"/>
      </rPr>
      <t>62,56 €</t>
    </r>
  </si>
  <si>
    <t>Monika Tóthová</t>
  </si>
  <si>
    <t>00070/2021-PNZ -P40036/21.00</t>
  </si>
  <si>
    <r>
      <rPr>
        <sz val="8"/>
        <color rgb="FF000000"/>
        <rFont val="Arial"/>
      </rPr>
      <t>75,00 €</t>
    </r>
    <r>
      <rPr>
        <sz val="8"/>
        <color rgb="FF000000"/>
        <rFont val="Arial"/>
      </rPr>
      <t xml:space="preserve"> / </t>
    </r>
    <r>
      <rPr>
        <sz val="8"/>
        <color rgb="FF000000"/>
        <rFont val="Arial"/>
      </rPr>
      <t>454,55 €</t>
    </r>
  </si>
  <si>
    <t>Štefan Mihályi - SHR</t>
  </si>
  <si>
    <t>00756/2022-PNZ -P40224/22.00</t>
  </si>
  <si>
    <t>Jesenské</t>
  </si>
  <si>
    <r>
      <rPr>
        <sz val="8"/>
        <color rgb="FF000000"/>
        <rFont val="Arial"/>
      </rPr>
      <t>196,13 €</t>
    </r>
    <r>
      <rPr>
        <sz val="8"/>
        <color rgb="FF000000"/>
        <rFont val="Arial"/>
      </rPr>
      <t xml:space="preserve"> / </t>
    </r>
    <r>
      <rPr>
        <sz val="8"/>
        <color rgb="FF000000"/>
        <rFont val="Arial"/>
      </rPr>
      <t>66,98 €</t>
    </r>
  </si>
  <si>
    <t>Gabriel Mag - MAGFARM</t>
  </si>
  <si>
    <t>00787/2022-PNZ -P40229/22.00</t>
  </si>
  <si>
    <r>
      <rPr>
        <sz val="8"/>
        <color rgb="FF000000"/>
        <rFont val="Arial"/>
      </rPr>
      <t>126,84 €</t>
    </r>
    <r>
      <rPr>
        <sz val="8"/>
        <color rgb="FF000000"/>
        <rFont val="Arial"/>
      </rPr>
      <t xml:space="preserve"> / </t>
    </r>
    <r>
      <rPr>
        <sz val="8"/>
        <color rgb="FF000000"/>
        <rFont val="Arial"/>
      </rPr>
      <t>66,98 €</t>
    </r>
  </si>
  <si>
    <t>Mgr. Daniela Grechová</t>
  </si>
  <si>
    <t>00872/2021-PNZ -P40273/21.00</t>
  </si>
  <si>
    <t>Hostišovce</t>
  </si>
  <si>
    <r>
      <rPr>
        <sz val="8"/>
        <color rgb="FF000000"/>
        <rFont val="Arial"/>
      </rPr>
      <t>70,00 €</t>
    </r>
    <r>
      <rPr>
        <sz val="8"/>
        <color rgb="FF000000"/>
        <rFont val="Arial"/>
      </rPr>
      <t xml:space="preserve"> / </t>
    </r>
    <r>
      <rPr>
        <sz val="8"/>
        <color rgb="FF000000"/>
        <rFont val="Arial"/>
      </rPr>
      <t>1 114,65 €</t>
    </r>
  </si>
  <si>
    <t>Ľubomír Caban</t>
  </si>
  <si>
    <t>01017/2021-PNZ -P40296/21.00</t>
  </si>
  <si>
    <t>Čučma</t>
  </si>
  <si>
    <r>
      <rPr>
        <sz val="8"/>
        <color rgb="FF000000"/>
        <rFont val="Arial"/>
      </rPr>
      <t>70,00 €</t>
    </r>
    <r>
      <rPr>
        <sz val="8"/>
        <color rgb="FF000000"/>
        <rFont val="Arial"/>
      </rPr>
      <t xml:space="preserve"> / </t>
    </r>
    <r>
      <rPr>
        <sz val="8"/>
        <color rgb="FF000000"/>
        <rFont val="Arial"/>
      </rPr>
      <t>1 650,94 €</t>
    </r>
  </si>
  <si>
    <t>KISS s.r.o.</t>
  </si>
  <si>
    <t>01474/2022-PNZ -P40304/22.00</t>
  </si>
  <si>
    <r>
      <rPr>
        <sz val="8"/>
        <color rgb="FF000000"/>
        <rFont val="Arial"/>
      </rPr>
      <t>137,88 €</t>
    </r>
    <r>
      <rPr>
        <sz val="8"/>
        <color rgb="FF000000"/>
        <rFont val="Arial"/>
      </rPr>
      <t xml:space="preserve"> / </t>
    </r>
    <r>
      <rPr>
        <sz val="8"/>
        <color rgb="FF000000"/>
        <rFont val="Arial"/>
      </rPr>
      <t>38,08 €</t>
    </r>
  </si>
  <si>
    <t>Alojz Vanek</t>
  </si>
  <si>
    <t>01835/2022-PNZ -P40580/22.00</t>
  </si>
  <si>
    <r>
      <rPr>
        <sz val="8"/>
        <color rgb="FF000000"/>
        <rFont val="Arial"/>
      </rPr>
      <t>75,00 €</t>
    </r>
    <r>
      <rPr>
        <sz val="8"/>
        <color rgb="FF000000"/>
        <rFont val="Arial"/>
      </rPr>
      <t xml:space="preserve"> / </t>
    </r>
    <r>
      <rPr>
        <sz val="8"/>
        <color rgb="FF000000"/>
        <rFont val="Arial"/>
      </rPr>
      <t>505,73 €</t>
    </r>
  </si>
  <si>
    <t>Ladislav Šotik</t>
  </si>
  <si>
    <t>01511/2022-PNZ -P40428/22.00</t>
  </si>
  <si>
    <t>Beňadikovce</t>
  </si>
  <si>
    <r>
      <rPr>
        <sz val="8"/>
        <color rgb="FF000000"/>
        <rFont val="Arial"/>
      </rPr>
      <t>2 296,45 €</t>
    </r>
    <r>
      <rPr>
        <sz val="8"/>
        <color rgb="FF000000"/>
        <rFont val="Arial"/>
      </rPr>
      <t xml:space="preserve"> / </t>
    </r>
    <r>
      <rPr>
        <sz val="8"/>
        <color rgb="FF000000"/>
        <rFont val="Arial"/>
      </rPr>
      <t>25,15 €</t>
    </r>
  </si>
  <si>
    <t>Marian Baluch</t>
  </si>
  <si>
    <t>01706/2022-PNZ -P40527/22.00</t>
  </si>
  <si>
    <r>
      <rPr>
        <sz val="8"/>
        <color rgb="FF000000"/>
        <rFont val="Arial"/>
      </rPr>
      <t>82,50 €</t>
    </r>
    <r>
      <rPr>
        <sz val="8"/>
        <color rgb="FF000000"/>
        <rFont val="Arial"/>
      </rPr>
      <t xml:space="preserve"> / </t>
    </r>
    <r>
      <rPr>
        <sz val="8"/>
        <color rgb="FF000000"/>
        <rFont val="Arial"/>
      </rPr>
      <t>499,39 €</t>
    </r>
  </si>
  <si>
    <t>Matúš Vidoman</t>
  </si>
  <si>
    <t>00589/2022-PNZ -P40183/22.00</t>
  </si>
  <si>
    <r>
      <rPr>
        <sz val="8"/>
        <color rgb="FF000000"/>
        <rFont val="Arial"/>
      </rPr>
      <t>24,20 €</t>
    </r>
    <r>
      <rPr>
        <sz val="8"/>
        <color rgb="FF000000"/>
        <rFont val="Arial"/>
      </rPr>
      <t xml:space="preserve"> / </t>
    </r>
    <r>
      <rPr>
        <sz val="8"/>
        <color rgb="FF000000"/>
        <rFont val="Arial"/>
      </rPr>
      <t>20,27 €</t>
    </r>
  </si>
  <si>
    <t>Ing. Viliam Škrobák</t>
  </si>
  <si>
    <t>00673/2020-PNZ -P40096/20.00</t>
  </si>
  <si>
    <t>Malinová</t>
  </si>
  <si>
    <r>
      <rPr>
        <sz val="8"/>
        <color rgb="FF000000"/>
        <rFont val="Arial"/>
      </rPr>
      <t>110,00 €</t>
    </r>
    <r>
      <rPr>
        <sz val="8"/>
        <color rgb="FF000000"/>
        <rFont val="Arial"/>
      </rPr>
      <t xml:space="preserve"> / </t>
    </r>
    <r>
      <rPr>
        <sz val="8"/>
        <color rgb="FF000000"/>
        <rFont val="Arial"/>
      </rPr>
      <t>67,22 €</t>
    </r>
  </si>
  <si>
    <t>Kišoň Peter, Ing.</t>
  </si>
  <si>
    <t>01238/2022-PNZ -P40415/21.00</t>
  </si>
  <si>
    <r>
      <rPr>
        <sz val="8"/>
        <color rgb="FF000000"/>
        <rFont val="Arial"/>
      </rPr>
      <t>81,00 €</t>
    </r>
    <r>
      <rPr>
        <sz val="8"/>
        <color rgb="FF000000"/>
        <rFont val="Arial"/>
      </rPr>
      <t xml:space="preserve"> / </t>
    </r>
    <r>
      <rPr>
        <sz val="8"/>
        <color rgb="FF000000"/>
        <rFont val="Arial"/>
      </rPr>
      <t>310,70 €</t>
    </r>
  </si>
  <si>
    <t>ND Gold s.r.o.</t>
  </si>
  <si>
    <t>00104/2020-PNZ -P40009/20.00</t>
  </si>
  <si>
    <t>Dolný Chotár, Gáň, Kráľov Brod, Veľká Mača</t>
  </si>
  <si>
    <r>
      <rPr>
        <sz val="8"/>
        <color rgb="FF000000"/>
        <rFont val="Arial"/>
      </rPr>
      <t>24 336,04 €</t>
    </r>
    <r>
      <rPr>
        <sz val="8"/>
        <color rgb="FF000000"/>
        <rFont val="Arial"/>
      </rPr>
      <t xml:space="preserve"> / </t>
    </r>
    <r>
      <rPr>
        <sz val="8"/>
        <color rgb="FF000000"/>
        <rFont val="Arial"/>
      </rPr>
      <t>120,90 €</t>
    </r>
  </si>
  <si>
    <t>Poľnohospodárske družstvo Buková</t>
  </si>
  <si>
    <t>01578/2022-PNZ -P40161/20.00</t>
  </si>
  <si>
    <r>
      <rPr>
        <sz val="8"/>
        <color rgb="FF000000"/>
        <rFont val="Arial"/>
      </rPr>
      <t>2 148,27 €</t>
    </r>
    <r>
      <rPr>
        <sz val="8"/>
        <color rgb="FF000000"/>
        <rFont val="Arial"/>
      </rPr>
      <t xml:space="preserve"> / </t>
    </r>
    <r>
      <rPr>
        <sz val="8"/>
        <color rgb="FF000000"/>
        <rFont val="Arial"/>
      </rPr>
      <t>13,88 €</t>
    </r>
  </si>
  <si>
    <t>PLANTEX, s.r.o.</t>
  </si>
  <si>
    <t>01601/2022-PNZ -P40117/22.00</t>
  </si>
  <si>
    <t>Rakovice, Veselé</t>
  </si>
  <si>
    <r>
      <rPr>
        <sz val="8"/>
        <color rgb="FF000000"/>
        <rFont val="Arial"/>
      </rPr>
      <t>1 544,02 €</t>
    </r>
    <r>
      <rPr>
        <sz val="8"/>
        <color rgb="FF000000"/>
        <rFont val="Arial"/>
      </rPr>
      <t xml:space="preserve"> / </t>
    </r>
    <r>
      <rPr>
        <sz val="8"/>
        <color rgb="FF000000"/>
        <rFont val="Arial"/>
      </rPr>
      <t>79,28 €</t>
    </r>
  </si>
  <si>
    <t>Peter Šimko</t>
  </si>
  <si>
    <t>01638/2022-PNZ -P40512/22.00</t>
  </si>
  <si>
    <t>Boorová Barbora</t>
  </si>
  <si>
    <t>01712/2022-PNZ -P40535/22.00</t>
  </si>
  <si>
    <t>Modranka</t>
  </si>
  <si>
    <r>
      <rPr>
        <sz val="8"/>
        <color rgb="FF000000"/>
        <rFont val="Arial"/>
      </rPr>
      <t>55,00 €</t>
    </r>
    <r>
      <rPr>
        <sz val="8"/>
        <color rgb="FF000000"/>
        <rFont val="Arial"/>
      </rPr>
      <t xml:space="preserve"> / </t>
    </r>
    <r>
      <rPr>
        <sz val="8"/>
        <color rgb="FF000000"/>
        <rFont val="Arial"/>
      </rPr>
      <t>3 618,42 €</t>
    </r>
  </si>
  <si>
    <t>Slámka Augustín</t>
  </si>
  <si>
    <t>01841/2022-PNZ -P40583/22.00</t>
  </si>
  <si>
    <t>Košolná</t>
  </si>
  <si>
    <r>
      <rPr>
        <sz val="8"/>
        <color rgb="FF000000"/>
        <rFont val="Arial"/>
      </rPr>
      <t>85,00 €</t>
    </r>
    <r>
      <rPr>
        <sz val="8"/>
        <color rgb="FF000000"/>
        <rFont val="Arial"/>
      </rPr>
      <t xml:space="preserve"> / </t>
    </r>
    <r>
      <rPr>
        <sz val="8"/>
        <color rgb="FF000000"/>
        <rFont val="Arial"/>
      </rPr>
      <t>116,99 €</t>
    </r>
  </si>
  <si>
    <t>Poľnohospodárske družstvo Šípkové, družstvo</t>
  </si>
  <si>
    <t>01993/2022-PNZ -P40139/20.00</t>
  </si>
  <si>
    <t>Šípkové</t>
  </si>
  <si>
    <r>
      <rPr>
        <sz val="8"/>
        <color rgb="FF000000"/>
        <rFont val="Arial"/>
      </rPr>
      <t>6 238,30 €</t>
    </r>
    <r>
      <rPr>
        <sz val="8"/>
        <color rgb="FF000000"/>
        <rFont val="Arial"/>
      </rPr>
      <t xml:space="preserve"> / </t>
    </r>
    <r>
      <rPr>
        <sz val="8"/>
        <color rgb="FF000000"/>
        <rFont val="Arial"/>
      </rPr>
      <t>64,26 €</t>
    </r>
  </si>
  <si>
    <t>02002/2022-PNZ -P40637/22.00</t>
  </si>
  <si>
    <r>
      <rPr>
        <sz val="8"/>
        <color rgb="FF000000"/>
        <rFont val="Arial"/>
      </rPr>
      <t>314,24 €</t>
    </r>
    <r>
      <rPr>
        <sz val="8"/>
        <color rgb="FF000000"/>
        <rFont val="Arial"/>
      </rPr>
      <t xml:space="preserve"> / </t>
    </r>
    <r>
      <rPr>
        <sz val="8"/>
        <color rgb="FF000000"/>
        <rFont val="Arial"/>
      </rPr>
      <t>64,26 €</t>
    </r>
  </si>
  <si>
    <t>Roľnícke družstvo v Ciferi</t>
  </si>
  <si>
    <t>03815/2020-PNZ -P40319/20.00</t>
  </si>
  <si>
    <t>Cífer, Jarná, Pác, Slovenská Nová Ves</t>
  </si>
  <si>
    <r>
      <rPr>
        <sz val="8"/>
        <color rgb="FF000000"/>
        <rFont val="Arial"/>
      </rPr>
      <t>18 499,96 €</t>
    </r>
    <r>
      <rPr>
        <sz val="8"/>
        <color rgb="FF000000"/>
        <rFont val="Arial"/>
      </rPr>
      <t xml:space="preserve"> / </t>
    </r>
    <r>
      <rPr>
        <sz val="8"/>
        <color rgb="FF000000"/>
        <rFont val="Arial"/>
      </rPr>
      <t>100,51 €</t>
    </r>
  </si>
  <si>
    <t>Ing. Andrej Čorba</t>
  </si>
  <si>
    <t>00677/2020-PNZ -P40098/20.00</t>
  </si>
  <si>
    <t>Viničky</t>
  </si>
  <si>
    <r>
      <rPr>
        <sz val="8"/>
        <color rgb="FF000000"/>
        <rFont val="Arial"/>
      </rPr>
      <t>70,00 €</t>
    </r>
    <r>
      <rPr>
        <sz val="8"/>
        <color rgb="FF000000"/>
        <rFont val="Arial"/>
      </rPr>
      <t xml:space="preserve"> / </t>
    </r>
    <r>
      <rPr>
        <sz val="8"/>
        <color rgb="FF000000"/>
        <rFont val="Arial"/>
      </rPr>
      <t>1 341,00 €</t>
    </r>
  </si>
  <si>
    <t>MVDr. Róbert Kántor</t>
  </si>
  <si>
    <t>00982/2022-PNZ -P40284/22.00</t>
  </si>
  <si>
    <r>
      <rPr>
        <sz val="8"/>
        <color rgb="FF000000"/>
        <rFont val="Arial"/>
      </rPr>
      <t>60,00 €</t>
    </r>
    <r>
      <rPr>
        <sz val="8"/>
        <color rgb="FF000000"/>
        <rFont val="Arial"/>
      </rPr>
      <t xml:space="preserve"> / </t>
    </r>
    <r>
      <rPr>
        <sz val="8"/>
        <color rgb="FF000000"/>
        <rFont val="Arial"/>
      </rPr>
      <t>2 158,27 €</t>
    </r>
  </si>
  <si>
    <t>Veronika Volochová</t>
  </si>
  <si>
    <t>01842/2022-PNZ -P40584/22.00</t>
  </si>
  <si>
    <r>
      <rPr>
        <sz val="8"/>
        <color rgb="FF000000"/>
        <rFont val="Arial"/>
      </rPr>
      <t>92,44 €</t>
    </r>
    <r>
      <rPr>
        <sz val="8"/>
        <color rgb="FF000000"/>
        <rFont val="Arial"/>
      </rPr>
      <t xml:space="preserve"> / </t>
    </r>
    <r>
      <rPr>
        <sz val="8"/>
        <color rgb="FF000000"/>
        <rFont val="Arial"/>
      </rPr>
      <t>85,49 €</t>
    </r>
  </si>
  <si>
    <t>Ingrida Skřivánková</t>
  </si>
  <si>
    <t>00110/2021-PNZ -P40063/21.00</t>
  </si>
  <si>
    <t>Zborov nad Bystricou</t>
  </si>
  <si>
    <r>
      <rPr>
        <sz val="8"/>
        <color rgb="FF000000"/>
        <rFont val="Arial"/>
      </rPr>
      <t>50,00 €</t>
    </r>
    <r>
      <rPr>
        <sz val="8"/>
        <color rgb="FF000000"/>
        <rFont val="Arial"/>
      </rPr>
      <t xml:space="preserve"> / </t>
    </r>
    <r>
      <rPr>
        <sz val="8"/>
        <color rgb="FF000000"/>
        <rFont val="Arial"/>
      </rPr>
      <t>2 840,91 €</t>
    </r>
  </si>
  <si>
    <t>Dominika Ovseníková</t>
  </si>
  <si>
    <t>04112/2020-PNZ -P40380/20.00</t>
  </si>
  <si>
    <t>Veľké Rovné</t>
  </si>
  <si>
    <r>
      <rPr>
        <sz val="8"/>
        <color rgb="FF000000"/>
        <rFont val="Arial"/>
      </rPr>
      <t>1 388,41 €</t>
    </r>
    <r>
      <rPr>
        <sz val="8"/>
        <color rgb="FF000000"/>
        <rFont val="Arial"/>
      </rPr>
      <t xml:space="preserve"> / </t>
    </r>
    <r>
      <rPr>
        <sz val="8"/>
        <color rgb="FF000000"/>
        <rFont val="Arial"/>
      </rPr>
      <t>44,20 €</t>
    </r>
  </si>
  <si>
    <t>Martin Urík</t>
  </si>
  <si>
    <t>04113/2020-PNZ -P40384/20.00</t>
  </si>
  <si>
    <t>Ľubomír Hvorečný</t>
  </si>
  <si>
    <t>04227/2020-PNZ -P40403/20.00</t>
  </si>
  <si>
    <r>
      <rPr>
        <sz val="8"/>
        <color rgb="FF000000"/>
        <rFont val="Arial"/>
      </rPr>
      <t>70,00 €</t>
    </r>
    <r>
      <rPr>
        <sz val="8"/>
        <color rgb="FF000000"/>
        <rFont val="Arial"/>
      </rPr>
      <t xml:space="preserve"> / </t>
    </r>
    <r>
      <rPr>
        <sz val="8"/>
        <color rgb="FF000000"/>
        <rFont val="Arial"/>
      </rPr>
      <t>900,90 €</t>
    </r>
  </si>
  <si>
    <t>Prvá agrárna majiteľov, spol. s r.o.</t>
  </si>
  <si>
    <t>04941/2020-PNZ -P40584/20.00</t>
  </si>
  <si>
    <r>
      <rPr>
        <sz val="8"/>
        <color rgb="FF000000"/>
        <rFont val="Arial"/>
      </rPr>
      <t>1 250,87 €</t>
    </r>
    <r>
      <rPr>
        <sz val="8"/>
        <color rgb="FF000000"/>
        <rFont val="Arial"/>
      </rPr>
      <t xml:space="preserve"> / </t>
    </r>
    <r>
      <rPr>
        <sz val="8"/>
        <color rgb="FF000000"/>
        <rFont val="Arial"/>
      </rPr>
      <t>44,20 €</t>
    </r>
  </si>
  <si>
    <t>Ivan Tadian Drevinka</t>
  </si>
  <si>
    <t>02420/2021-PNZ -P40619/21.00</t>
  </si>
  <si>
    <t>Hliník nad Hronom, Sklené Teplice, Horné Opatovce</t>
  </si>
  <si>
    <r>
      <rPr>
        <sz val="8"/>
        <color rgb="FF000000"/>
        <rFont val="Arial"/>
      </rPr>
      <t>212,40 €</t>
    </r>
    <r>
      <rPr>
        <sz val="8"/>
        <color rgb="FF000000"/>
        <rFont val="Arial"/>
      </rPr>
      <t xml:space="preserve"> / </t>
    </r>
    <r>
      <rPr>
        <sz val="8"/>
        <color rgb="FF000000"/>
        <rFont val="Arial"/>
      </rPr>
      <t>37,48 €</t>
    </r>
  </si>
  <si>
    <t>05041/2020-PNZ -P40560/20.00</t>
  </si>
  <si>
    <t>Lehôtka pod Brehmi</t>
  </si>
  <si>
    <r>
      <rPr>
        <sz val="8"/>
        <color rgb="FF000000"/>
        <rFont val="Arial"/>
      </rPr>
      <t>262,72 €</t>
    </r>
    <r>
      <rPr>
        <sz val="8"/>
        <color rgb="FF000000"/>
        <rFont val="Arial"/>
      </rPr>
      <t xml:space="preserve"> / </t>
    </r>
    <r>
      <rPr>
        <sz val="8"/>
        <color rgb="FF000000"/>
        <rFont val="Arial"/>
      </rPr>
      <t>22,66 €</t>
    </r>
  </si>
  <si>
    <t>EKO-družstvo Kalinka</t>
  </si>
  <si>
    <t>00302/2022-PNZ -P40556/21.00</t>
  </si>
  <si>
    <t>Slatinka, Slatinské Lazy, Vígľašská Huta-Kalinka, Môťová</t>
  </si>
  <si>
    <r>
      <rPr>
        <sz val="8"/>
        <color rgb="FF000000"/>
        <rFont val="Arial"/>
      </rPr>
      <t>3 976,27 €</t>
    </r>
    <r>
      <rPr>
        <sz val="8"/>
        <color rgb="FF000000"/>
        <rFont val="Arial"/>
      </rPr>
      <t xml:space="preserve"> / </t>
    </r>
    <r>
      <rPr>
        <sz val="8"/>
        <color rgb="FF000000"/>
        <rFont val="Arial"/>
      </rPr>
      <t>26,83 €</t>
    </r>
  </si>
  <si>
    <t>Martin Kováč</t>
  </si>
  <si>
    <t>01336/2022-PNZ -P40403/22.00</t>
  </si>
  <si>
    <r>
      <rPr>
        <sz val="8"/>
        <color rgb="FF000000"/>
        <rFont val="Arial"/>
      </rPr>
      <t>106,50 €</t>
    </r>
    <r>
      <rPr>
        <sz val="8"/>
        <color rgb="FF000000"/>
        <rFont val="Arial"/>
      </rPr>
      <t xml:space="preserve"> / </t>
    </r>
    <r>
      <rPr>
        <sz val="8"/>
        <color rgb="FF000000"/>
        <rFont val="Arial"/>
      </rPr>
      <t>68,91 €</t>
    </r>
  </si>
  <si>
    <t>Bc. Zuzana Kružliaková</t>
  </si>
  <si>
    <t>01553/2022-PNZ -P40480/22.00</t>
  </si>
  <si>
    <t>Detvianska Huta</t>
  </si>
  <si>
    <r>
      <rPr>
        <sz val="8"/>
        <color rgb="FF000000"/>
        <rFont val="Arial"/>
      </rPr>
      <t>76,50 €</t>
    </r>
    <r>
      <rPr>
        <sz val="8"/>
        <color rgb="FF000000"/>
        <rFont val="Arial"/>
      </rPr>
      <t xml:space="preserve"> / </t>
    </r>
    <r>
      <rPr>
        <sz val="8"/>
        <color rgb="FF000000"/>
        <rFont val="Arial"/>
      </rPr>
      <t>601,42 €</t>
    </r>
  </si>
  <si>
    <t>Jaroslav Drugda</t>
  </si>
  <si>
    <t>01580/2022-PNZ -P40487/22.00</t>
  </si>
  <si>
    <r>
      <rPr>
        <sz val="8"/>
        <color rgb="FF000000"/>
        <rFont val="Arial"/>
      </rPr>
      <t>84,50 €</t>
    </r>
    <r>
      <rPr>
        <sz val="8"/>
        <color rgb="FF000000"/>
        <rFont val="Arial"/>
      </rPr>
      <t xml:space="preserve"> / </t>
    </r>
    <r>
      <rPr>
        <sz val="8"/>
        <color rgb="FF000000"/>
        <rFont val="Arial"/>
      </rPr>
      <t>183,74 €</t>
    </r>
  </si>
  <si>
    <t>Kazimír Filuš</t>
  </si>
  <si>
    <t>01652/2022-PNZ -P40514/22.00</t>
  </si>
  <si>
    <r>
      <rPr>
        <sz val="8"/>
        <color rgb="FF000000"/>
        <rFont val="Arial"/>
      </rPr>
      <t>96,50 €</t>
    </r>
    <r>
      <rPr>
        <sz val="8"/>
        <color rgb="FF000000"/>
        <rFont val="Arial"/>
      </rPr>
      <t xml:space="preserve"> / </t>
    </r>
    <r>
      <rPr>
        <sz val="8"/>
        <color rgb="FF000000"/>
        <rFont val="Arial"/>
      </rPr>
      <t>79,91 €</t>
    </r>
  </si>
  <si>
    <t>04325/2020-PNZ -P40419/20.00</t>
  </si>
  <si>
    <r>
      <rPr>
        <sz val="8"/>
        <color rgb="FF000000"/>
        <rFont val="Arial"/>
      </rPr>
      <t>1 017,78 €</t>
    </r>
    <r>
      <rPr>
        <sz val="8"/>
        <color rgb="FF000000"/>
        <rFont val="Arial"/>
      </rPr>
      <t xml:space="preserve"> / </t>
    </r>
    <r>
      <rPr>
        <sz val="8"/>
        <color rgb="FF000000"/>
        <rFont val="Arial"/>
      </rPr>
      <t>34,72 €</t>
    </r>
  </si>
  <si>
    <t>04327/2020-PNZ -P40421/20.00</t>
  </si>
  <si>
    <r>
      <rPr>
        <sz val="8"/>
        <color rgb="FF000000"/>
        <rFont val="Arial"/>
      </rPr>
      <t>1 155,54 €</t>
    </r>
    <r>
      <rPr>
        <sz val="8"/>
        <color rgb="FF000000"/>
        <rFont val="Arial"/>
      </rPr>
      <t xml:space="preserve"> / </t>
    </r>
    <r>
      <rPr>
        <sz val="8"/>
        <color rgb="FF000000"/>
        <rFont val="Arial"/>
      </rPr>
      <t>70,70 €</t>
    </r>
  </si>
  <si>
    <t xml:space="preserve">Martin Poduška, Bzenica č. 146 </t>
  </si>
  <si>
    <t>04337/2020-PNZ -P40424/20.00</t>
  </si>
  <si>
    <r>
      <rPr>
        <sz val="8"/>
        <color rgb="FF000000"/>
        <rFont val="Arial"/>
      </rPr>
      <t>837,58 €</t>
    </r>
    <r>
      <rPr>
        <sz val="8"/>
        <color rgb="FF000000"/>
        <rFont val="Arial"/>
      </rPr>
      <t xml:space="preserve"> / </t>
    </r>
    <r>
      <rPr>
        <sz val="8"/>
        <color rgb="FF000000"/>
        <rFont val="Arial"/>
      </rPr>
      <t>34,72 €</t>
    </r>
  </si>
  <si>
    <t>Fajčík Jozef</t>
  </si>
  <si>
    <t>04828/2020-PNZ -P40550/20.00</t>
  </si>
  <si>
    <r>
      <rPr>
        <sz val="8"/>
        <color rgb="FF000000"/>
        <rFont val="Arial"/>
      </rPr>
      <t>73,00 €</t>
    </r>
    <r>
      <rPr>
        <sz val="8"/>
        <color rgb="FF000000"/>
        <rFont val="Arial"/>
      </rPr>
      <t xml:space="preserve"> / </t>
    </r>
    <r>
      <rPr>
        <sz val="8"/>
        <color rgb="FF000000"/>
        <rFont val="Arial"/>
      </rPr>
      <t>1 867,01 €</t>
    </r>
  </si>
  <si>
    <t>Troiak Simion</t>
  </si>
  <si>
    <t>04829/2020-PNZ -P40551/20.00</t>
  </si>
  <si>
    <r>
      <rPr>
        <sz val="8"/>
        <color rgb="FF000000"/>
        <rFont val="Arial"/>
      </rPr>
      <t>80,50 €</t>
    </r>
    <r>
      <rPr>
        <sz val="8"/>
        <color rgb="FF000000"/>
        <rFont val="Arial"/>
      </rPr>
      <t xml:space="preserve"> / </t>
    </r>
    <r>
      <rPr>
        <sz val="8"/>
        <color rgb="FF000000"/>
        <rFont val="Arial"/>
      </rPr>
      <t>367,08 €</t>
    </r>
  </si>
  <si>
    <t>Formel Maroš, Mgr.</t>
  </si>
  <si>
    <t>05045/2020-PNZ -P40623/20.00</t>
  </si>
  <si>
    <t>Kľak</t>
  </si>
  <si>
    <r>
      <rPr>
        <sz val="8"/>
        <color rgb="FF000000"/>
        <rFont val="Arial"/>
      </rPr>
      <t>78,00 €</t>
    </r>
    <r>
      <rPr>
        <sz val="8"/>
        <color rgb="FF000000"/>
        <rFont val="Arial"/>
      </rPr>
      <t xml:space="preserve"> / </t>
    </r>
    <r>
      <rPr>
        <sz val="8"/>
        <color rgb="FF000000"/>
        <rFont val="Arial"/>
      </rPr>
      <t>426,93 €</t>
    </r>
  </si>
  <si>
    <t>1 366,31 € / 44,20 €</t>
  </si>
  <si>
    <t>STIAHNUTÉ  (NÁMIETKA)</t>
  </si>
  <si>
    <t>Karol Chmela</t>
  </si>
  <si>
    <t>01735/2022-PNZ -P40676/16.01</t>
  </si>
  <si>
    <t>do účinnosti</t>
  </si>
  <si>
    <r>
      <rPr>
        <sz val="8"/>
        <color rgb="FF000000"/>
        <rFont val="Arial"/>
        <family val="2"/>
        <charset val="238"/>
      </rPr>
      <t>0,0403</t>
    </r>
    <r>
      <rPr>
        <sz val="8"/>
        <color rgb="FF000000"/>
        <rFont val="Arial"/>
        <family val="2"/>
        <charset val="238"/>
      </rPr>
      <t xml:space="preserve"> / </t>
    </r>
    <r>
      <rPr>
        <sz val="8"/>
        <color rgb="FF000000"/>
        <rFont val="Arial"/>
        <family val="2"/>
        <charset val="238"/>
      </rPr>
      <t>0,0000</t>
    </r>
  </si>
  <si>
    <t>Maroš Matuszek</t>
  </si>
  <si>
    <t>01737/2022-PNZ -P40604/15.01</t>
  </si>
  <si>
    <r>
      <rPr>
        <sz val="8"/>
        <color rgb="FF000000"/>
        <rFont val="Arial"/>
        <family val="2"/>
        <charset val="238"/>
      </rPr>
      <t>0,0401</t>
    </r>
    <r>
      <rPr>
        <sz val="8"/>
        <color rgb="FF000000"/>
        <rFont val="Arial"/>
        <family val="2"/>
        <charset val="238"/>
      </rPr>
      <t xml:space="preserve"> / </t>
    </r>
    <r>
      <rPr>
        <sz val="8"/>
        <color rgb="FF000000"/>
        <rFont val="Arial"/>
        <family val="2"/>
        <charset val="238"/>
      </rPr>
      <t>0,0804</t>
    </r>
  </si>
  <si>
    <t>Slezák Vladimír</t>
  </si>
  <si>
    <t>02083/2022-PNZ -P40251/19.01</t>
  </si>
  <si>
    <t>doplnenie účelu nájmu na žiadosť nájomcu</t>
  </si>
  <si>
    <r>
      <rPr>
        <sz val="8"/>
        <color rgb="FF000000"/>
        <rFont val="Arial"/>
        <family val="2"/>
        <charset val="238"/>
      </rPr>
      <t>0,1324</t>
    </r>
    <r>
      <rPr>
        <sz val="8"/>
        <color rgb="FF000000"/>
        <rFont val="Arial"/>
        <family val="2"/>
        <charset val="238"/>
      </rPr>
      <t xml:space="preserve"> / </t>
    </r>
    <r>
      <rPr>
        <sz val="8"/>
        <color rgb="FF000000"/>
        <rFont val="Arial"/>
        <family val="2"/>
        <charset val="238"/>
      </rPr>
      <t>0,1324</t>
    </r>
  </si>
  <si>
    <t>Budovec Ján - SHR</t>
  </si>
  <si>
    <t>00513/2022-PNZ -P40190/21.01</t>
  </si>
  <si>
    <r>
      <rPr>
        <sz val="8"/>
        <color rgb="FF000000"/>
        <rFont val="Arial"/>
        <family val="2"/>
        <charset val="238"/>
      </rPr>
      <t>76,4938</t>
    </r>
    <r>
      <rPr>
        <sz val="8"/>
        <color rgb="FF000000"/>
        <rFont val="Arial"/>
        <family val="2"/>
        <charset val="238"/>
      </rPr>
      <t xml:space="preserve"> / </t>
    </r>
    <r>
      <rPr>
        <sz val="8"/>
        <color rgb="FF000000"/>
        <rFont val="Arial"/>
        <family val="2"/>
        <charset val="238"/>
      </rPr>
      <t>84,6515</t>
    </r>
  </si>
  <si>
    <t>Kamzík Milan</t>
  </si>
  <si>
    <t>01309/2022-PNZ -P44775/99.01</t>
  </si>
  <si>
    <t xml:space="preserve">Dohoda o ukončení na žiadosť nájomcu. </t>
  </si>
  <si>
    <t>Šumiac</t>
  </si>
  <si>
    <r>
      <rPr>
        <sz val="8"/>
        <color rgb="FF000000"/>
        <rFont val="Arial"/>
        <family val="2"/>
        <charset val="238"/>
      </rPr>
      <t>0,2352</t>
    </r>
    <r>
      <rPr>
        <sz val="8"/>
        <color rgb="FF000000"/>
        <rFont val="Arial"/>
        <family val="2"/>
        <charset val="238"/>
      </rPr>
      <t xml:space="preserve"> / </t>
    </r>
    <r>
      <rPr>
        <sz val="8"/>
        <color rgb="FF000000"/>
        <rFont val="Arial"/>
        <family val="2"/>
        <charset val="238"/>
      </rPr>
      <t>0,0000</t>
    </r>
  </si>
  <si>
    <t>02181/2020-PNZ -P40186/14.01</t>
  </si>
  <si>
    <t xml:space="preserve">dodatok OVN  (zmena výpočtu nájomného) </t>
  </si>
  <si>
    <r>
      <rPr>
        <sz val="8"/>
        <color rgb="FF000000"/>
        <rFont val="Arial"/>
        <family val="2"/>
        <charset val="238"/>
      </rPr>
      <t>26,3137</t>
    </r>
    <r>
      <rPr>
        <sz val="8"/>
        <color rgb="FF000000"/>
        <rFont val="Arial"/>
        <family val="2"/>
        <charset val="238"/>
      </rPr>
      <t xml:space="preserve"> / </t>
    </r>
    <r>
      <rPr>
        <sz val="8"/>
        <color rgb="FF000000"/>
        <rFont val="Arial"/>
        <family val="2"/>
        <charset val="238"/>
      </rPr>
      <t>26,3137</t>
    </r>
  </si>
  <si>
    <t>Agricola, spol. s r.o.</t>
  </si>
  <si>
    <t>01813/2022-PNZ -P40210/14.06</t>
  </si>
  <si>
    <t>Pata, Šintava, Šoporňa</t>
  </si>
  <si>
    <r>
      <rPr>
        <sz val="8"/>
        <color rgb="FF000000"/>
        <rFont val="Arial"/>
        <family val="2"/>
        <charset val="238"/>
      </rPr>
      <t>287,0781</t>
    </r>
    <r>
      <rPr>
        <sz val="8"/>
        <color rgb="FF000000"/>
        <rFont val="Arial"/>
        <family val="2"/>
        <charset val="238"/>
      </rPr>
      <t xml:space="preserve"> / </t>
    </r>
    <r>
      <rPr>
        <sz val="8"/>
        <color rgb="FF000000"/>
        <rFont val="Arial"/>
        <family val="2"/>
        <charset val="238"/>
      </rPr>
      <t>289,2965</t>
    </r>
  </si>
  <si>
    <t>Zoltán Búda - SHR</t>
  </si>
  <si>
    <t>01942/2022-PNZ -P40278/20.01</t>
  </si>
  <si>
    <t>Horné Saliby, Tomášikovo</t>
  </si>
  <si>
    <r>
      <rPr>
        <sz val="8"/>
        <color rgb="FF000000"/>
        <rFont val="Arial"/>
        <family val="2"/>
        <charset val="238"/>
      </rPr>
      <t>13,7831</t>
    </r>
    <r>
      <rPr>
        <sz val="8"/>
        <color rgb="FF000000"/>
        <rFont val="Arial"/>
        <family val="2"/>
        <charset val="238"/>
      </rPr>
      <t xml:space="preserve"> / </t>
    </r>
    <r>
      <rPr>
        <sz val="8"/>
        <color rgb="FF000000"/>
        <rFont val="Arial"/>
        <family val="2"/>
        <charset val="238"/>
      </rPr>
      <t>15,5135</t>
    </r>
  </si>
  <si>
    <t>01533/2022-PNZ -P42297/05.04</t>
  </si>
  <si>
    <t xml:space="preserve">Na základe žiadosti nájomcu. </t>
  </si>
  <si>
    <r>
      <rPr>
        <sz val="8"/>
        <color rgb="FF000000"/>
        <rFont val="Arial"/>
        <family val="2"/>
        <charset val="238"/>
      </rPr>
      <t>29,6046</t>
    </r>
    <r>
      <rPr>
        <sz val="8"/>
        <color rgb="FF000000"/>
        <rFont val="Arial"/>
        <family val="2"/>
        <charset val="238"/>
      </rPr>
      <t xml:space="preserve"> / </t>
    </r>
    <r>
      <rPr>
        <sz val="8"/>
        <color rgb="FF000000"/>
        <rFont val="Arial"/>
        <family val="2"/>
        <charset val="238"/>
      </rPr>
      <t>36,8381</t>
    </r>
  </si>
  <si>
    <t>Vachová Renáta Ing.</t>
  </si>
  <si>
    <t>01575/2022-PNZ -P40250/09.01</t>
  </si>
  <si>
    <r>
      <rPr>
        <sz val="8"/>
        <color rgb="FF000000"/>
        <rFont val="Arial"/>
        <family val="2"/>
        <charset val="238"/>
      </rPr>
      <t>0,0196</t>
    </r>
    <r>
      <rPr>
        <sz val="8"/>
        <color rgb="FF000000"/>
        <rFont val="Arial"/>
        <family val="2"/>
        <charset val="238"/>
      </rPr>
      <t xml:space="preserve"> / </t>
    </r>
    <r>
      <rPr>
        <sz val="8"/>
        <color rgb="FF000000"/>
        <rFont val="Arial"/>
        <family val="2"/>
        <charset val="238"/>
      </rPr>
      <t>0,0000</t>
    </r>
  </si>
  <si>
    <t>Marek Macko</t>
  </si>
  <si>
    <t>00446/2021-PNZ -P40562/19.02</t>
  </si>
  <si>
    <t xml:space="preserve">dodatok o zvýšení výmery (doriešenie nároku žiadateľa podľa osobitného predpisu) </t>
  </si>
  <si>
    <t>Lesenice, Trebušovce</t>
  </si>
  <si>
    <r>
      <rPr>
        <sz val="8"/>
        <color rgb="FF000000"/>
        <rFont val="Arial"/>
        <family val="2"/>
        <charset val="238"/>
      </rPr>
      <t>7,8414</t>
    </r>
    <r>
      <rPr>
        <sz val="8"/>
        <color rgb="FF000000"/>
        <rFont val="Arial"/>
        <family val="2"/>
        <charset val="238"/>
      </rPr>
      <t xml:space="preserve"> / </t>
    </r>
    <r>
      <rPr>
        <sz val="8"/>
        <color rgb="FF000000"/>
        <rFont val="Arial"/>
        <family val="2"/>
        <charset val="238"/>
      </rPr>
      <t>12,9499</t>
    </r>
  </si>
  <si>
    <t>Hank Norbert</t>
  </si>
  <si>
    <t>01860/2022-PNZ -P40391/13.01</t>
  </si>
  <si>
    <r>
      <rPr>
        <sz val="8"/>
        <color rgb="FF000000"/>
        <rFont val="Arial"/>
        <family val="2"/>
        <charset val="238"/>
      </rPr>
      <t>0,0864</t>
    </r>
    <r>
      <rPr>
        <sz val="8"/>
        <color rgb="FF000000"/>
        <rFont val="Arial"/>
        <family val="2"/>
        <charset val="238"/>
      </rPr>
      <t xml:space="preserve"> / </t>
    </r>
    <r>
      <rPr>
        <sz val="8"/>
        <color rgb="FF000000"/>
        <rFont val="Arial"/>
        <family val="2"/>
        <charset val="238"/>
      </rPr>
      <t>0,0000</t>
    </r>
  </si>
  <si>
    <t>EKOfarma Salatín s.r.o.</t>
  </si>
  <si>
    <t>01783/2022-PNZ -P40152/20.01</t>
  </si>
  <si>
    <t>zmena identifikačných údajov nájomcu (zmluva o predaji podniku)</t>
  </si>
  <si>
    <r>
      <rPr>
        <sz val="8"/>
        <color rgb="FF000000"/>
        <rFont val="Arial"/>
        <family val="2"/>
        <charset val="238"/>
      </rPr>
      <t>7,8694</t>
    </r>
    <r>
      <rPr>
        <sz val="8"/>
        <color rgb="FF000000"/>
        <rFont val="Arial"/>
        <family val="2"/>
        <charset val="238"/>
      </rPr>
      <t xml:space="preserve"> / </t>
    </r>
    <r>
      <rPr>
        <sz val="8"/>
        <color rgb="FF000000"/>
        <rFont val="Arial"/>
        <family val="2"/>
        <charset val="238"/>
      </rPr>
      <t>7,8694</t>
    </r>
  </si>
  <si>
    <t>ĎURICA MARIÁN ING., Ďurica Marian, Ing.</t>
  </si>
  <si>
    <t>02135/2021-PNZ -P42769/96.06</t>
  </si>
  <si>
    <t>ukončenie nájmu</t>
  </si>
  <si>
    <r>
      <rPr>
        <sz val="8"/>
        <color rgb="FF000000"/>
        <rFont val="Arial"/>
        <family val="2"/>
        <charset val="238"/>
      </rPr>
      <t>67,0512</t>
    </r>
    <r>
      <rPr>
        <sz val="8"/>
        <color rgb="FF000000"/>
        <rFont val="Arial"/>
        <family val="2"/>
        <charset val="238"/>
      </rPr>
      <t xml:space="preserve"> / </t>
    </r>
    <r>
      <rPr>
        <sz val="8"/>
        <color rgb="FF000000"/>
        <rFont val="Arial"/>
        <family val="2"/>
        <charset val="238"/>
      </rPr>
      <t>0,0000</t>
    </r>
  </si>
  <si>
    <t>Kollárová Mária - SHR</t>
  </si>
  <si>
    <t>01243/2022-PNZ -P40122/18.02</t>
  </si>
  <si>
    <t>Kalinčiakovo, Levice, Marušová</t>
  </si>
  <si>
    <r>
      <rPr>
        <sz val="8"/>
        <color rgb="FF000000"/>
        <rFont val="Arial"/>
        <family val="2"/>
        <charset val="238"/>
      </rPr>
      <t>2,3830</t>
    </r>
    <r>
      <rPr>
        <sz val="8"/>
        <color rgb="FF000000"/>
        <rFont val="Arial"/>
        <family val="2"/>
        <charset val="238"/>
      </rPr>
      <t xml:space="preserve"> / </t>
    </r>
    <r>
      <rPr>
        <sz val="8"/>
        <color rgb="FF000000"/>
        <rFont val="Arial"/>
        <family val="2"/>
        <charset val="238"/>
      </rPr>
      <t>13,2521</t>
    </r>
  </si>
  <si>
    <t>Toth Jozef</t>
  </si>
  <si>
    <t>01834/2021-PNZ -P40542/09.01</t>
  </si>
  <si>
    <t>Želiezovce</t>
  </si>
  <si>
    <r>
      <rPr>
        <sz val="8"/>
        <color rgb="FF000000"/>
        <rFont val="Arial"/>
        <family val="2"/>
        <charset val="238"/>
      </rPr>
      <t>0,0556</t>
    </r>
    <r>
      <rPr>
        <sz val="8"/>
        <color rgb="FF000000"/>
        <rFont val="Arial"/>
        <family val="2"/>
        <charset val="238"/>
      </rPr>
      <t xml:space="preserve"> / </t>
    </r>
    <r>
      <rPr>
        <sz val="8"/>
        <color rgb="FF000000"/>
        <rFont val="Arial"/>
        <family val="2"/>
        <charset val="238"/>
      </rPr>
      <t>0,0000</t>
    </r>
  </si>
  <si>
    <t>Donau farm Lok, s.r.o.</t>
  </si>
  <si>
    <t>02543/2021-PNZ -P40018/16.05</t>
  </si>
  <si>
    <t>Bajka, Kalná, Lok, Ondrejovce, Dolný Tekovský Hrádok, Rohožnica</t>
  </si>
  <si>
    <r>
      <rPr>
        <sz val="8"/>
        <color rgb="FF000000"/>
        <rFont val="Arial"/>
        <family val="2"/>
        <charset val="238"/>
      </rPr>
      <t>74,1961</t>
    </r>
    <r>
      <rPr>
        <sz val="8"/>
        <color rgb="FF000000"/>
        <rFont val="Arial"/>
        <family val="2"/>
        <charset val="238"/>
      </rPr>
      <t xml:space="preserve"> / </t>
    </r>
    <r>
      <rPr>
        <sz val="8"/>
        <color rgb="FF000000"/>
        <rFont val="Arial"/>
        <family val="2"/>
        <charset val="238"/>
      </rPr>
      <t>148,4168</t>
    </r>
  </si>
  <si>
    <t>Cenknerová Anna</t>
  </si>
  <si>
    <t>01566/2022-PNZ -P40423/13.01</t>
  </si>
  <si>
    <r>
      <rPr>
        <sz val="8"/>
        <color rgb="FF000000"/>
        <rFont val="Arial"/>
        <family val="2"/>
        <charset val="238"/>
      </rPr>
      <t>0,4136</t>
    </r>
    <r>
      <rPr>
        <sz val="8"/>
        <color rgb="FF000000"/>
        <rFont val="Arial"/>
        <family val="2"/>
        <charset val="238"/>
      </rPr>
      <t xml:space="preserve"> / </t>
    </r>
    <r>
      <rPr>
        <sz val="8"/>
        <color rgb="FF000000"/>
        <rFont val="Arial"/>
        <family val="2"/>
        <charset val="238"/>
      </rPr>
      <t>0,0000</t>
    </r>
  </si>
  <si>
    <t>01656/2022-PNZ -P40216/16.03</t>
  </si>
  <si>
    <t>Dohoda o urovnaní</t>
  </si>
  <si>
    <t>27.10.2021</t>
  </si>
  <si>
    <t>Ing. Viliam Kompas, SHR</t>
  </si>
  <si>
    <t>02028/2022-PNZ -P40029/21.01</t>
  </si>
  <si>
    <t>výmera sa nemení, zmena výšky splátky BO</t>
  </si>
  <si>
    <r>
      <rPr>
        <sz val="8"/>
        <color rgb="FF000000"/>
        <rFont val="Arial"/>
        <family val="2"/>
        <charset val="238"/>
      </rPr>
      <t>187,2349</t>
    </r>
    <r>
      <rPr>
        <sz val="8"/>
        <color rgb="FF000000"/>
        <rFont val="Arial"/>
        <family val="2"/>
        <charset val="238"/>
      </rPr>
      <t xml:space="preserve"> / </t>
    </r>
    <r>
      <rPr>
        <sz val="8"/>
        <color rgb="FF000000"/>
        <rFont val="Arial"/>
        <family val="2"/>
        <charset val="238"/>
      </rPr>
      <t>187,2349</t>
    </r>
  </si>
  <si>
    <t>Ing. Eva Štofanová</t>
  </si>
  <si>
    <t>01363/2022-PNZ -P40390/16.01</t>
  </si>
  <si>
    <t>na žiadosť nájomcu - rozsudok v mene SR, ktorý určil nových vlastníkov prenajatého pozemku</t>
  </si>
  <si>
    <t>Chmeľov</t>
  </si>
  <si>
    <r>
      <rPr>
        <sz val="8"/>
        <color rgb="FF000000"/>
        <rFont val="Arial"/>
        <family val="2"/>
        <charset val="238"/>
      </rPr>
      <t>0,0066</t>
    </r>
    <r>
      <rPr>
        <sz val="8"/>
        <color rgb="FF000000"/>
        <rFont val="Arial"/>
        <family val="2"/>
        <charset val="238"/>
      </rPr>
      <t xml:space="preserve"> / </t>
    </r>
    <r>
      <rPr>
        <sz val="8"/>
        <color rgb="FF000000"/>
        <rFont val="Arial"/>
        <family val="2"/>
        <charset val="238"/>
      </rPr>
      <t>0,0000</t>
    </r>
  </si>
  <si>
    <t>Horváth Gejza</t>
  </si>
  <si>
    <t>00718/2022-PNZ -P40006/14.01</t>
  </si>
  <si>
    <t>ukončenie dohodou, na základe žiadosti nájomcu</t>
  </si>
  <si>
    <t>Tomášová</t>
  </si>
  <si>
    <r>
      <rPr>
        <sz val="8"/>
        <color rgb="FF000000"/>
        <rFont val="Arial"/>
        <family val="2"/>
        <charset val="238"/>
      </rPr>
      <t>0,0358</t>
    </r>
    <r>
      <rPr>
        <sz val="8"/>
        <color rgb="FF000000"/>
        <rFont val="Arial"/>
        <family val="2"/>
        <charset val="238"/>
      </rPr>
      <t xml:space="preserve"> / </t>
    </r>
    <r>
      <rPr>
        <sz val="8"/>
        <color rgb="FF000000"/>
        <rFont val="Arial"/>
        <family val="2"/>
        <charset val="238"/>
      </rPr>
      <t>0,0000</t>
    </r>
  </si>
  <si>
    <t>Kiss Barnabáš</t>
  </si>
  <si>
    <t>01084/2022-PNZ -P41027/14.02</t>
  </si>
  <si>
    <t>Ukončenie dohodou na žiadosť nájomcu</t>
  </si>
  <si>
    <r>
      <rPr>
        <sz val="8"/>
        <color rgb="FF000000"/>
        <rFont val="Arial"/>
        <family val="2"/>
        <charset val="238"/>
      </rPr>
      <t>3,6209</t>
    </r>
    <r>
      <rPr>
        <sz val="8"/>
        <color rgb="FF000000"/>
        <rFont val="Arial"/>
        <family val="2"/>
        <charset val="238"/>
      </rPr>
      <t xml:space="preserve"> / </t>
    </r>
    <r>
      <rPr>
        <sz val="8"/>
        <color rgb="FF000000"/>
        <rFont val="Arial"/>
        <family val="2"/>
        <charset val="238"/>
      </rPr>
      <t>0,0000</t>
    </r>
  </si>
  <si>
    <t>Bahnová Viera, SHR - Farma B+B</t>
  </si>
  <si>
    <t>01075/2021-PNZ -P40030/16.02</t>
  </si>
  <si>
    <t>Dohoda o ukončení NZ na základe žiadosti nájomcu, nájomca pozastavil činnosť SHR</t>
  </si>
  <si>
    <r>
      <rPr>
        <sz val="8"/>
        <color rgb="FF000000"/>
        <rFont val="Arial"/>
        <family val="2"/>
        <charset val="238"/>
      </rPr>
      <t>7,8105</t>
    </r>
    <r>
      <rPr>
        <sz val="8"/>
        <color rgb="FF000000"/>
        <rFont val="Arial"/>
        <family val="2"/>
        <charset val="238"/>
      </rPr>
      <t xml:space="preserve"> / </t>
    </r>
    <r>
      <rPr>
        <sz val="8"/>
        <color rgb="FF000000"/>
        <rFont val="Arial"/>
        <family val="2"/>
        <charset val="238"/>
      </rPr>
      <t>0,0000</t>
    </r>
  </si>
  <si>
    <t>Tenkel Alexander Ing.</t>
  </si>
  <si>
    <t>00222/2021-PNZ -P45905/08.01</t>
  </si>
  <si>
    <r>
      <rPr>
        <sz val="8"/>
        <color rgb="FF000000"/>
        <rFont val="Arial"/>
        <family val="2"/>
        <charset val="238"/>
      </rPr>
      <t>0,0140</t>
    </r>
    <r>
      <rPr>
        <sz val="8"/>
        <color rgb="FF000000"/>
        <rFont val="Arial"/>
        <family val="2"/>
        <charset val="238"/>
      </rPr>
      <t xml:space="preserve"> / </t>
    </r>
    <r>
      <rPr>
        <sz val="8"/>
        <color rgb="FF000000"/>
        <rFont val="Arial"/>
        <family val="2"/>
        <charset val="238"/>
      </rPr>
      <t>0,0000</t>
    </r>
  </si>
  <si>
    <t>Kamenská Anna</t>
  </si>
  <si>
    <t>00261/2022-PNZ -P40871/14.01</t>
  </si>
  <si>
    <t>DOU</t>
  </si>
  <si>
    <r>
      <rPr>
        <sz val="8"/>
        <color rgb="FF000000"/>
        <rFont val="Arial"/>
        <family val="2"/>
        <charset val="238"/>
      </rPr>
      <t>1,1111</t>
    </r>
    <r>
      <rPr>
        <sz val="8"/>
        <color rgb="FF000000"/>
        <rFont val="Arial"/>
        <family val="2"/>
        <charset val="238"/>
      </rPr>
      <t xml:space="preserve"> / </t>
    </r>
    <r>
      <rPr>
        <sz val="8"/>
        <color rgb="FF000000"/>
        <rFont val="Arial"/>
        <family val="2"/>
        <charset val="238"/>
      </rPr>
      <t>0,0000</t>
    </r>
  </si>
  <si>
    <t>Kováč Jozef</t>
  </si>
  <si>
    <t>01335/2022-PNZ -P43139/05.02</t>
  </si>
  <si>
    <t>ukončenie NZ dohodou, v užívaní pozemkov bude pokračovať syn</t>
  </si>
  <si>
    <r>
      <rPr>
        <sz val="8"/>
        <color rgb="FF000000"/>
        <rFont val="Arial"/>
        <family val="2"/>
        <charset val="238"/>
      </rPr>
      <t>1,5467</t>
    </r>
    <r>
      <rPr>
        <sz val="8"/>
        <color rgb="FF000000"/>
        <rFont val="Arial"/>
        <family val="2"/>
        <charset val="238"/>
      </rPr>
      <t xml:space="preserve"> / </t>
    </r>
    <r>
      <rPr>
        <sz val="8"/>
        <color rgb="FF000000"/>
        <rFont val="Arial"/>
        <family val="2"/>
        <charset val="238"/>
      </rPr>
      <t>0,0000</t>
    </r>
  </si>
  <si>
    <t>04818/2020-PNZ -P44843/07.01</t>
  </si>
  <si>
    <t>ukončenie nájmu, uzatvorenie novej NZ</t>
  </si>
  <si>
    <r>
      <rPr>
        <sz val="8"/>
        <color rgb="FF000000"/>
        <rFont val="Arial"/>
        <family val="2"/>
        <charset val="238"/>
      </rPr>
      <t>0,0378</t>
    </r>
    <r>
      <rPr>
        <sz val="8"/>
        <color rgb="FF000000"/>
        <rFont val="Arial"/>
        <family val="2"/>
        <charset val="238"/>
      </rPr>
      <t xml:space="preserve"> / </t>
    </r>
    <r>
      <rPr>
        <sz val="8"/>
        <color rgb="FF000000"/>
        <rFont val="Arial"/>
        <family val="2"/>
        <charset val="238"/>
      </rPr>
      <t>0,0000</t>
    </r>
  </si>
  <si>
    <t>04819/2020-PNZ -P44844/07.02</t>
  </si>
  <si>
    <r>
      <rPr>
        <sz val="8"/>
        <color rgb="FF000000"/>
        <rFont val="Arial"/>
        <family val="2"/>
        <charset val="238"/>
      </rPr>
      <t>0,0985</t>
    </r>
    <r>
      <rPr>
        <sz val="8"/>
        <color rgb="FF000000"/>
        <rFont val="Arial"/>
        <family val="2"/>
        <charset val="238"/>
      </rPr>
      <t xml:space="preserve"> / </t>
    </r>
    <r>
      <rPr>
        <sz val="8"/>
        <color rgb="FF000000"/>
        <rFont val="Arial"/>
        <family val="2"/>
        <charset val="238"/>
      </rPr>
      <t>0,0000</t>
    </r>
  </si>
  <si>
    <t>119,9888 / 119,9888</t>
  </si>
  <si>
    <t>Zuzana Vrábľová</t>
  </si>
  <si>
    <t>01445/2022-PNZ -P40442/22.00</t>
  </si>
  <si>
    <t>Žaškov</t>
  </si>
  <si>
    <t>odkladanie stavebného materiálu</t>
  </si>
  <si>
    <r>
      <rPr>
        <sz val="8"/>
        <color rgb="FF000000"/>
        <rFont val="Arial"/>
        <family val="2"/>
        <charset val="238"/>
      </rPr>
      <t>208,83 €</t>
    </r>
    <r>
      <rPr>
        <sz val="8"/>
        <color rgb="FF000000"/>
        <rFont val="Arial"/>
        <family val="2"/>
        <charset val="238"/>
      </rPr>
      <t xml:space="preserve"> / </t>
    </r>
    <r>
      <rPr>
        <sz val="8"/>
        <color rgb="FF000000"/>
        <rFont val="Arial"/>
        <family val="2"/>
        <charset val="238"/>
      </rPr>
      <t>0,39 €</t>
    </r>
  </si>
  <si>
    <t xml:space="preserve">Frno Milan </t>
  </si>
  <si>
    <t>01710/2022-PNZ -P40534/22.00</t>
  </si>
  <si>
    <t>rekreačný účel</t>
  </si>
  <si>
    <r>
      <rPr>
        <sz val="8"/>
        <color rgb="FF000000"/>
        <rFont val="Arial"/>
        <family val="2"/>
        <charset val="238"/>
      </rPr>
      <t>140,85 €</t>
    </r>
    <r>
      <rPr>
        <sz val="8"/>
        <color rgb="FF000000"/>
        <rFont val="Arial"/>
        <family val="2"/>
        <charset val="238"/>
      </rPr>
      <t xml:space="preserve"> / </t>
    </r>
    <r>
      <rPr>
        <sz val="8"/>
        <color rgb="FF000000"/>
        <rFont val="Arial"/>
        <family val="2"/>
        <charset val="238"/>
      </rPr>
      <t>0,15 €</t>
    </r>
  </si>
  <si>
    <t>Martin Fúčela, Eva Fúčelová</t>
  </si>
  <si>
    <t>01843/2022-PNZ -P40234/22.00</t>
  </si>
  <si>
    <t>pozemok pod bytovým domom + dvor</t>
  </si>
  <si>
    <r>
      <rPr>
        <sz val="8"/>
        <color rgb="FF000000"/>
        <rFont val="Arial"/>
        <family val="2"/>
        <charset val="238"/>
      </rPr>
      <t>68,31 €</t>
    </r>
    <r>
      <rPr>
        <sz val="8"/>
        <color rgb="FF000000"/>
        <rFont val="Arial"/>
        <family val="2"/>
        <charset val="238"/>
      </rPr>
      <t xml:space="preserve"> / </t>
    </r>
    <r>
      <rPr>
        <sz val="8"/>
        <color rgb="FF000000"/>
        <rFont val="Arial"/>
        <family val="2"/>
        <charset val="238"/>
      </rPr>
      <t>0,33 €</t>
    </r>
  </si>
  <si>
    <t>Združenie obcí Zelená cesta</t>
  </si>
  <si>
    <t>02089/2022-PNZ -P40663/22.00</t>
  </si>
  <si>
    <t>Stráže</t>
  </si>
  <si>
    <t>Verejné účely, vybudovanie cyklotrasy</t>
  </si>
  <si>
    <r>
      <rPr>
        <sz val="8"/>
        <color rgb="FF000000"/>
        <rFont val="Arial"/>
        <family val="2"/>
        <charset val="238"/>
      </rPr>
      <t>60,00 €</t>
    </r>
    <r>
      <rPr>
        <sz val="8"/>
        <color rgb="FF000000"/>
        <rFont val="Arial"/>
        <family val="2"/>
        <charset val="238"/>
      </rPr>
      <t xml:space="preserve"> / </t>
    </r>
    <r>
      <rPr>
        <sz val="8"/>
        <color rgb="FF000000"/>
        <rFont val="Arial"/>
        <family val="2"/>
        <charset val="238"/>
      </rPr>
      <t>0,13 €</t>
    </r>
  </si>
  <si>
    <t>Obec Malachov</t>
  </si>
  <si>
    <t>00338/2019-PNZ -P40547/13.01</t>
  </si>
  <si>
    <t xml:space="preserve">zníženie výmery, časť pozemkov prevod na obec </t>
  </si>
  <si>
    <t>verejný záujem</t>
  </si>
  <si>
    <r>
      <rPr>
        <sz val="8"/>
        <color rgb="FF000000"/>
        <rFont val="Arial"/>
        <family val="2"/>
        <charset val="238"/>
      </rPr>
      <t>0,8201</t>
    </r>
    <r>
      <rPr>
        <sz val="8"/>
        <color rgb="FF000000"/>
        <rFont val="Arial"/>
        <family val="2"/>
        <charset val="238"/>
      </rPr>
      <t xml:space="preserve"> / </t>
    </r>
    <r>
      <rPr>
        <sz val="8"/>
        <color rgb="FF000000"/>
        <rFont val="Arial"/>
        <family val="2"/>
        <charset val="238"/>
      </rPr>
      <t>0,4171</t>
    </r>
  </si>
  <si>
    <t>Veľas Andrej Ing.</t>
  </si>
  <si>
    <t>00785/2022-PNZ -P45506/07.01</t>
  </si>
  <si>
    <t>Ukončenie nájmu, bolo zriadené vecné bremeno na prístup</t>
  </si>
  <si>
    <t xml:space="preserve">Prístup a prechod k stavebným pozemkom </t>
  </si>
  <si>
    <r>
      <rPr>
        <sz val="8"/>
        <color rgb="FF000000"/>
        <rFont val="Arial"/>
        <family val="2"/>
        <charset val="238"/>
      </rPr>
      <t>0,0103</t>
    </r>
    <r>
      <rPr>
        <sz val="8"/>
        <color rgb="FF000000"/>
        <rFont val="Arial"/>
        <family val="2"/>
        <charset val="238"/>
      </rPr>
      <t xml:space="preserve"> / </t>
    </r>
    <r>
      <rPr>
        <sz val="8"/>
        <color rgb="FF000000"/>
        <rFont val="Arial"/>
        <family val="2"/>
        <charset val="238"/>
      </rPr>
      <t>0,0000</t>
    </r>
  </si>
  <si>
    <t>METRO Group Properties SR s. r. o.</t>
  </si>
  <si>
    <t>01373/2022-PNZ -P44677/07.02</t>
  </si>
  <si>
    <t>dohoda o urovnaní na základe platobného rozkazu</t>
  </si>
  <si>
    <t>zriadenie a užívanie stavby Veľkoobchod pre podnikateľov</t>
  </si>
  <si>
    <r>
      <rPr>
        <sz val="8"/>
        <color rgb="FF000000"/>
        <rFont val="Arial"/>
        <family val="2"/>
        <charset val="238"/>
      </rPr>
      <t>0,6773</t>
    </r>
    <r>
      <rPr>
        <sz val="8"/>
        <color rgb="FF000000"/>
        <rFont val="Arial"/>
        <family val="2"/>
        <charset val="238"/>
      </rPr>
      <t xml:space="preserve"> / </t>
    </r>
    <r>
      <rPr>
        <sz val="8"/>
        <color rgb="FF000000"/>
        <rFont val="Arial"/>
        <family val="2"/>
        <charset val="238"/>
      </rPr>
      <t>0,0000</t>
    </r>
  </si>
  <si>
    <t>Roman Brna</t>
  </si>
  <si>
    <t>00871/2022-PRZ0042/22-00</t>
  </si>
  <si>
    <t>Katarína Fejesová, Tibor Pék, Beáta Gavalcová</t>
  </si>
  <si>
    <t>01840/2022-PRZ0096/22-00</t>
  </si>
  <si>
    <t>Vrakuňa (B2 Bratislava II)</t>
  </si>
  <si>
    <t>Podunajské Biskupice (B2 Bratislava II)</t>
  </si>
  <si>
    <t>Pagáčová Milada, Trúsiková Vlasta</t>
  </si>
  <si>
    <t>01085/2022-PRZ0051/22-00</t>
  </si>
  <si>
    <t>Horné Saliby (GA Galanta)</t>
  </si>
  <si>
    <t>Kelecsényiová Gyorgyi, Zuzáková Eleonóra, JUDr.</t>
  </si>
  <si>
    <t>01097/2022-PRZ0054/22-00</t>
  </si>
  <si>
    <t>Dolné Saliby (GA Galanta)</t>
  </si>
  <si>
    <t>Ján VÁLIK</t>
  </si>
  <si>
    <t>01573/2022-PRZ0084/22-00</t>
  </si>
  <si>
    <t>Ďurkov (KS Košice-okolie)</t>
  </si>
  <si>
    <t>Sokoľany (KS Košice-okolie)</t>
  </si>
  <si>
    <t>Ľubica Kotercová</t>
  </si>
  <si>
    <t>01314/2022-PRZ0071/22-00</t>
  </si>
  <si>
    <t>Martin (MT Martin)</t>
  </si>
  <si>
    <t>Turany (MT Martin)</t>
  </si>
  <si>
    <t>Ing. Milan Mallý</t>
  </si>
  <si>
    <t>01614/2022-PRZ0086/22-00</t>
  </si>
  <si>
    <t>Košťany nad Turcom (MT Martin)</t>
  </si>
  <si>
    <t>Kvetoslava Ursínyová</t>
  </si>
  <si>
    <t>01401/2022-PRZ0075/22-00</t>
  </si>
  <si>
    <t>Nové Sady (NR Nitra)</t>
  </si>
  <si>
    <t>Štefan Šmantík, Ing. Marián Piško, Ing. Katarína Kutišová</t>
  </si>
  <si>
    <t>01282/2022-PRZ0068/22-00</t>
  </si>
  <si>
    <t>Tovarníky (TO Topolčany)</t>
  </si>
  <si>
    <t>Dušan Ursíny</t>
  </si>
  <si>
    <t>00260/2022-PRZ0017/22-00</t>
  </si>
  <si>
    <t>Mgr. Marian Pokus, Jančovičová Ľubica, Mgr. Zuzana Kunová</t>
  </si>
  <si>
    <t>01236/2022-PRZ0062/22-00</t>
  </si>
  <si>
    <t>Drahomíra Burzová</t>
  </si>
  <si>
    <t>01268/2022-PRZ0066/22-00</t>
  </si>
  <si>
    <t>Mária Benková</t>
  </si>
  <si>
    <t>01767/2022-PRZ0092/22-00</t>
  </si>
  <si>
    <t>Dvory nad Žitavou (NZ Nové Zámky)</t>
  </si>
  <si>
    <t>Iveta Mjartanová</t>
  </si>
  <si>
    <t>01780/2022-PRZ0093/22-00</t>
  </si>
  <si>
    <t>Lehota pod Vtáčnikom (PD Prievidza)</t>
  </si>
  <si>
    <t>Grolmusová Janka</t>
  </si>
  <si>
    <t/>
  </si>
  <si>
    <t>00303/2022-PRZ0020/22-00</t>
  </si>
  <si>
    <t>Tužina (PD Prievidza)</t>
  </si>
  <si>
    <t>Zastavaná plocha a nádvorie, Záhrada, Ostatná plocha</t>
  </si>
  <si>
    <t>Ing. Gabriela Dzurillová, Ing. Monika Böhmerová, Katarína Repaská</t>
  </si>
  <si>
    <t>01620/2022-PRZ0088/22-00</t>
  </si>
  <si>
    <t>Solivar (PO Prešov)</t>
  </si>
  <si>
    <t>Porochnavý Jozef</t>
  </si>
  <si>
    <t>01790/2021-PRZ0044/21-00</t>
  </si>
  <si>
    <t>Záborské (PO Prešov)</t>
  </si>
  <si>
    <t>Bc.Radovan Degro, Imrich Degro</t>
  </si>
  <si>
    <t>00714/2022-PRZ0033/22-00</t>
  </si>
  <si>
    <t>Eugen Duda</t>
  </si>
  <si>
    <t>01272/2022-PRZ0067/22-00</t>
  </si>
  <si>
    <t>Ľubica (KK Kežmarok)</t>
  </si>
  <si>
    <t>Ing.Ján Petrovic PhD.</t>
  </si>
  <si>
    <t>01749/2022-PRZ0091/22-00</t>
  </si>
  <si>
    <t>Klastava (BS Banská Štiavnica)</t>
  </si>
  <si>
    <t>Čársky Miroslav</t>
  </si>
  <si>
    <t>02212/2022-PRZ0120/22-00</t>
  </si>
  <si>
    <t>Gbely (SI Skalica)</t>
  </si>
  <si>
    <t>Skalica (SI Skalica)</t>
  </si>
  <si>
    <t xml:space="preserve">Král Marcel, Ing. </t>
  </si>
  <si>
    <t>Ing. Marcel Král</t>
  </si>
  <si>
    <t>00387/2022-PRZ0022/22-00</t>
  </si>
  <si>
    <t>Čadca (CA Čadca)</t>
  </si>
  <si>
    <t>Čadca (CA Čadca), Krásno nad Kysucou (CA Čadca)</t>
  </si>
  <si>
    <t>Záhrada, Zastavaná plocha a nádvorie</t>
  </si>
  <si>
    <t>dohoda o vydaní pozemkov</t>
  </si>
  <si>
    <t>01039/2022-PRC0001/22-00</t>
  </si>
  <si>
    <t>Obid (NZ Nové Zámky)</t>
  </si>
  <si>
    <t>00936/2022-PRC0000/22-00</t>
  </si>
  <si>
    <t>Mužla (NZ Nové Zámky)</t>
  </si>
  <si>
    <t>01042/2022-PRC0002/22-00</t>
  </si>
  <si>
    <t>Tvrdošovce (NZ Nové Zámky)</t>
  </si>
  <si>
    <t>Orná pôda, Vodná plocha</t>
  </si>
  <si>
    <t>1. Dohoda o zrušení a vyporiadaní podielového spoluvlastníctva č. 01745/2022-DR-0080013/22-00, spis SPFS85329/2021/600</t>
  </si>
  <si>
    <t>Katastrálne územie Pezinok (extravilán, pozemok určený na výstavbu), obec Pezinok, okres Pezinok</t>
  </si>
  <si>
    <t>Aulitisová Mária r. Macejkovičová (SPF)</t>
  </si>
  <si>
    <t>2002/18</t>
  </si>
  <si>
    <t>2002/174</t>
  </si>
  <si>
    <t>JUDr. Hudek Ján a Viera Hudeková</t>
  </si>
  <si>
    <t xml:space="preserve">2. Dohoda o zrušení a vyporiadaní podielového spoluvlastníctva č.01000/2022-DR-0080008/22-00, spis SPFS74661/2021/600 </t>
  </si>
  <si>
    <t>Katastrálne územie Obyce (extravilán, poľnohospodárske využitie), obec Obyce, okres Zlaté Moravce</t>
  </si>
  <si>
    <t>Beličin Jozef, (SPF)</t>
  </si>
  <si>
    <t>trvalý trávny porast</t>
  </si>
  <si>
    <t>2164/6</t>
  </si>
  <si>
    <t>Šabo Terézia r. Beličin, (SPF)</t>
  </si>
  <si>
    <t>Baťo Henrich r. Baťo, nar. 04.03.1949</t>
  </si>
  <si>
    <t>2164/5</t>
  </si>
  <si>
    <t>04257/2020-PKZ -K40343/20.00</t>
  </si>
  <si>
    <t>Bátka</t>
  </si>
  <si>
    <t>05026/2020-PKZ -K40440/20.00</t>
  </si>
  <si>
    <t>05083/2020-PKZ -K40444/20.00</t>
  </si>
  <si>
    <t>00483/2022-PKZ -K40062/22.00</t>
  </si>
  <si>
    <t>Zamarovce</t>
  </si>
  <si>
    <t>00493/2022-PKZ -K40066/22.00</t>
  </si>
  <si>
    <t>00809/2022-PKZ -K40129/22.00</t>
  </si>
  <si>
    <t>Beluša</t>
  </si>
  <si>
    <t>Obec Vydrná</t>
  </si>
  <si>
    <t>00954/2022-PKZ -K40159/22.00</t>
  </si>
  <si>
    <t>Lúky</t>
  </si>
  <si>
    <t>01101/2022-PKZ -K40176/22.00</t>
  </si>
  <si>
    <t>01523/2022-PKZ -K40227/22.00</t>
  </si>
  <si>
    <t>Oščadnica</t>
  </si>
  <si>
    <t>01853/2022-PKZ -K40282/22.00</t>
  </si>
  <si>
    <t>Obec Kapince</t>
  </si>
  <si>
    <t>02051/2022-PKZ -K40305/22.00</t>
  </si>
  <si>
    <t>Kapince</t>
  </si>
  <si>
    <t>Národná dialničná spoločnosť, a.s.</t>
  </si>
  <si>
    <t>02386/2022-PKZ -K40333/22.00</t>
  </si>
  <si>
    <t>02703/2022-PKZ -K40360/22.00</t>
  </si>
  <si>
    <t>02711/2022-PKZO-K40024/22.00</t>
  </si>
  <si>
    <t>Sásová</t>
  </si>
  <si>
    <t>Obec Ostrá Lúka</t>
  </si>
  <si>
    <t>02797/2022-PKZO-K40026/22.00</t>
  </si>
  <si>
    <t>00547/2022-PKZP-K40058/22.00</t>
  </si>
  <si>
    <t>Obec Kolta</t>
  </si>
  <si>
    <t>01076/2022-PKZP-K40120/22.00</t>
  </si>
  <si>
    <t>01807/2022-PKZP-K40195/22.00</t>
  </si>
  <si>
    <t>Križovany nad Dudváhom</t>
  </si>
  <si>
    <t>Obec Bohúňovo</t>
  </si>
  <si>
    <t>01984/2022-PKZP-K40216/22.00</t>
  </si>
  <si>
    <t>Bohúňovo</t>
  </si>
  <si>
    <t>02155/2022-PKZP-K40225/22.00</t>
  </si>
  <si>
    <t>Zobor</t>
  </si>
  <si>
    <t xml:space="preserve">Severíniová Paulína, Mgr.  </t>
  </si>
  <si>
    <t>00147/2020-PKZ -K40047/20.00</t>
  </si>
  <si>
    <t>Grundová Kristína, Mgr., Grund Ivan, Mgr., Čačaná Iveta, Ing., Krnáčová Soňa, Krnáč Ján, Sečkár Róbert, Ing., Sečkárová Barbora, MUDr.</t>
  </si>
  <si>
    <t>00834/2022-PKZ -K40135/22.00</t>
  </si>
  <si>
    <t>Hardoň Peter</t>
  </si>
  <si>
    <t>01233/2022-PKZ -K40189/22.00</t>
  </si>
  <si>
    <t>Rožkovany</t>
  </si>
  <si>
    <t>Batoryová Anna</t>
  </si>
  <si>
    <t>01252/2022-PKZ -K40193/22.00</t>
  </si>
  <si>
    <t>Ivan Bogár, Mgr. Emília Bogárová, rodená Šumichrastová</t>
  </si>
  <si>
    <t>01342/2022-PKZ -K40200/22.00</t>
  </si>
  <si>
    <t>Hontianska Vrbica</t>
  </si>
  <si>
    <t>Sirotiak Július</t>
  </si>
  <si>
    <t>01496/2022-PKZ -K40217/22.00</t>
  </si>
  <si>
    <t xml:space="preserve">MS - Technology, s.r.o. </t>
  </si>
  <si>
    <t>01640/2022-PKZ -K40245/22.00</t>
  </si>
  <si>
    <t xml:space="preserve">Oštrom Roman </t>
  </si>
  <si>
    <t>01641/2022-PKZ -K40235/22.00</t>
  </si>
  <si>
    <t>Kubík Tomáš</t>
  </si>
  <si>
    <t>01691/2022-PKZ -K40252/22.00</t>
  </si>
  <si>
    <t>Richnavský Andrej, Richnavská Diana, Ing.</t>
  </si>
  <si>
    <t>01692/2022-PKZ -K40253/22.00</t>
  </si>
  <si>
    <t>01731/2022-PKZ -K40261/22.00</t>
  </si>
  <si>
    <t>Slovenská Ľupča</t>
  </si>
  <si>
    <t xml:space="preserve">Konopeusová Erika </t>
  </si>
  <si>
    <t>01804/2022-PKZ -K40272/22.00</t>
  </si>
  <si>
    <t>Kožárová Dominika, Mgr.</t>
  </si>
  <si>
    <t>01865/2022-PKZ -K40284/22.00</t>
  </si>
  <si>
    <t>Fulianka</t>
  </si>
  <si>
    <t>Harich Milan</t>
  </si>
  <si>
    <t>02109/2022-PKZ -K40309/22.00</t>
  </si>
  <si>
    <t>Pivka Ján, Dipl. Ing.</t>
  </si>
  <si>
    <t>02183/2022-PKZ -K40315/22.00</t>
  </si>
  <si>
    <t>Kostiviarska</t>
  </si>
  <si>
    <t>02453/2022-PKZ -K40273/21.01</t>
  </si>
  <si>
    <t xml:space="preserve">Roško Rastislav </t>
  </si>
  <si>
    <t>01676/2022-PKZP-K40182/22.00</t>
  </si>
  <si>
    <t>Kozár Tomáš</t>
  </si>
  <si>
    <t>01883/2022-PKZP-K40205/22.00</t>
  </si>
  <si>
    <t>Hošták Juraj, Mgr. Ivana Hoštáková</t>
  </si>
  <si>
    <t>02035/2022-PKZP-K40218/22.00</t>
  </si>
  <si>
    <t>Karčáková Eva, Ing.</t>
  </si>
  <si>
    <t>02037/2022-PKZP-K40219/22.00</t>
  </si>
  <si>
    <t>Zeman Jozef , Eva Zemanová</t>
  </si>
  <si>
    <t>02058/2022-PKZP-K40221/22.00</t>
  </si>
  <si>
    <t>Porúbka</t>
  </si>
  <si>
    <t>Mališová Katarína</t>
  </si>
  <si>
    <t>02194/2022-PKZP-K40232/22.00</t>
  </si>
  <si>
    <t>Železná Breznica</t>
  </si>
  <si>
    <t>Moravčík Peter</t>
  </si>
  <si>
    <t>02210/2022-PKZP-K40237/22.00</t>
  </si>
  <si>
    <t>Šinko Radko</t>
  </si>
  <si>
    <t>02259/2022-PKZP-K40242/22.00</t>
  </si>
  <si>
    <t>Eliáš Stanislav, Ing.</t>
  </si>
  <si>
    <t>02267/2022-PKZP-K40244/22.00</t>
  </si>
  <si>
    <t>Ing. Vladimíra Gavačová</t>
  </si>
  <si>
    <t>01120/2022-PKZ -K40796/16.01</t>
  </si>
  <si>
    <t>Silvester Turoň a manž. Ľudmila Turoňová, Ľudmila Turoňová</t>
  </si>
  <si>
    <t>01214/2022-PKZ -K40200/21.01</t>
  </si>
  <si>
    <t>Korec Peter</t>
  </si>
  <si>
    <t>01312/2022-PKZ -K40198/22.00</t>
  </si>
  <si>
    <t>Šintava</t>
  </si>
  <si>
    <t>CSEMADOK-Oblastný výbor</t>
  </si>
  <si>
    <t>01390/2022-PKZ -K40205/22.00</t>
  </si>
  <si>
    <t>Slavec</t>
  </si>
  <si>
    <t>ÚSVIT pri Dunaji, Poľnohospodárske družstvo</t>
  </si>
  <si>
    <t>01628/2022-PKZ -K40244/22.00</t>
  </si>
  <si>
    <t>Jánošíková</t>
  </si>
  <si>
    <t>Matej Daňo, Nikola Daňová</t>
  </si>
  <si>
    <t>01738/2022-PKZ -K40264/22.00</t>
  </si>
  <si>
    <t>SR Nar.238/2010 §3 ods.1 písm. b) prístup k nehn. a zár. c) Nemožnosť samostatného účelného využitia</t>
  </si>
  <si>
    <t>Ida Bíliková</t>
  </si>
  <si>
    <t>01874/2022-PKZ -K40285/22.00</t>
  </si>
  <si>
    <t>Jozef Streďanský</t>
  </si>
  <si>
    <t>01941/2022-PKZ -K40295/22.00</t>
  </si>
  <si>
    <t>Medeková Klára</t>
  </si>
  <si>
    <t>01963/2022-PKZ -K40300/22.00</t>
  </si>
  <si>
    <t>Mgr. František Korečko</t>
  </si>
  <si>
    <t>02304/2022-PKZ -K40327/22.00</t>
  </si>
  <si>
    <t>Bačkovík</t>
  </si>
  <si>
    <t>Poľnohospodárska spoločnosť Dolné Saliby, s.r.o.</t>
  </si>
  <si>
    <t>02449/2022-PKZ -K40334/22.00</t>
  </si>
  <si>
    <t>Dolné Saliby</t>
  </si>
  <si>
    <t>Ján Bodnár</t>
  </si>
  <si>
    <t>02562/2022-PKZ -K40343/22.00</t>
  </si>
  <si>
    <t>Taurus trade, s.r.o.</t>
  </si>
  <si>
    <t>02591/2022-PKZ -K40346/22.00</t>
  </si>
  <si>
    <t>Štefan Habánek, Marcela Habánková</t>
  </si>
  <si>
    <t>04649/2020-PKZP-K40244/20.00</t>
  </si>
  <si>
    <t>Trenčianska Teplá</t>
  </si>
  <si>
    <t>Mgr. Ivana Koyšová</t>
  </si>
  <si>
    <t>01750/2022-PKZP-K40188/22.00</t>
  </si>
  <si>
    <t>Virágh Ján, Virághová Eva</t>
  </si>
  <si>
    <t>01918/2022-PKZP-K40209/22.00</t>
  </si>
  <si>
    <t>Ivan Polák</t>
  </si>
  <si>
    <t>01968/2022-PKZP-K40214/22.00</t>
  </si>
  <si>
    <t>Vojtechovce</t>
  </si>
  <si>
    <t xml:space="preserve"> Domonkos Mária a Lakó Imrich</t>
  </si>
  <si>
    <t>02029/2022-PKZP-K40217/22.00</t>
  </si>
  <si>
    <t>Peter Zboran, Božena Zboranová</t>
  </si>
  <si>
    <t>02200/2022-PKZP-K40235/22.00</t>
  </si>
  <si>
    <t>Nosice</t>
  </si>
  <si>
    <t>Jozef Tresta</t>
  </si>
  <si>
    <t>02254/2022-PKZP-K40241/22.00</t>
  </si>
  <si>
    <t>02441/2022-PKZP-K40256/22.00</t>
  </si>
  <si>
    <t>MUDr. Elena Ondrisková</t>
  </si>
  <si>
    <t>02592/2022-PKZP-K40274/22.00</t>
  </si>
  <si>
    <t>Róbert Jendrol, Lenka Jendrolová</t>
  </si>
  <si>
    <t>02646/2022-PKZP-K40286/22.00</t>
  </si>
  <si>
    <t>Stanislav Józsa</t>
  </si>
  <si>
    <t>01158/2022-PNZ -P40509/21.00</t>
  </si>
  <si>
    <r>
      <rPr>
        <sz val="8"/>
        <color rgb="FF000000"/>
        <rFont val="Arial"/>
      </rPr>
      <t>70,00 €</t>
    </r>
    <r>
      <rPr>
        <sz val="8"/>
        <color rgb="FF000000"/>
        <rFont val="Arial"/>
      </rPr>
      <t xml:space="preserve"> / </t>
    </r>
    <r>
      <rPr>
        <sz val="8"/>
        <color rgb="FF000000"/>
        <rFont val="Arial"/>
      </rPr>
      <t>1 933,70 €</t>
    </r>
  </si>
  <si>
    <t>Jana Hlavatá</t>
  </si>
  <si>
    <t>02000/2022-PNZ -P40638/22.00</t>
  </si>
  <si>
    <t>Plavecký Mikuláš</t>
  </si>
  <si>
    <r>
      <rPr>
        <sz val="8"/>
        <color rgb="FF000000"/>
        <rFont val="Arial"/>
      </rPr>
      <t>70,00 €</t>
    </r>
    <r>
      <rPr>
        <sz val="8"/>
        <color rgb="FF000000"/>
        <rFont val="Arial"/>
      </rPr>
      <t xml:space="preserve"> / </t>
    </r>
    <r>
      <rPr>
        <sz val="8"/>
        <color rgb="FF000000"/>
        <rFont val="Arial"/>
      </rPr>
      <t>1 303,54 €</t>
    </r>
  </si>
  <si>
    <t>Štefan Hrádela</t>
  </si>
  <si>
    <t>02005/2022-PNZ -P40641/22.00</t>
  </si>
  <si>
    <r>
      <rPr>
        <sz val="8"/>
        <color rgb="FF000000"/>
        <rFont val="Arial"/>
      </rPr>
      <t>70,00 €</t>
    </r>
    <r>
      <rPr>
        <sz val="8"/>
        <color rgb="FF000000"/>
        <rFont val="Arial"/>
      </rPr>
      <t xml:space="preserve"> / </t>
    </r>
    <r>
      <rPr>
        <sz val="8"/>
        <color rgb="FF000000"/>
        <rFont val="Arial"/>
      </rPr>
      <t>1 282,05 €</t>
    </r>
  </si>
  <si>
    <t>Anna Konyáriková</t>
  </si>
  <si>
    <t>02009/2022-PNZ -P40642/22.00</t>
  </si>
  <si>
    <r>
      <rPr>
        <sz val="8"/>
        <color rgb="FF000000"/>
        <rFont val="Arial"/>
      </rPr>
      <t>70,00 €</t>
    </r>
    <r>
      <rPr>
        <sz val="8"/>
        <color rgb="FF000000"/>
        <rFont val="Arial"/>
      </rPr>
      <t xml:space="preserve"> / </t>
    </r>
    <r>
      <rPr>
        <sz val="8"/>
        <color rgb="FF000000"/>
        <rFont val="Arial"/>
      </rPr>
      <t>1 178,45 €</t>
    </r>
  </si>
  <si>
    <t>Ing. Eva Trokanová</t>
  </si>
  <si>
    <t>02070/2022-PNZ -P40657/22.00</t>
  </si>
  <si>
    <r>
      <rPr>
        <sz val="8"/>
        <color rgb="FF000000"/>
        <rFont val="Arial"/>
      </rPr>
      <t>55,00 €</t>
    </r>
    <r>
      <rPr>
        <sz val="8"/>
        <color rgb="FF000000"/>
        <rFont val="Arial"/>
      </rPr>
      <t xml:space="preserve"> / </t>
    </r>
    <r>
      <rPr>
        <sz val="8"/>
        <color rgb="FF000000"/>
        <rFont val="Arial"/>
      </rPr>
      <t>5 445,54 €</t>
    </r>
  </si>
  <si>
    <t>Marko Čonka</t>
  </si>
  <si>
    <t>02076/2022-PNZ -P40659/22.00</t>
  </si>
  <si>
    <r>
      <rPr>
        <sz val="8"/>
        <color rgb="FF000000"/>
        <rFont val="Arial"/>
      </rPr>
      <t>80,00 €</t>
    </r>
    <r>
      <rPr>
        <sz val="8"/>
        <color rgb="FF000000"/>
        <rFont val="Arial"/>
      </rPr>
      <t xml:space="preserve"> / </t>
    </r>
    <r>
      <rPr>
        <sz val="8"/>
        <color rgb="FF000000"/>
        <rFont val="Arial"/>
      </rPr>
      <t>255,84 €</t>
    </r>
  </si>
  <si>
    <t>Patrik Wolf</t>
  </si>
  <si>
    <t>02131/2022-PNZ -P40685/22.00</t>
  </si>
  <si>
    <r>
      <rPr>
        <sz val="8"/>
        <color rgb="FF000000"/>
        <rFont val="Arial"/>
      </rPr>
      <t>75,00 €</t>
    </r>
    <r>
      <rPr>
        <sz val="8"/>
        <color rgb="FF000000"/>
        <rFont val="Arial"/>
      </rPr>
      <t xml:space="preserve"> / </t>
    </r>
    <r>
      <rPr>
        <sz val="8"/>
        <color rgb="FF000000"/>
        <rFont val="Arial"/>
      </rPr>
      <t>511,25 €</t>
    </r>
  </si>
  <si>
    <t>Andrea Surá</t>
  </si>
  <si>
    <t>02136/2022-PNZ -P40686/22.00</t>
  </si>
  <si>
    <t>Láb</t>
  </si>
  <si>
    <r>
      <rPr>
        <sz val="8"/>
        <color rgb="FF000000"/>
        <rFont val="Arial"/>
      </rPr>
      <t>60,00 €</t>
    </r>
    <r>
      <rPr>
        <sz val="8"/>
        <color rgb="FF000000"/>
        <rFont val="Arial"/>
      </rPr>
      <t xml:space="preserve"> / </t>
    </r>
    <r>
      <rPr>
        <sz val="8"/>
        <color rgb="FF000000"/>
        <rFont val="Arial"/>
      </rPr>
      <t>4 651,16 €</t>
    </r>
  </si>
  <si>
    <t>Mária Krčmárová</t>
  </si>
  <si>
    <t>02150/2022-PNZ -P40688/22.00</t>
  </si>
  <si>
    <r>
      <rPr>
        <sz val="8"/>
        <color rgb="FF000000"/>
        <rFont val="Arial"/>
      </rPr>
      <t>120,00 €</t>
    </r>
    <r>
      <rPr>
        <sz val="8"/>
        <color rgb="FF000000"/>
        <rFont val="Arial"/>
      </rPr>
      <t xml:space="preserve"> / </t>
    </r>
    <r>
      <rPr>
        <sz val="8"/>
        <color rgb="FF000000"/>
        <rFont val="Arial"/>
      </rPr>
      <t>2 643,17 €</t>
    </r>
  </si>
  <si>
    <t>Ing. Renata Hykšová</t>
  </si>
  <si>
    <t>02209/2022-PNZ -P40710/22.00</t>
  </si>
  <si>
    <r>
      <rPr>
        <sz val="8"/>
        <color rgb="FF000000"/>
        <rFont val="Arial"/>
      </rPr>
      <t>180,00 €</t>
    </r>
    <r>
      <rPr>
        <sz val="8"/>
        <color rgb="FF000000"/>
        <rFont val="Arial"/>
      </rPr>
      <t xml:space="preserve"> / </t>
    </r>
    <r>
      <rPr>
        <sz val="8"/>
        <color rgb="FF000000"/>
        <rFont val="Arial"/>
      </rPr>
      <t>3 673,47 €</t>
    </r>
  </si>
  <si>
    <t>Agnieszka Monika Šplho</t>
  </si>
  <si>
    <t>02281/2022-PNZ -P40739/22.00</t>
  </si>
  <si>
    <t>Miloslavov</t>
  </si>
  <si>
    <r>
      <rPr>
        <sz val="8"/>
        <color rgb="FF000000"/>
        <rFont val="Arial"/>
      </rPr>
      <t>55,00 €</t>
    </r>
    <r>
      <rPr>
        <sz val="8"/>
        <color rgb="FF000000"/>
        <rFont val="Arial"/>
      </rPr>
      <t xml:space="preserve"> / </t>
    </r>
    <r>
      <rPr>
        <sz val="8"/>
        <color rgb="FF000000"/>
        <rFont val="Arial"/>
      </rPr>
      <t>9 166,66 €</t>
    </r>
  </si>
  <si>
    <t>Jozef Benkovský a Martina Štefancová</t>
  </si>
  <si>
    <t>02289/2022-PNZ -P40753/22.00</t>
  </si>
  <si>
    <r>
      <rPr>
        <sz val="8"/>
        <color rgb="FF000000"/>
        <rFont val="Arial"/>
      </rPr>
      <t>55,00 €</t>
    </r>
    <r>
      <rPr>
        <sz val="8"/>
        <color rgb="FF000000"/>
        <rFont val="Arial"/>
      </rPr>
      <t xml:space="preserve"> / </t>
    </r>
    <r>
      <rPr>
        <sz val="8"/>
        <color rgb="FF000000"/>
        <rFont val="Arial"/>
      </rPr>
      <t>10 185,18 €</t>
    </r>
  </si>
  <si>
    <t>Ing. Zuzana Stanová</t>
  </si>
  <si>
    <t>02299/2022-PNZ -P40754/22.00</t>
  </si>
  <si>
    <r>
      <rPr>
        <sz val="8"/>
        <color rgb="FF000000"/>
        <rFont val="Arial"/>
      </rPr>
      <t>180,00 €</t>
    </r>
    <r>
      <rPr>
        <sz val="8"/>
        <color rgb="FF000000"/>
        <rFont val="Arial"/>
      </rPr>
      <t xml:space="preserve"> / </t>
    </r>
    <r>
      <rPr>
        <sz val="8"/>
        <color rgb="FF000000"/>
        <rFont val="Arial"/>
      </rPr>
      <t>5 325,44 €</t>
    </r>
  </si>
  <si>
    <t>Štefan Fogl</t>
  </si>
  <si>
    <t>02525/2022-PNZ -P40828/22.00</t>
  </si>
  <si>
    <r>
      <rPr>
        <sz val="8"/>
        <color rgb="FF000000"/>
        <rFont val="Arial"/>
      </rPr>
      <t>77,00 €</t>
    </r>
    <r>
      <rPr>
        <sz val="8"/>
        <color rgb="FF000000"/>
        <rFont val="Arial"/>
      </rPr>
      <t xml:space="preserve"> / </t>
    </r>
    <r>
      <rPr>
        <sz val="8"/>
        <color rgb="FF000000"/>
        <rFont val="Arial"/>
      </rPr>
      <t>825,29 €</t>
    </r>
  </si>
  <si>
    <t>Bauer Ondrej</t>
  </si>
  <si>
    <t>00958/2022-PNZ -P40276/22.00</t>
  </si>
  <si>
    <t>Drábsko</t>
  </si>
  <si>
    <r>
      <rPr>
        <sz val="8"/>
        <color rgb="FF000000"/>
        <rFont val="Arial"/>
      </rPr>
      <t>83,00 €</t>
    </r>
    <r>
      <rPr>
        <sz val="8"/>
        <color rgb="FF000000"/>
        <rFont val="Arial"/>
      </rPr>
      <t xml:space="preserve"> / </t>
    </r>
    <r>
      <rPr>
        <sz val="8"/>
        <color rgb="FF000000"/>
        <rFont val="Arial"/>
      </rPr>
      <t>380,73 €</t>
    </r>
  </si>
  <si>
    <t>POĽNOPRODUKT ČIERNY BALOG</t>
  </si>
  <si>
    <t>01491/2022-PNZ -P40462/22.00</t>
  </si>
  <si>
    <t>Brezno, Čierny Balog, Valaská</t>
  </si>
  <si>
    <r>
      <rPr>
        <sz val="8"/>
        <color rgb="FF000000"/>
        <rFont val="Arial"/>
      </rPr>
      <t>4 120,80 €</t>
    </r>
    <r>
      <rPr>
        <sz val="8"/>
        <color rgb="FF000000"/>
        <rFont val="Arial"/>
      </rPr>
      <t xml:space="preserve"> / </t>
    </r>
    <r>
      <rPr>
        <sz val="8"/>
        <color rgb="FF000000"/>
        <rFont val="Arial"/>
      </rPr>
      <t>12,58 €</t>
    </r>
  </si>
  <si>
    <t>Poľnohospodárske družstvo v Podkoniciach</t>
  </si>
  <si>
    <t>01586/2022-PNZ -P40491/22.00</t>
  </si>
  <si>
    <t>Moštenica, Podkonice, Slovenská Ľupča</t>
  </si>
  <si>
    <r>
      <rPr>
        <sz val="8"/>
        <color rgb="FF000000"/>
        <rFont val="Arial"/>
      </rPr>
      <t>1 974,43 €</t>
    </r>
    <r>
      <rPr>
        <sz val="8"/>
        <color rgb="FF000000"/>
        <rFont val="Arial"/>
      </rPr>
      <t xml:space="preserve"> / </t>
    </r>
    <r>
      <rPr>
        <sz val="8"/>
        <color rgb="FF000000"/>
        <rFont val="Arial"/>
      </rPr>
      <t>14,41 €</t>
    </r>
  </si>
  <si>
    <t>Holík Juraj</t>
  </si>
  <si>
    <t>01690/2022-PNZ -P40526/22.00</t>
  </si>
  <si>
    <r>
      <rPr>
        <sz val="8"/>
        <color rgb="FF000000"/>
        <rFont val="Arial"/>
      </rPr>
      <t>83,00 €</t>
    </r>
    <r>
      <rPr>
        <sz val="8"/>
        <color rgb="FF000000"/>
        <rFont val="Arial"/>
      </rPr>
      <t xml:space="preserve"> / </t>
    </r>
    <r>
      <rPr>
        <sz val="8"/>
        <color rgb="FF000000"/>
        <rFont val="Arial"/>
      </rPr>
      <t>234,00 €</t>
    </r>
  </si>
  <si>
    <t>Osvald Tomáš</t>
  </si>
  <si>
    <t>01743/2022-PNZ -P40549/22.00</t>
  </si>
  <si>
    <r>
      <rPr>
        <sz val="8"/>
        <color rgb="FF000000"/>
        <rFont val="Arial"/>
      </rPr>
      <t>90,00 €</t>
    </r>
    <r>
      <rPr>
        <sz val="8"/>
        <color rgb="FF000000"/>
        <rFont val="Arial"/>
      </rPr>
      <t xml:space="preserve"> / </t>
    </r>
    <r>
      <rPr>
        <sz val="8"/>
        <color rgb="FF000000"/>
        <rFont val="Arial"/>
      </rPr>
      <t>165,99 €</t>
    </r>
  </si>
  <si>
    <t>01794/2022-PNZ -P40565/22.00</t>
  </si>
  <si>
    <t>Nemecká, Osrblie</t>
  </si>
  <si>
    <r>
      <rPr>
        <sz val="8"/>
        <color rgb="FF000000"/>
        <rFont val="Arial"/>
      </rPr>
      <t>6 489,06 €</t>
    </r>
    <r>
      <rPr>
        <sz val="8"/>
        <color rgb="FF000000"/>
        <rFont val="Arial"/>
      </rPr>
      <t xml:space="preserve"> / </t>
    </r>
    <r>
      <rPr>
        <sz val="8"/>
        <color rgb="FF000000"/>
        <rFont val="Arial"/>
      </rPr>
      <t>33,93 €</t>
    </r>
  </si>
  <si>
    <t>Chladný Ľubomír</t>
  </si>
  <si>
    <t>01885/2022-PNZ -P40599/22.00</t>
  </si>
  <si>
    <r>
      <rPr>
        <sz val="8"/>
        <color rgb="FF000000"/>
        <rFont val="Arial"/>
      </rPr>
      <t>253,00 €</t>
    </r>
    <r>
      <rPr>
        <sz val="8"/>
        <color rgb="FF000000"/>
        <rFont val="Arial"/>
      </rPr>
      <t xml:space="preserve"> / </t>
    </r>
    <r>
      <rPr>
        <sz val="8"/>
        <color rgb="FF000000"/>
        <rFont val="Arial"/>
      </rPr>
      <t>51,68 €</t>
    </r>
  </si>
  <si>
    <t>Švantner Róbert Ing.</t>
  </si>
  <si>
    <t>01896/2022-PNZ -P40603/22.00</t>
  </si>
  <si>
    <r>
      <rPr>
        <sz val="8"/>
        <color rgb="FF000000"/>
        <rFont val="Arial"/>
      </rPr>
      <t>83,00 €</t>
    </r>
    <r>
      <rPr>
        <sz val="8"/>
        <color rgb="FF000000"/>
        <rFont val="Arial"/>
      </rPr>
      <t xml:space="preserve"> / </t>
    </r>
    <r>
      <rPr>
        <sz val="8"/>
        <color rgb="FF000000"/>
        <rFont val="Arial"/>
      </rPr>
      <t>241,77 €</t>
    </r>
  </si>
  <si>
    <t>Hromádková Edita</t>
  </si>
  <si>
    <t>01926/2022-PNZ -P40617/22.00</t>
  </si>
  <si>
    <r>
      <rPr>
        <sz val="8"/>
        <color rgb="FF000000"/>
        <rFont val="Arial"/>
      </rPr>
      <t>166,00 €</t>
    </r>
    <r>
      <rPr>
        <sz val="8"/>
        <color rgb="FF000000"/>
        <rFont val="Arial"/>
      </rPr>
      <t xml:space="preserve"> / </t>
    </r>
    <r>
      <rPr>
        <sz val="8"/>
        <color rgb="FF000000"/>
        <rFont val="Arial"/>
      </rPr>
      <t>4 322,92 €</t>
    </r>
  </si>
  <si>
    <t>Malast Michal</t>
  </si>
  <si>
    <t>02156/2022-PNZ -P40689/22.00</t>
  </si>
  <si>
    <r>
      <rPr>
        <sz val="8"/>
        <color rgb="FF000000"/>
        <rFont val="Arial"/>
      </rPr>
      <t>69,00 €</t>
    </r>
    <r>
      <rPr>
        <sz val="8"/>
        <color rgb="FF000000"/>
        <rFont val="Arial"/>
      </rPr>
      <t xml:space="preserve"> / </t>
    </r>
    <r>
      <rPr>
        <sz val="8"/>
        <color rgb="FF000000"/>
        <rFont val="Arial"/>
      </rPr>
      <t>7 263,16 €</t>
    </r>
  </si>
  <si>
    <t>Náther Emil</t>
  </si>
  <si>
    <t>05003/2020-PNZ -P40614/20.00</t>
  </si>
  <si>
    <r>
      <rPr>
        <sz val="8"/>
        <color rgb="FF000000"/>
        <rFont val="Arial"/>
      </rPr>
      <t>78,00 €</t>
    </r>
    <r>
      <rPr>
        <sz val="8"/>
        <color rgb="FF000000"/>
        <rFont val="Arial"/>
      </rPr>
      <t xml:space="preserve"> / </t>
    </r>
    <r>
      <rPr>
        <sz val="8"/>
        <color rgb="FF000000"/>
        <rFont val="Arial"/>
      </rPr>
      <t>1 480,08 €</t>
    </r>
  </si>
  <si>
    <t>AGRIKON, s.r.o.</t>
  </si>
  <si>
    <t>00624/2022-PNZ -P40189/22.00</t>
  </si>
  <si>
    <t>Oľšavce</t>
  </si>
  <si>
    <r>
      <rPr>
        <sz val="8"/>
        <color rgb="FF000000"/>
        <rFont val="Arial"/>
      </rPr>
      <t>1 751,94 €</t>
    </r>
    <r>
      <rPr>
        <sz val="8"/>
        <color rgb="FF000000"/>
        <rFont val="Arial"/>
      </rPr>
      <t xml:space="preserve"> / </t>
    </r>
    <r>
      <rPr>
        <sz val="8"/>
        <color rgb="FF000000"/>
        <rFont val="Arial"/>
      </rPr>
      <t>67,04 €</t>
    </r>
  </si>
  <si>
    <t>Mauer Dávid</t>
  </si>
  <si>
    <t>02246/2022-PNZ -P40731/22.00</t>
  </si>
  <si>
    <t>Šiba</t>
  </si>
  <si>
    <r>
      <rPr>
        <sz val="8"/>
        <color rgb="FF000000"/>
        <rFont val="Arial"/>
      </rPr>
      <t>60,00 €</t>
    </r>
    <r>
      <rPr>
        <sz val="8"/>
        <color rgb="FF000000"/>
        <rFont val="Arial"/>
      </rPr>
      <t xml:space="preserve"> / </t>
    </r>
    <r>
      <rPr>
        <sz val="8"/>
        <color rgb="FF000000"/>
        <rFont val="Arial"/>
      </rPr>
      <t>1 538,46 €</t>
    </r>
  </si>
  <si>
    <t>Ing. Lukáš Macek</t>
  </si>
  <si>
    <t>01925/2022-PNZ -P40616/22.00</t>
  </si>
  <si>
    <t>Mokraď</t>
  </si>
  <si>
    <r>
      <rPr>
        <sz val="8"/>
        <color rgb="FF000000"/>
        <rFont val="Arial"/>
      </rPr>
      <t>90,00 €</t>
    </r>
    <r>
      <rPr>
        <sz val="8"/>
        <color rgb="FF000000"/>
        <rFont val="Arial"/>
      </rPr>
      <t xml:space="preserve"> / </t>
    </r>
    <r>
      <rPr>
        <sz val="8"/>
        <color rgb="FF000000"/>
        <rFont val="Arial"/>
      </rPr>
      <t>3 050,85 €</t>
    </r>
  </si>
  <si>
    <t>MUDr. Ján Kompan</t>
  </si>
  <si>
    <t>02097/2022-PNZ -P40670/22.00</t>
  </si>
  <si>
    <t>Oravský Podzámok</t>
  </si>
  <si>
    <r>
      <rPr>
        <sz val="8"/>
        <color rgb="FF000000"/>
        <rFont val="Arial"/>
      </rPr>
      <t>75,00 €</t>
    </r>
    <r>
      <rPr>
        <sz val="8"/>
        <color rgb="FF000000"/>
        <rFont val="Arial"/>
      </rPr>
      <t xml:space="preserve"> / </t>
    </r>
    <r>
      <rPr>
        <sz val="8"/>
        <color rgb="FF000000"/>
        <rFont val="Arial"/>
      </rPr>
      <t>545,45 €</t>
    </r>
  </si>
  <si>
    <t>Miloš Triebeľ a manželka Mária Triebeľová</t>
  </si>
  <si>
    <t>02158/2022-PNZ -P40690/22.00</t>
  </si>
  <si>
    <r>
      <rPr>
        <sz val="8"/>
        <color rgb="FF000000"/>
        <rFont val="Arial"/>
      </rPr>
      <t>60,00 €</t>
    </r>
    <r>
      <rPr>
        <sz val="8"/>
        <color rgb="FF000000"/>
        <rFont val="Arial"/>
      </rPr>
      <t xml:space="preserve"> / </t>
    </r>
    <r>
      <rPr>
        <sz val="8"/>
        <color rgb="FF000000"/>
        <rFont val="Arial"/>
      </rPr>
      <t>1 630,43 €</t>
    </r>
  </si>
  <si>
    <t>Terézia Vidová</t>
  </si>
  <si>
    <t>01974/2022-PNZ -P40629/22.00</t>
  </si>
  <si>
    <t>Jurová</t>
  </si>
  <si>
    <r>
      <rPr>
        <sz val="8"/>
        <color rgb="FF000000"/>
        <rFont val="Arial"/>
      </rPr>
      <t>66,00 €</t>
    </r>
    <r>
      <rPr>
        <sz val="8"/>
        <color rgb="FF000000"/>
        <rFont val="Arial"/>
      </rPr>
      <t xml:space="preserve"> / </t>
    </r>
    <r>
      <rPr>
        <sz val="8"/>
        <color rgb="FF000000"/>
        <rFont val="Arial"/>
      </rPr>
      <t>1 666,70 €</t>
    </r>
  </si>
  <si>
    <t>Ing. Attila Bíró</t>
  </si>
  <si>
    <t>02060/2022-PNZ -P40644/22.00</t>
  </si>
  <si>
    <r>
      <rPr>
        <sz val="8"/>
        <color rgb="FF000000"/>
        <rFont val="Arial"/>
      </rPr>
      <t>91,00 €</t>
    </r>
    <r>
      <rPr>
        <sz val="8"/>
        <color rgb="FF000000"/>
        <rFont val="Arial"/>
      </rPr>
      <t xml:space="preserve"> / </t>
    </r>
    <r>
      <rPr>
        <sz val="8"/>
        <color rgb="FF000000"/>
        <rFont val="Arial"/>
      </rPr>
      <t>1 451,35 €</t>
    </r>
  </si>
  <si>
    <t>MHS PRODUKT, s.r.o.</t>
  </si>
  <si>
    <t>00962/2020-PNZ -P40190/20.00</t>
  </si>
  <si>
    <t>Sládkovičovo</t>
  </si>
  <si>
    <r>
      <rPr>
        <sz val="8"/>
        <color rgb="FF000000"/>
        <rFont val="Arial"/>
      </rPr>
      <t>1 476,44 €</t>
    </r>
    <r>
      <rPr>
        <sz val="8"/>
        <color rgb="FF000000"/>
        <rFont val="Arial"/>
      </rPr>
      <t xml:space="preserve"> / </t>
    </r>
    <r>
      <rPr>
        <sz val="8"/>
        <color rgb="FF000000"/>
        <rFont val="Arial"/>
      </rPr>
      <t>124,59 €</t>
    </r>
  </si>
  <si>
    <t>Ing. Vincent Iványi - AGRISEM, SHR</t>
  </si>
  <si>
    <t>02339/2022-PNZ -P40763/22.00</t>
  </si>
  <si>
    <r>
      <rPr>
        <sz val="8"/>
        <color rgb="FF000000"/>
        <rFont val="Arial"/>
      </rPr>
      <t>12 087,75 €</t>
    </r>
    <r>
      <rPr>
        <sz val="8"/>
        <color rgb="FF000000"/>
        <rFont val="Arial"/>
      </rPr>
      <t xml:space="preserve"> / </t>
    </r>
    <r>
      <rPr>
        <sz val="8"/>
        <color rgb="FF000000"/>
        <rFont val="Arial"/>
      </rPr>
      <t>135,66 €</t>
    </r>
  </si>
  <si>
    <t>Semanová Dana, Mgr.</t>
  </si>
  <si>
    <t>01215/2022-PNZ -P40365/22.00</t>
  </si>
  <si>
    <t>Sokoľany</t>
  </si>
  <si>
    <r>
      <rPr>
        <sz val="8"/>
        <color rgb="FF000000"/>
        <rFont val="Arial"/>
      </rPr>
      <t>75,00 €</t>
    </r>
    <r>
      <rPr>
        <sz val="8"/>
        <color rgb="FF000000"/>
        <rFont val="Arial"/>
      </rPr>
      <t xml:space="preserve"> / </t>
    </r>
    <r>
      <rPr>
        <sz val="8"/>
        <color rgb="FF000000"/>
        <rFont val="Arial"/>
      </rPr>
      <t>401,07 €</t>
    </r>
  </si>
  <si>
    <t>AGRO EDEMI s.r.o.</t>
  </si>
  <si>
    <t>01790/2022-PNZ -P40563/22.00</t>
  </si>
  <si>
    <t>Rešica</t>
  </si>
  <si>
    <r>
      <rPr>
        <sz val="8"/>
        <color rgb="FF000000"/>
        <rFont val="Arial"/>
      </rPr>
      <t>9 187,26 €</t>
    </r>
    <r>
      <rPr>
        <sz val="8"/>
        <color rgb="FF000000"/>
        <rFont val="Arial"/>
      </rPr>
      <t xml:space="preserve"> / </t>
    </r>
    <r>
      <rPr>
        <sz val="8"/>
        <color rgb="FF000000"/>
        <rFont val="Arial"/>
      </rPr>
      <t>55,60 €</t>
    </r>
  </si>
  <si>
    <t>Štefan Nagy</t>
  </si>
  <si>
    <t>01399/2022-PNZ -P40603/21.00</t>
  </si>
  <si>
    <r>
      <rPr>
        <sz val="8"/>
        <color rgb="FF000000"/>
        <rFont val="Arial"/>
      </rPr>
      <t>75,00 €</t>
    </r>
    <r>
      <rPr>
        <sz val="8"/>
        <color rgb="FF000000"/>
        <rFont val="Arial"/>
      </rPr>
      <t xml:space="preserve"> / </t>
    </r>
    <r>
      <rPr>
        <sz val="8"/>
        <color rgb="FF000000"/>
        <rFont val="Arial"/>
      </rPr>
      <t>397,25 €</t>
    </r>
  </si>
  <si>
    <t>Ladislav Langschadl</t>
  </si>
  <si>
    <t>01805/2022-PNZ -P40570/22.00</t>
  </si>
  <si>
    <r>
      <rPr>
        <sz val="8"/>
        <color rgb="FF000000"/>
        <rFont val="Arial"/>
      </rPr>
      <t>90,00 €</t>
    </r>
    <r>
      <rPr>
        <sz val="8"/>
        <color rgb="FF000000"/>
        <rFont val="Arial"/>
      </rPr>
      <t xml:space="preserve"> / </t>
    </r>
    <r>
      <rPr>
        <sz val="8"/>
        <color rgb="FF000000"/>
        <rFont val="Arial"/>
      </rPr>
      <t>2 168,67 €</t>
    </r>
  </si>
  <si>
    <t>Lilla Púchovská SHR</t>
  </si>
  <si>
    <t>02179/2022-PNZ -P40698/22.00</t>
  </si>
  <si>
    <t>Radvaň nad Dunajom</t>
  </si>
  <si>
    <r>
      <rPr>
        <sz val="8"/>
        <color rgb="FF000000"/>
        <rFont val="Arial"/>
      </rPr>
      <t>238,30 €</t>
    </r>
    <r>
      <rPr>
        <sz val="8"/>
        <color rgb="FF000000"/>
        <rFont val="Arial"/>
      </rPr>
      <t xml:space="preserve"> / </t>
    </r>
    <r>
      <rPr>
        <sz val="8"/>
        <color rgb="FF000000"/>
        <rFont val="Arial"/>
      </rPr>
      <t>121,68 €</t>
    </r>
  </si>
  <si>
    <t>Tomáš Gálfi</t>
  </si>
  <si>
    <t>02578/2022-PNZ -P40848/22.00</t>
  </si>
  <si>
    <t>Čalovec</t>
  </si>
  <si>
    <r>
      <rPr>
        <sz val="8"/>
        <color rgb="FF000000"/>
        <rFont val="Arial"/>
      </rPr>
      <t>80,00 €</t>
    </r>
    <r>
      <rPr>
        <sz val="8"/>
        <color rgb="FF000000"/>
        <rFont val="Arial"/>
      </rPr>
      <t xml:space="preserve"> / </t>
    </r>
    <r>
      <rPr>
        <sz val="8"/>
        <color rgb="FF000000"/>
        <rFont val="Arial"/>
      </rPr>
      <t>164,24 €</t>
    </r>
  </si>
  <si>
    <t>AGROPEX s.r.o.</t>
  </si>
  <si>
    <t>00427/2021-PNZ -P40634/20.00</t>
  </si>
  <si>
    <t>Nová Ves, Obeckov, Olováry, Sklabiná, Želovce</t>
  </si>
  <si>
    <r>
      <rPr>
        <sz val="8"/>
        <color rgb="FF000000"/>
        <rFont val="Arial"/>
      </rPr>
      <t>31 035,66 €</t>
    </r>
    <r>
      <rPr>
        <sz val="8"/>
        <color rgb="FF000000"/>
        <rFont val="Arial"/>
      </rPr>
      <t xml:space="preserve"> / </t>
    </r>
    <r>
      <rPr>
        <sz val="8"/>
        <color rgb="FF000000"/>
        <rFont val="Arial"/>
      </rPr>
      <t>66,90 €</t>
    </r>
  </si>
  <si>
    <t>00497/2021-PNZ -P40154/21.00</t>
  </si>
  <si>
    <r>
      <rPr>
        <sz val="8"/>
        <color rgb="FF000000"/>
        <rFont val="Arial"/>
      </rPr>
      <t>23,42 €</t>
    </r>
    <r>
      <rPr>
        <sz val="8"/>
        <color rgb="FF000000"/>
        <rFont val="Arial"/>
      </rPr>
      <t xml:space="preserve"> / </t>
    </r>
    <r>
      <rPr>
        <sz val="8"/>
        <color rgb="FF000000"/>
        <rFont val="Arial"/>
      </rPr>
      <t>47,48 €</t>
    </r>
  </si>
  <si>
    <t>Martin Burdík</t>
  </si>
  <si>
    <t>02032/2022-PNZ -P40647/22.00</t>
  </si>
  <si>
    <t>Utekáč</t>
  </si>
  <si>
    <r>
      <rPr>
        <sz val="8"/>
        <color rgb="FF000000"/>
        <rFont val="Arial"/>
      </rPr>
      <t>70,00 €</t>
    </r>
    <r>
      <rPr>
        <sz val="8"/>
        <color rgb="FF000000"/>
        <rFont val="Arial"/>
      </rPr>
      <t xml:space="preserve"> / </t>
    </r>
    <r>
      <rPr>
        <sz val="8"/>
        <color rgb="FF000000"/>
        <rFont val="Arial"/>
      </rPr>
      <t>1 186,44 €</t>
    </r>
  </si>
  <si>
    <t>Peter Laudár</t>
  </si>
  <si>
    <t>02381/2022-PNZ -P40782/22.00</t>
  </si>
  <si>
    <t>Vaľkovo</t>
  </si>
  <si>
    <r>
      <rPr>
        <sz val="8"/>
        <color rgb="FF000000"/>
        <rFont val="Arial"/>
      </rPr>
      <t>75,00 €</t>
    </r>
    <r>
      <rPr>
        <sz val="8"/>
        <color rgb="FF000000"/>
        <rFont val="Arial"/>
      </rPr>
      <t xml:space="preserve"> / </t>
    </r>
    <r>
      <rPr>
        <sz val="8"/>
        <color rgb="FF000000"/>
        <rFont val="Arial"/>
      </rPr>
      <t>582,29 €</t>
    </r>
  </si>
  <si>
    <t>Zoltán Benkő</t>
  </si>
  <si>
    <t>02535/2022-PNZ -P40831/22.00</t>
  </si>
  <si>
    <r>
      <rPr>
        <sz val="8"/>
        <color rgb="FF000000"/>
        <rFont val="Arial"/>
      </rPr>
      <t>70,00 €</t>
    </r>
    <r>
      <rPr>
        <sz val="8"/>
        <color rgb="FF000000"/>
        <rFont val="Arial"/>
      </rPr>
      <t xml:space="preserve"> / </t>
    </r>
    <r>
      <rPr>
        <sz val="8"/>
        <color rgb="FF000000"/>
        <rFont val="Arial"/>
      </rPr>
      <t>1 275,05 €</t>
    </r>
  </si>
  <si>
    <t>Mitošinková Zuzana</t>
  </si>
  <si>
    <t>02135/2022-PNZ -P40678/22.00</t>
  </si>
  <si>
    <t>Bobrovec</t>
  </si>
  <si>
    <r>
      <rPr>
        <sz val="8"/>
        <color rgb="FF000000"/>
        <rFont val="Arial"/>
      </rPr>
      <t>55,00 €</t>
    </r>
    <r>
      <rPr>
        <sz val="8"/>
        <color rgb="FF000000"/>
        <rFont val="Arial"/>
      </rPr>
      <t xml:space="preserve"> / </t>
    </r>
    <r>
      <rPr>
        <sz val="8"/>
        <color rgb="FF000000"/>
        <rFont val="Arial"/>
      </rPr>
      <t>5 729,17 €</t>
    </r>
  </si>
  <si>
    <t>Jana Vargová</t>
  </si>
  <si>
    <t>00997/2022-PNZ -P40116/22.00</t>
  </si>
  <si>
    <r>
      <rPr>
        <sz val="8"/>
        <color rgb="FF000000"/>
        <rFont val="Arial"/>
      </rPr>
      <t>77,00 €</t>
    </r>
    <r>
      <rPr>
        <sz val="8"/>
        <color rgb="FF000000"/>
        <rFont val="Arial"/>
      </rPr>
      <t xml:space="preserve"> / </t>
    </r>
    <r>
      <rPr>
        <sz val="8"/>
        <color rgb="FF000000"/>
        <rFont val="Arial"/>
      </rPr>
      <t>828,85 €</t>
    </r>
  </si>
  <si>
    <t>GT-agro s.r.o.</t>
  </si>
  <si>
    <t>01552/2022-PNZ -P40225/22.00</t>
  </si>
  <si>
    <t>Horná Seč, Levice, Mýtne Ludany, Starý Hrádok</t>
  </si>
  <si>
    <r>
      <rPr>
        <sz val="8"/>
        <color rgb="FF000000"/>
        <rFont val="Arial"/>
      </rPr>
      <t>8 317,75 €</t>
    </r>
    <r>
      <rPr>
        <sz val="8"/>
        <color rgb="FF000000"/>
        <rFont val="Arial"/>
      </rPr>
      <t xml:space="preserve"> / </t>
    </r>
    <r>
      <rPr>
        <sz val="8"/>
        <color rgb="FF000000"/>
        <rFont val="Arial"/>
      </rPr>
      <t>103,78 €</t>
    </r>
  </si>
  <si>
    <t>Brašeň Hubert</t>
  </si>
  <si>
    <t>02063/2022-PNZ -P40620/22.00</t>
  </si>
  <si>
    <t>Dolné Žemberovce</t>
  </si>
  <si>
    <r>
      <rPr>
        <sz val="8"/>
        <color rgb="FF000000"/>
        <rFont val="Arial"/>
      </rPr>
      <t>80,00 €</t>
    </r>
    <r>
      <rPr>
        <sz val="8"/>
        <color rgb="FF000000"/>
        <rFont val="Arial"/>
      </rPr>
      <t xml:space="preserve"> / </t>
    </r>
    <r>
      <rPr>
        <sz val="8"/>
        <color rgb="FF000000"/>
        <rFont val="Arial"/>
      </rPr>
      <t>364,13 €</t>
    </r>
  </si>
  <si>
    <t xml:space="preserve">Urbliková Melánia </t>
  </si>
  <si>
    <t>02133/2022-PNZ -P40684/22.00</t>
  </si>
  <si>
    <t>Šahy</t>
  </si>
  <si>
    <r>
      <rPr>
        <sz val="8"/>
        <color rgb="FF000000"/>
        <rFont val="Arial"/>
      </rPr>
      <t>70,00 €</t>
    </r>
    <r>
      <rPr>
        <sz val="8"/>
        <color rgb="FF000000"/>
        <rFont val="Arial"/>
      </rPr>
      <t xml:space="preserve"> / </t>
    </r>
    <r>
      <rPr>
        <sz val="8"/>
        <color rgb="FF000000"/>
        <rFont val="Arial"/>
      </rPr>
      <t>0,13 €</t>
    </r>
  </si>
  <si>
    <t>Klimant Miroslav a Klimantová Naděžda</t>
  </si>
  <si>
    <t>02170/2022-PNZ -P40691/22.00</t>
  </si>
  <si>
    <t>Dolné Jabloňovce</t>
  </si>
  <si>
    <t xml:space="preserve">Antal Christopher </t>
  </si>
  <si>
    <t>02382/2022-PNZ -P40781/22.00</t>
  </si>
  <si>
    <t>Horné Turovce, Chorvatice</t>
  </si>
  <si>
    <r>
      <rPr>
        <sz val="8"/>
        <color rgb="FF000000"/>
        <rFont val="Arial"/>
      </rPr>
      <t>85,00 €</t>
    </r>
    <r>
      <rPr>
        <sz val="8"/>
        <color rgb="FF000000"/>
        <rFont val="Arial"/>
      </rPr>
      <t xml:space="preserve"> / </t>
    </r>
    <r>
      <rPr>
        <sz val="8"/>
        <color rgb="FF000000"/>
        <rFont val="Arial"/>
      </rPr>
      <t>92,60 €</t>
    </r>
  </si>
  <si>
    <t>Jelen Ján Ing., SHR</t>
  </si>
  <si>
    <t>02396/2022-PNZ -P40746/22.00</t>
  </si>
  <si>
    <t>Dolné Devičany, Gondovo, Opatová, Tekovská Nová Ves</t>
  </si>
  <si>
    <r>
      <rPr>
        <sz val="8"/>
        <color rgb="FF000000"/>
        <rFont val="Arial"/>
      </rPr>
      <t>11 764,27 €</t>
    </r>
    <r>
      <rPr>
        <sz val="8"/>
        <color rgb="FF000000"/>
        <rFont val="Arial"/>
      </rPr>
      <t xml:space="preserve"> / </t>
    </r>
    <r>
      <rPr>
        <sz val="8"/>
        <color rgb="FF000000"/>
        <rFont val="Arial"/>
      </rPr>
      <t>98,10 €</t>
    </r>
  </si>
  <si>
    <t>Valent Róbert a Valentová Diana</t>
  </si>
  <si>
    <t>02586/2022-PNZ -P40833/22.00</t>
  </si>
  <si>
    <r>
      <rPr>
        <sz val="8"/>
        <color rgb="FF000000"/>
        <rFont val="Arial"/>
      </rPr>
      <t>60,00 €</t>
    </r>
    <r>
      <rPr>
        <sz val="8"/>
        <color rgb="FF000000"/>
        <rFont val="Arial"/>
      </rPr>
      <t xml:space="preserve"> / </t>
    </r>
    <r>
      <rPr>
        <sz val="8"/>
        <color rgb="FF000000"/>
        <rFont val="Arial"/>
      </rPr>
      <t>1 263,16 €</t>
    </r>
  </si>
  <si>
    <t>AGRIA spol. s r. o.</t>
  </si>
  <si>
    <t>02632/2022-PNZ -P40854/22.00</t>
  </si>
  <si>
    <r>
      <rPr>
        <sz val="8"/>
        <color rgb="FF000000"/>
        <rFont val="Arial"/>
      </rPr>
      <t>22 940,07 €</t>
    </r>
    <r>
      <rPr>
        <sz val="8"/>
        <color rgb="FF000000"/>
        <rFont val="Arial"/>
      </rPr>
      <t xml:space="preserve"> / </t>
    </r>
    <r>
      <rPr>
        <sz val="8"/>
        <color rgb="FF000000"/>
        <rFont val="Arial"/>
      </rPr>
      <t>113,18 €</t>
    </r>
  </si>
  <si>
    <t>EQUUS a.s.</t>
  </si>
  <si>
    <t>02771/2022-PNZ -P40897/22.00</t>
  </si>
  <si>
    <r>
      <rPr>
        <sz val="8"/>
        <color rgb="FF000000"/>
        <rFont val="Arial"/>
      </rPr>
      <t>11 716,39 €</t>
    </r>
    <r>
      <rPr>
        <sz val="8"/>
        <color rgb="FF000000"/>
        <rFont val="Arial"/>
      </rPr>
      <t xml:space="preserve"> / </t>
    </r>
    <r>
      <rPr>
        <sz val="8"/>
        <color rgb="FF000000"/>
        <rFont val="Arial"/>
      </rPr>
      <t>113,18 €</t>
    </r>
  </si>
  <si>
    <t>Ševčík Peter</t>
  </si>
  <si>
    <t>04456/2020-PNZ -P40456/20.00</t>
  </si>
  <si>
    <r>
      <rPr>
        <sz val="8"/>
        <color rgb="FF000000"/>
        <rFont val="Arial"/>
      </rPr>
      <t>93,50 €</t>
    </r>
    <r>
      <rPr>
        <sz val="8"/>
        <color rgb="FF000000"/>
        <rFont val="Arial"/>
      </rPr>
      <t xml:space="preserve"> / </t>
    </r>
    <r>
      <rPr>
        <sz val="8"/>
        <color rgb="FF000000"/>
        <rFont val="Arial"/>
      </rPr>
      <t>148,67 €</t>
    </r>
  </si>
  <si>
    <t>Igor Ondo-Eštok, SHR</t>
  </si>
  <si>
    <t>01374/2022-PNZ -P40378/22.00</t>
  </si>
  <si>
    <t>Zemplínske Kopčany, Slavkovce</t>
  </si>
  <si>
    <r>
      <rPr>
        <sz val="8"/>
        <color rgb="FF000000"/>
        <rFont val="Arial"/>
      </rPr>
      <t>795,16 €</t>
    </r>
    <r>
      <rPr>
        <sz val="8"/>
        <color rgb="FF000000"/>
        <rFont val="Arial"/>
      </rPr>
      <t xml:space="preserve"> / </t>
    </r>
    <r>
      <rPr>
        <sz val="8"/>
        <color rgb="FF000000"/>
        <rFont val="Arial"/>
      </rPr>
      <t>60,38 €</t>
    </r>
  </si>
  <si>
    <t>Veronika Fóbelová</t>
  </si>
  <si>
    <t>01915/2022-PNZ -P40615/22.00</t>
  </si>
  <si>
    <r>
      <rPr>
        <sz val="8"/>
        <color rgb="FF000000"/>
        <rFont val="Arial"/>
      </rPr>
      <t>70,00 €</t>
    </r>
    <r>
      <rPr>
        <sz val="8"/>
        <color rgb="FF000000"/>
        <rFont val="Arial"/>
      </rPr>
      <t xml:space="preserve"> / </t>
    </r>
    <r>
      <rPr>
        <sz val="8"/>
        <color rgb="FF000000"/>
        <rFont val="Arial"/>
      </rPr>
      <t>1 291,51 €</t>
    </r>
  </si>
  <si>
    <t>SOVEX - BC, spol. s r.o.</t>
  </si>
  <si>
    <t>01894/2022-PNZ -P40484/22.00</t>
  </si>
  <si>
    <r>
      <rPr>
        <sz val="8"/>
        <color rgb="FF000000"/>
        <rFont val="Arial"/>
      </rPr>
      <t>101,39 €</t>
    </r>
    <r>
      <rPr>
        <sz val="8"/>
        <color rgb="FF000000"/>
        <rFont val="Arial"/>
      </rPr>
      <t xml:space="preserve"> / </t>
    </r>
    <r>
      <rPr>
        <sz val="8"/>
        <color rgb="FF000000"/>
        <rFont val="Arial"/>
      </rPr>
      <t>74,93 €</t>
    </r>
  </si>
  <si>
    <t>AgroHind s.r.o.</t>
  </si>
  <si>
    <t>02027/2022-PNZ -P40574/22.00</t>
  </si>
  <si>
    <t>Malé Chyndice</t>
  </si>
  <si>
    <r>
      <rPr>
        <sz val="8"/>
        <color rgb="FF000000"/>
        <rFont val="Arial"/>
      </rPr>
      <t>248,52 €</t>
    </r>
    <r>
      <rPr>
        <sz val="8"/>
        <color rgb="FF000000"/>
        <rFont val="Arial"/>
      </rPr>
      <t xml:space="preserve"> / </t>
    </r>
    <r>
      <rPr>
        <sz val="8"/>
        <color rgb="FF000000"/>
        <rFont val="Arial"/>
      </rPr>
      <t>90,21 €</t>
    </r>
  </si>
  <si>
    <t>AGROL, spol. s r.o.</t>
  </si>
  <si>
    <t>02071/2022-PNZ -P40536/22.00</t>
  </si>
  <si>
    <t>Lehota, Lužianky, Párovské Háje, Kynek, Veľké Zálužie</t>
  </si>
  <si>
    <r>
      <rPr>
        <sz val="8"/>
        <color rgb="FF000000"/>
        <rFont val="Arial"/>
      </rPr>
      <t>31 550,40 €</t>
    </r>
    <r>
      <rPr>
        <sz val="8"/>
        <color rgb="FF000000"/>
        <rFont val="Arial"/>
      </rPr>
      <t xml:space="preserve"> / </t>
    </r>
    <r>
      <rPr>
        <sz val="8"/>
        <color rgb="FF000000"/>
        <rFont val="Arial"/>
      </rPr>
      <t>80,36 €</t>
    </r>
  </si>
  <si>
    <t xml:space="preserve">AGROK, spol. s r. o. </t>
  </si>
  <si>
    <t>02084/2022-PNZ -P40384/22.00</t>
  </si>
  <si>
    <t>Hostie, Hosťovce, Jedľové Kostoľany, Machulince, Obyce, Skýcov, Topoľčianky, Prílepy, Zlaté Moravce, Žikava, Kňažice, Opatovce, Hoňovce</t>
  </si>
  <si>
    <r>
      <rPr>
        <sz val="8"/>
        <color rgb="FF000000"/>
        <rFont val="Arial"/>
      </rPr>
      <t>31 926,47 €</t>
    </r>
    <r>
      <rPr>
        <sz val="8"/>
        <color rgb="FF000000"/>
        <rFont val="Arial"/>
      </rPr>
      <t xml:space="preserve"> / </t>
    </r>
    <r>
      <rPr>
        <sz val="8"/>
        <color rgb="FF000000"/>
        <rFont val="Arial"/>
      </rPr>
      <t>50,26 €</t>
    </r>
  </si>
  <si>
    <t>Mgr. Peter Szabó</t>
  </si>
  <si>
    <t>02106/2022-PNZ -P40674/22.00</t>
  </si>
  <si>
    <r>
      <rPr>
        <sz val="8"/>
        <color rgb="FF000000"/>
        <rFont val="Arial"/>
      </rPr>
      <t>70,00 €</t>
    </r>
    <r>
      <rPr>
        <sz val="8"/>
        <color rgb="FF000000"/>
        <rFont val="Arial"/>
      </rPr>
      <t xml:space="preserve"> / </t>
    </r>
    <r>
      <rPr>
        <sz val="8"/>
        <color rgb="FF000000"/>
        <rFont val="Arial"/>
      </rPr>
      <t>1 781,17 €</t>
    </r>
  </si>
  <si>
    <t>Peter Ondriaš</t>
  </si>
  <si>
    <t>02176/2022-PNZ -P40697/22.00</t>
  </si>
  <si>
    <r>
      <rPr>
        <sz val="8"/>
        <color rgb="FF000000"/>
        <rFont val="Arial"/>
      </rPr>
      <t>110,00 €</t>
    </r>
    <r>
      <rPr>
        <sz val="8"/>
        <color rgb="FF000000"/>
        <rFont val="Arial"/>
      </rPr>
      <t xml:space="preserve"> / </t>
    </r>
    <r>
      <rPr>
        <sz val="8"/>
        <color rgb="FF000000"/>
        <rFont val="Arial"/>
      </rPr>
      <t>101,67 €</t>
    </r>
  </si>
  <si>
    <t>Ing. Slavomír Eliáš VELES</t>
  </si>
  <si>
    <t>02325/2022-PNZ -P40762/22.00</t>
  </si>
  <si>
    <t>Neverice</t>
  </si>
  <si>
    <r>
      <rPr>
        <sz val="8"/>
        <color rgb="FF000000"/>
        <rFont val="Arial"/>
      </rPr>
      <t>225,26 €</t>
    </r>
    <r>
      <rPr>
        <sz val="8"/>
        <color rgb="FF000000"/>
        <rFont val="Arial"/>
      </rPr>
      <t xml:space="preserve"> / </t>
    </r>
    <r>
      <rPr>
        <sz val="8"/>
        <color rgb="FF000000"/>
        <rFont val="Arial"/>
      </rPr>
      <t>71,28 €</t>
    </r>
  </si>
  <si>
    <t>LÚČNICA, spol. s r.o.</t>
  </si>
  <si>
    <t>02359/2022-PNZ -P40770/22.00</t>
  </si>
  <si>
    <t>Dyčka, Martinová, Vajka nad Žitavou, Melek, Vráble, Žitavce</t>
  </si>
  <si>
    <r>
      <rPr>
        <sz val="8"/>
        <color rgb="FF000000"/>
        <rFont val="Arial"/>
      </rPr>
      <t>79 669,88 €</t>
    </r>
    <r>
      <rPr>
        <sz val="8"/>
        <color rgb="FF000000"/>
        <rFont val="Arial"/>
      </rPr>
      <t xml:space="preserve"> / </t>
    </r>
    <r>
      <rPr>
        <sz val="8"/>
        <color rgb="FF000000"/>
        <rFont val="Arial"/>
      </rPr>
      <t>98,67 €</t>
    </r>
  </si>
  <si>
    <t>02360/2022-PNZ -P40771/22.00</t>
  </si>
  <si>
    <t>Žitavce</t>
  </si>
  <si>
    <r>
      <rPr>
        <sz val="8"/>
        <color rgb="FF000000"/>
        <rFont val="Arial"/>
      </rPr>
      <t>277,41 €</t>
    </r>
    <r>
      <rPr>
        <sz val="8"/>
        <color rgb="FF000000"/>
        <rFont val="Arial"/>
      </rPr>
      <t xml:space="preserve"> / </t>
    </r>
    <r>
      <rPr>
        <sz val="8"/>
        <color rgb="FF000000"/>
        <rFont val="Arial"/>
      </rPr>
      <t>102,87 €</t>
    </r>
  </si>
  <si>
    <t xml:space="preserve"> Poľnohospodársky podnik Hajná Nová Ves, akciová spoločnosť</t>
  </si>
  <si>
    <t>02452/2022-PNZ -P40700/22.00</t>
  </si>
  <si>
    <t>Blesovce, Hajná Nová Ves, Horné Štitáre, Krtovce</t>
  </si>
  <si>
    <r>
      <rPr>
        <sz val="8"/>
        <color rgb="FF000000"/>
        <rFont val="Arial"/>
      </rPr>
      <t>11 382,97 €</t>
    </r>
    <r>
      <rPr>
        <sz val="8"/>
        <color rgb="FF000000"/>
        <rFont val="Arial"/>
      </rPr>
      <t xml:space="preserve"> / </t>
    </r>
    <r>
      <rPr>
        <sz val="8"/>
        <color rgb="FF000000"/>
        <rFont val="Arial"/>
      </rPr>
      <t>81,76 €</t>
    </r>
  </si>
  <si>
    <t>02572/2022-PNZ -P40544/22.00</t>
  </si>
  <si>
    <r>
      <rPr>
        <sz val="8"/>
        <color rgb="FF000000"/>
        <rFont val="Arial"/>
      </rPr>
      <t>209,71 €</t>
    </r>
    <r>
      <rPr>
        <sz val="8"/>
        <color rgb="FF000000"/>
        <rFont val="Arial"/>
      </rPr>
      <t xml:space="preserve"> / </t>
    </r>
    <r>
      <rPr>
        <sz val="8"/>
        <color rgb="FF000000"/>
        <rFont val="Arial"/>
      </rPr>
      <t>80,78 €</t>
    </r>
  </si>
  <si>
    <t>Ing. Jaroslav Széplaky</t>
  </si>
  <si>
    <t>01683/2022-PNZ -P40524/22.00</t>
  </si>
  <si>
    <r>
      <rPr>
        <sz val="8"/>
        <color rgb="FF000000"/>
        <rFont val="Arial"/>
      </rPr>
      <t>66,00 €</t>
    </r>
    <r>
      <rPr>
        <sz val="8"/>
        <color rgb="FF000000"/>
        <rFont val="Arial"/>
      </rPr>
      <t xml:space="preserve"> / </t>
    </r>
    <r>
      <rPr>
        <sz val="8"/>
        <color rgb="FF000000"/>
        <rFont val="Arial"/>
      </rPr>
      <t>1 843,58 €</t>
    </r>
  </si>
  <si>
    <t>Jenigár Bohuslav</t>
  </si>
  <si>
    <t>01693/2022-PNZ -P40529/22.00</t>
  </si>
  <si>
    <r>
      <rPr>
        <sz val="8"/>
        <color rgb="FF000000"/>
        <rFont val="Arial"/>
      </rPr>
      <t>80,00 €</t>
    </r>
    <r>
      <rPr>
        <sz val="8"/>
        <color rgb="FF000000"/>
        <rFont val="Arial"/>
      </rPr>
      <t xml:space="preserve"> / </t>
    </r>
    <r>
      <rPr>
        <sz val="8"/>
        <color rgb="FF000000"/>
        <rFont val="Arial"/>
      </rPr>
      <t>292,51 €</t>
    </r>
  </si>
  <si>
    <t>Miroslav Pavlatovský</t>
  </si>
  <si>
    <t>01707/2022-PNZ -P40533/22.00</t>
  </si>
  <si>
    <r>
      <rPr>
        <sz val="8"/>
        <color rgb="FF000000"/>
        <rFont val="Arial"/>
      </rPr>
      <t>80,00 €</t>
    </r>
    <r>
      <rPr>
        <sz val="8"/>
        <color rgb="FF000000"/>
        <rFont val="Arial"/>
      </rPr>
      <t xml:space="preserve"> / </t>
    </r>
    <r>
      <rPr>
        <sz val="8"/>
        <color rgb="FF000000"/>
        <rFont val="Arial"/>
      </rPr>
      <t>301,55 €</t>
    </r>
  </si>
  <si>
    <t>Attila Tóth</t>
  </si>
  <si>
    <t>01733/2022-PNZ -P40541/22.00</t>
  </si>
  <si>
    <t>Bajtava, Leľa</t>
  </si>
  <si>
    <r>
      <rPr>
        <sz val="8"/>
        <color rgb="FF000000"/>
        <rFont val="Arial"/>
      </rPr>
      <t>17 961,00 €</t>
    </r>
    <r>
      <rPr>
        <sz val="8"/>
        <color rgb="FF000000"/>
        <rFont val="Arial"/>
      </rPr>
      <t xml:space="preserve"> / </t>
    </r>
    <r>
      <rPr>
        <sz val="8"/>
        <color rgb="FF000000"/>
        <rFont val="Arial"/>
      </rPr>
      <t>105,40 €</t>
    </r>
  </si>
  <si>
    <t>Ing. Pavol Csipak</t>
  </si>
  <si>
    <t>01791/2022-PNZ -P40564/22.00</t>
  </si>
  <si>
    <r>
      <rPr>
        <sz val="8"/>
        <color rgb="FF000000"/>
        <rFont val="Arial"/>
      </rPr>
      <t>50,00 €</t>
    </r>
    <r>
      <rPr>
        <sz val="8"/>
        <color rgb="FF000000"/>
        <rFont val="Arial"/>
      </rPr>
      <t xml:space="preserve"> / </t>
    </r>
    <r>
      <rPr>
        <sz val="8"/>
        <color rgb="FF000000"/>
        <rFont val="Arial"/>
      </rPr>
      <t>2 325,58 €</t>
    </r>
  </si>
  <si>
    <t>Čutora Ferdinand</t>
  </si>
  <si>
    <t>01947/2022-PNZ -P40539/22.00</t>
  </si>
  <si>
    <t>Diva</t>
  </si>
  <si>
    <r>
      <rPr>
        <sz val="8"/>
        <color rgb="FF000000"/>
        <rFont val="Arial"/>
      </rPr>
      <t>2 247,08 €</t>
    </r>
    <r>
      <rPr>
        <sz val="8"/>
        <color rgb="FF000000"/>
        <rFont val="Arial"/>
      </rPr>
      <t xml:space="preserve"> / </t>
    </r>
    <r>
      <rPr>
        <sz val="8"/>
        <color rgb="FF000000"/>
        <rFont val="Arial"/>
      </rPr>
      <t>52,43 €</t>
    </r>
  </si>
  <si>
    <t>Marta Grullová</t>
  </si>
  <si>
    <t>02309/2022-PNZ -P40756/22.00</t>
  </si>
  <si>
    <t>Nitriansky Hrádok</t>
  </si>
  <si>
    <r>
      <rPr>
        <sz val="8"/>
        <color rgb="FF000000"/>
        <rFont val="Arial"/>
      </rPr>
      <t>60,00 €</t>
    </r>
    <r>
      <rPr>
        <sz val="8"/>
        <color rgb="FF000000"/>
        <rFont val="Arial"/>
      </rPr>
      <t xml:space="preserve"> / </t>
    </r>
    <r>
      <rPr>
        <sz val="8"/>
        <color rgb="FF000000"/>
        <rFont val="Arial"/>
      </rPr>
      <t>1 570,68 €</t>
    </r>
  </si>
  <si>
    <t>Ivanovičová  Marcela</t>
  </si>
  <si>
    <t>02049/2022-PNZ -P40651/22.00</t>
  </si>
  <si>
    <r>
      <rPr>
        <sz val="8"/>
        <color rgb="FF000000"/>
        <rFont val="Arial"/>
      </rPr>
      <t>77,00 €</t>
    </r>
    <r>
      <rPr>
        <sz val="8"/>
        <color rgb="FF000000"/>
        <rFont val="Arial"/>
      </rPr>
      <t xml:space="preserve"> / </t>
    </r>
    <r>
      <rPr>
        <sz val="8"/>
        <color rgb="FF000000"/>
        <rFont val="Arial"/>
      </rPr>
      <t>1 350,88 €</t>
    </r>
  </si>
  <si>
    <t>Buday Jozef</t>
  </si>
  <si>
    <t>02115/2022-PNZ -P40677/22.00</t>
  </si>
  <si>
    <r>
      <rPr>
        <sz val="8"/>
        <color rgb="FF000000"/>
        <rFont val="Arial"/>
      </rPr>
      <t>95,00 €</t>
    </r>
    <r>
      <rPr>
        <sz val="8"/>
        <color rgb="FF000000"/>
        <rFont val="Arial"/>
      </rPr>
      <t xml:space="preserve"> / </t>
    </r>
    <r>
      <rPr>
        <sz val="8"/>
        <color rgb="FF000000"/>
        <rFont val="Arial"/>
      </rPr>
      <t>349,39 €</t>
    </r>
  </si>
  <si>
    <t>Aneta Spišková</t>
  </si>
  <si>
    <t>00735/2022-PNZ -P40215/22.00</t>
  </si>
  <si>
    <r>
      <rPr>
        <sz val="8"/>
        <color rgb="FF000000"/>
        <rFont val="Arial"/>
      </rPr>
      <t>91,00 €</t>
    </r>
    <r>
      <rPr>
        <sz val="8"/>
        <color rgb="FF000000"/>
        <rFont val="Arial"/>
      </rPr>
      <t xml:space="preserve"> / </t>
    </r>
    <r>
      <rPr>
        <sz val="8"/>
        <color rgb="FF000000"/>
        <rFont val="Arial"/>
      </rPr>
      <t>319,97 €</t>
    </r>
  </si>
  <si>
    <t>Michaela Krčová - Farma Krč</t>
  </si>
  <si>
    <t>00870/2022-PNZ -P40369/21.00</t>
  </si>
  <si>
    <r>
      <rPr>
        <sz val="8"/>
        <color rgb="FF000000"/>
        <rFont val="Arial"/>
      </rPr>
      <t>44,33 €</t>
    </r>
    <r>
      <rPr>
        <sz val="8"/>
        <color rgb="FF000000"/>
        <rFont val="Arial"/>
      </rPr>
      <t xml:space="preserve"> / </t>
    </r>
    <r>
      <rPr>
        <sz val="8"/>
        <color rgb="FF000000"/>
        <rFont val="Arial"/>
      </rPr>
      <t>11,88 €</t>
    </r>
  </si>
  <si>
    <t>Petrovič Ivan</t>
  </si>
  <si>
    <t>01274/2022-PNZ -P40382/22.00</t>
  </si>
  <si>
    <r>
      <rPr>
        <sz val="8"/>
        <color rgb="FF000000"/>
        <rFont val="Arial"/>
      </rPr>
      <t>72,00 €</t>
    </r>
    <r>
      <rPr>
        <sz val="8"/>
        <color rgb="FF000000"/>
        <rFont val="Arial"/>
      </rPr>
      <t xml:space="preserve"> / </t>
    </r>
    <r>
      <rPr>
        <sz val="8"/>
        <color rgb="FF000000"/>
        <rFont val="Arial"/>
      </rPr>
      <t>1 651,37 €</t>
    </r>
  </si>
  <si>
    <t>Denis Gális - Gazdovstvo u Gálisa</t>
  </si>
  <si>
    <t>02082/2022-PNZ -P40662/22.00</t>
  </si>
  <si>
    <t>Veľké Uherce</t>
  </si>
  <si>
    <r>
      <rPr>
        <sz val="8"/>
        <color rgb="FF000000"/>
        <rFont val="Arial"/>
      </rPr>
      <t>23,40 €</t>
    </r>
    <r>
      <rPr>
        <sz val="8"/>
        <color rgb="FF000000"/>
        <rFont val="Arial"/>
      </rPr>
      <t xml:space="preserve"> / </t>
    </r>
    <r>
      <rPr>
        <sz val="8"/>
        <color rgb="FF000000"/>
        <rFont val="Arial"/>
      </rPr>
      <t>57,10 €</t>
    </r>
  </si>
  <si>
    <t>Mgr. Katarína Marcinová</t>
  </si>
  <si>
    <t>02252/2022-PNZ -P40720/22.00</t>
  </si>
  <si>
    <r>
      <rPr>
        <sz val="8"/>
        <color rgb="FF000000"/>
        <rFont val="Arial"/>
      </rPr>
      <t>60,00 €</t>
    </r>
    <r>
      <rPr>
        <sz val="8"/>
        <color rgb="FF000000"/>
        <rFont val="Arial"/>
      </rPr>
      <t xml:space="preserve"> / </t>
    </r>
    <r>
      <rPr>
        <sz val="8"/>
        <color rgb="FF000000"/>
        <rFont val="Arial"/>
      </rPr>
      <t>2 666,67 €</t>
    </r>
  </si>
  <si>
    <t xml:space="preserve">Národné poľnohospodárske a potravinárske centrum </t>
  </si>
  <si>
    <t>02883/2022-PNZ -P40913/22.00</t>
  </si>
  <si>
    <t>Malý Šariš</t>
  </si>
  <si>
    <r>
      <rPr>
        <sz val="8"/>
        <color rgb="FF000000"/>
        <rFont val="Arial"/>
      </rPr>
      <t>439,37 €</t>
    </r>
    <r>
      <rPr>
        <sz val="8"/>
        <color rgb="FF000000"/>
        <rFont val="Arial"/>
      </rPr>
      <t xml:space="preserve"> / </t>
    </r>
    <r>
      <rPr>
        <sz val="8"/>
        <color rgb="FF000000"/>
        <rFont val="Arial"/>
      </rPr>
      <t>21,26 €</t>
    </r>
  </si>
  <si>
    <t>NOVÝ SPIŠ, s.r.o.</t>
  </si>
  <si>
    <t>01080/2021-PNZ -P40311/21.00</t>
  </si>
  <si>
    <t>Korytné, Poľanovce</t>
  </si>
  <si>
    <r>
      <rPr>
        <sz val="8"/>
        <color rgb="FF000000"/>
        <rFont val="Arial"/>
      </rPr>
      <t>562,23 €</t>
    </r>
    <r>
      <rPr>
        <sz val="8"/>
        <color rgb="FF000000"/>
        <rFont val="Arial"/>
      </rPr>
      <t xml:space="preserve"> / </t>
    </r>
    <r>
      <rPr>
        <sz val="8"/>
        <color rgb="FF000000"/>
        <rFont val="Arial"/>
      </rPr>
      <t>17,69 €</t>
    </r>
  </si>
  <si>
    <t>JAŇÁK Juraj</t>
  </si>
  <si>
    <t>01703/2022-PNZ -P40404/22.00</t>
  </si>
  <si>
    <t>Liptovská Teplička</t>
  </si>
  <si>
    <r>
      <rPr>
        <sz val="8"/>
        <color rgb="FF000000"/>
        <rFont val="Arial"/>
      </rPr>
      <t>610,97 €</t>
    </r>
    <r>
      <rPr>
        <sz val="8"/>
        <color rgb="FF000000"/>
        <rFont val="Arial"/>
      </rPr>
      <t xml:space="preserve"> / </t>
    </r>
    <r>
      <rPr>
        <sz val="8"/>
        <color rgb="FF000000"/>
        <rFont val="Arial"/>
      </rPr>
      <t>6,10 €</t>
    </r>
  </si>
  <si>
    <t>Janiglošová Elena, Ing.</t>
  </si>
  <si>
    <t>02125/2022-PNZ -P40668/22.00</t>
  </si>
  <si>
    <r>
      <rPr>
        <sz val="8"/>
        <color rgb="FF000000"/>
        <rFont val="Arial"/>
      </rPr>
      <t>119,19 €</t>
    </r>
    <r>
      <rPr>
        <sz val="8"/>
        <color rgb="FF000000"/>
        <rFont val="Arial"/>
      </rPr>
      <t xml:space="preserve"> / </t>
    </r>
    <r>
      <rPr>
        <sz val="8"/>
        <color rgb="FF000000"/>
        <rFont val="Arial"/>
      </rPr>
      <t>6,08 €</t>
    </r>
  </si>
  <si>
    <t>Ildikó Fenyvešiová</t>
  </si>
  <si>
    <t>01801/2022-PNZ -P40568/22.00</t>
  </si>
  <si>
    <t>Padarovce</t>
  </si>
  <si>
    <r>
      <rPr>
        <sz val="8"/>
        <color rgb="FF000000"/>
        <rFont val="Arial"/>
      </rPr>
      <t>70,00 €</t>
    </r>
    <r>
      <rPr>
        <sz val="8"/>
        <color rgb="FF000000"/>
        <rFont val="Arial"/>
      </rPr>
      <t xml:space="preserve"> / </t>
    </r>
    <r>
      <rPr>
        <sz val="8"/>
        <color rgb="FF000000"/>
        <rFont val="Arial"/>
      </rPr>
      <t>734,52 €</t>
    </r>
  </si>
  <si>
    <t>Mgr. Erik Dirbák</t>
  </si>
  <si>
    <t>01837/2022-PNZ -P40582/22.00</t>
  </si>
  <si>
    <t>Bakta</t>
  </si>
  <si>
    <r>
      <rPr>
        <sz val="8"/>
        <color rgb="FF000000"/>
        <rFont val="Arial"/>
      </rPr>
      <t>88,00 €</t>
    </r>
    <r>
      <rPr>
        <sz val="8"/>
        <color rgb="FF000000"/>
        <rFont val="Arial"/>
      </rPr>
      <t xml:space="preserve"> / </t>
    </r>
    <r>
      <rPr>
        <sz val="8"/>
        <color rgb="FF000000"/>
        <rFont val="Arial"/>
      </rPr>
      <t>181,33 €</t>
    </r>
  </si>
  <si>
    <t>Miroslav Struhár</t>
  </si>
  <si>
    <t>02031/2022-PNZ -P40646/22.00</t>
  </si>
  <si>
    <r>
      <rPr>
        <sz val="8"/>
        <color rgb="FF000000"/>
        <rFont val="Arial"/>
      </rPr>
      <t>70,00 €</t>
    </r>
    <r>
      <rPr>
        <sz val="8"/>
        <color rgb="FF000000"/>
        <rFont val="Arial"/>
      </rPr>
      <t xml:space="preserve"> / </t>
    </r>
    <r>
      <rPr>
        <sz val="8"/>
        <color rgb="FF000000"/>
        <rFont val="Arial"/>
      </rPr>
      <t>1 188,46 €</t>
    </r>
  </si>
  <si>
    <t>Szilárd Barta</t>
  </si>
  <si>
    <t>02043/2022-PNZ -P40645/22.00</t>
  </si>
  <si>
    <r>
      <rPr>
        <sz val="8"/>
        <color rgb="FF000000"/>
        <rFont val="Arial"/>
      </rPr>
      <t>80,00 €</t>
    </r>
    <r>
      <rPr>
        <sz val="8"/>
        <color rgb="FF000000"/>
        <rFont val="Arial"/>
      </rPr>
      <t xml:space="preserve"> / </t>
    </r>
    <r>
      <rPr>
        <sz val="8"/>
        <color rgb="FF000000"/>
        <rFont val="Arial"/>
      </rPr>
      <t>185,36 €</t>
    </r>
  </si>
  <si>
    <t>Tibor Trečka</t>
  </si>
  <si>
    <t>02107/2022-PNZ -P40675/22.00</t>
  </si>
  <si>
    <r>
      <rPr>
        <sz val="8"/>
        <color rgb="FF000000"/>
        <rFont val="Arial"/>
      </rPr>
      <t>80,00 €</t>
    </r>
    <r>
      <rPr>
        <sz val="8"/>
        <color rgb="FF000000"/>
        <rFont val="Arial"/>
      </rPr>
      <t xml:space="preserve"> / </t>
    </r>
    <r>
      <rPr>
        <sz val="8"/>
        <color rgb="FF000000"/>
        <rFont val="Arial"/>
      </rPr>
      <t>326,93 €</t>
    </r>
  </si>
  <si>
    <t>Štefan Miko</t>
  </si>
  <si>
    <t>02129/2022-PNZ -P40683/22.00</t>
  </si>
  <si>
    <r>
      <rPr>
        <sz val="8"/>
        <color rgb="FF000000"/>
        <rFont val="Arial"/>
      </rPr>
      <t>90,00 €</t>
    </r>
    <r>
      <rPr>
        <sz val="8"/>
        <color rgb="FF000000"/>
        <rFont val="Arial"/>
      </rPr>
      <t xml:space="preserve"> / </t>
    </r>
    <r>
      <rPr>
        <sz val="8"/>
        <color rgb="FF000000"/>
        <rFont val="Arial"/>
      </rPr>
      <t>843,49 €</t>
    </r>
  </si>
  <si>
    <t>Bc. Radka Kucbelová</t>
  </si>
  <si>
    <t>02320/2022-PNZ -P40761/22.00</t>
  </si>
  <si>
    <r>
      <rPr>
        <sz val="8"/>
        <color rgb="FF000000"/>
        <rFont val="Arial"/>
      </rPr>
      <t>60,00 €</t>
    </r>
    <r>
      <rPr>
        <sz val="8"/>
        <color rgb="FF000000"/>
        <rFont val="Arial"/>
      </rPr>
      <t xml:space="preserve"> / </t>
    </r>
    <r>
      <rPr>
        <sz val="8"/>
        <color rgb="FF000000"/>
        <rFont val="Arial"/>
      </rPr>
      <t>3 448,28 €</t>
    </r>
  </si>
  <si>
    <t>Ing. Eduard Kručko</t>
  </si>
  <si>
    <t>00829/2021-PNZ -P40252/21.00</t>
  </si>
  <si>
    <r>
      <rPr>
        <sz val="8"/>
        <color rgb="FF000000"/>
        <rFont val="Arial"/>
      </rPr>
      <t>75,00 €</t>
    </r>
    <r>
      <rPr>
        <sz val="8"/>
        <color rgb="FF000000"/>
        <rFont val="Arial"/>
      </rPr>
      <t xml:space="preserve"> / </t>
    </r>
    <r>
      <rPr>
        <sz val="8"/>
        <color rgb="FF000000"/>
        <rFont val="Arial"/>
      </rPr>
      <t>661,38 €</t>
    </r>
  </si>
  <si>
    <t>Július Pavelko</t>
  </si>
  <si>
    <t>01019/2021-PNZ -P40298/21.00</t>
  </si>
  <si>
    <t>Rákoš</t>
  </si>
  <si>
    <r>
      <rPr>
        <sz val="8"/>
        <color rgb="FF000000"/>
        <rFont val="Arial"/>
      </rPr>
      <t>70,00 €</t>
    </r>
    <r>
      <rPr>
        <sz val="8"/>
        <color rgb="FF000000"/>
        <rFont val="Arial"/>
      </rPr>
      <t xml:space="preserve"> / </t>
    </r>
    <r>
      <rPr>
        <sz val="8"/>
        <color rgb="FF000000"/>
        <rFont val="Arial"/>
      </rPr>
      <t>793,65 €</t>
    </r>
  </si>
  <si>
    <t>Tomáš Ráczko</t>
  </si>
  <si>
    <t>01748/2022-PNZ -P40555/22.00</t>
  </si>
  <si>
    <t>Tornaľa</t>
  </si>
  <si>
    <r>
      <rPr>
        <sz val="8"/>
        <color rgb="FF000000"/>
        <rFont val="Arial"/>
      </rPr>
      <t>90,60 €</t>
    </r>
    <r>
      <rPr>
        <sz val="8"/>
        <color rgb="FF000000"/>
        <rFont val="Arial"/>
      </rPr>
      <t xml:space="preserve"> / </t>
    </r>
    <r>
      <rPr>
        <sz val="8"/>
        <color rgb="FF000000"/>
        <rFont val="Arial"/>
      </rPr>
      <t>88,82 €</t>
    </r>
  </si>
  <si>
    <t>Mgr. Miroslava Nemogová</t>
  </si>
  <si>
    <t>02004/2022-PNZ -P40640/22.00</t>
  </si>
  <si>
    <t>Muráň</t>
  </si>
  <si>
    <r>
      <rPr>
        <sz val="8"/>
        <color rgb="FF000000"/>
        <rFont val="Arial"/>
      </rPr>
      <t>80,00 €</t>
    </r>
    <r>
      <rPr>
        <sz val="8"/>
        <color rgb="FF000000"/>
        <rFont val="Arial"/>
      </rPr>
      <t xml:space="preserve"> / </t>
    </r>
    <r>
      <rPr>
        <sz val="8"/>
        <color rgb="FF000000"/>
        <rFont val="Arial"/>
      </rPr>
      <t>263,77 €</t>
    </r>
  </si>
  <si>
    <t>Milan Portis</t>
  </si>
  <si>
    <t>02038/2022-PNZ -P40648/22.00</t>
  </si>
  <si>
    <t>Brusník</t>
  </si>
  <si>
    <r>
      <rPr>
        <sz val="8"/>
        <color rgb="FF000000"/>
        <rFont val="Arial"/>
      </rPr>
      <t>75,00 €</t>
    </r>
    <r>
      <rPr>
        <sz val="8"/>
        <color rgb="FF000000"/>
        <rFont val="Arial"/>
      </rPr>
      <t xml:space="preserve"> / </t>
    </r>
    <r>
      <rPr>
        <sz val="8"/>
        <color rgb="FF000000"/>
        <rFont val="Arial"/>
      </rPr>
      <t>722,54 €</t>
    </r>
  </si>
  <si>
    <t>Ing. Miloš Zagiba</t>
  </si>
  <si>
    <t>02052/2022-PNZ -P40652/22.00</t>
  </si>
  <si>
    <r>
      <rPr>
        <sz val="8"/>
        <color rgb="FF000000"/>
        <rFont val="Arial"/>
      </rPr>
      <t>100,00 €</t>
    </r>
    <r>
      <rPr>
        <sz val="8"/>
        <color rgb="FF000000"/>
        <rFont val="Arial"/>
      </rPr>
      <t xml:space="preserve"> / </t>
    </r>
    <r>
      <rPr>
        <sz val="8"/>
        <color rgb="FF000000"/>
        <rFont val="Arial"/>
      </rPr>
      <t>3 257,33 €</t>
    </r>
  </si>
  <si>
    <t>Emil Plichta</t>
  </si>
  <si>
    <t>02238/2022-PNZ -P40729/22.00</t>
  </si>
  <si>
    <r>
      <rPr>
        <sz val="8"/>
        <color rgb="FF000000"/>
        <rFont val="Arial"/>
      </rPr>
      <t>100,00 €</t>
    </r>
    <r>
      <rPr>
        <sz val="8"/>
        <color rgb="FF000000"/>
        <rFont val="Arial"/>
      </rPr>
      <t xml:space="preserve"> / </t>
    </r>
    <r>
      <rPr>
        <sz val="8"/>
        <color rgb="FF000000"/>
        <rFont val="Arial"/>
      </rPr>
      <t>1 724,14 €</t>
    </r>
  </si>
  <si>
    <t>Gertruda Tvrdoňová</t>
  </si>
  <si>
    <t>04400/2020-PNZ -P40441/20.00</t>
  </si>
  <si>
    <t>Revúca</t>
  </si>
  <si>
    <r>
      <rPr>
        <sz val="8"/>
        <color rgb="FF000000"/>
        <rFont val="Arial"/>
      </rPr>
      <t>82,50 €</t>
    </r>
    <r>
      <rPr>
        <sz val="8"/>
        <color rgb="FF000000"/>
        <rFont val="Arial"/>
      </rPr>
      <t xml:space="preserve"> / </t>
    </r>
    <r>
      <rPr>
        <sz val="8"/>
        <color rgb="FF000000"/>
        <rFont val="Arial"/>
      </rPr>
      <t>489,32 €</t>
    </r>
  </si>
  <si>
    <t>Marián Matušech</t>
  </si>
  <si>
    <t>01809/2022-PNZ -P40571/22.00</t>
  </si>
  <si>
    <r>
      <rPr>
        <sz val="8"/>
        <color rgb="FF000000"/>
        <rFont val="Arial"/>
      </rPr>
      <t>65,00 €</t>
    </r>
    <r>
      <rPr>
        <sz val="8"/>
        <color rgb="FF000000"/>
        <rFont val="Arial"/>
      </rPr>
      <t xml:space="preserve"> / </t>
    </r>
    <r>
      <rPr>
        <sz val="8"/>
        <color rgb="FF000000"/>
        <rFont val="Arial"/>
      </rPr>
      <t>1 940,30 €</t>
    </r>
  </si>
  <si>
    <t>Ing. Ján Kalafut</t>
  </si>
  <si>
    <t>01887/2022-PNZ -P40601/22.00</t>
  </si>
  <si>
    <r>
      <rPr>
        <sz val="8"/>
        <color rgb="FF000000"/>
        <rFont val="Arial"/>
      </rPr>
      <t>70,00 €</t>
    </r>
    <r>
      <rPr>
        <sz val="8"/>
        <color rgb="FF000000"/>
        <rFont val="Arial"/>
      </rPr>
      <t xml:space="preserve"> / </t>
    </r>
    <r>
      <rPr>
        <sz val="8"/>
        <color rgb="FF000000"/>
        <rFont val="Arial"/>
      </rPr>
      <t>1 876,68 €</t>
    </r>
  </si>
  <si>
    <t>Mgr. Anton Koštial</t>
  </si>
  <si>
    <t>01910/2022-PNZ -P40595/22.00</t>
  </si>
  <si>
    <r>
      <rPr>
        <sz val="8"/>
        <color rgb="FF000000"/>
        <rFont val="Arial"/>
      </rPr>
      <t>71,00 €</t>
    </r>
    <r>
      <rPr>
        <sz val="8"/>
        <color rgb="FF000000"/>
        <rFont val="Arial"/>
      </rPr>
      <t xml:space="preserve"> / </t>
    </r>
    <r>
      <rPr>
        <sz val="8"/>
        <color rgb="FF000000"/>
        <rFont val="Arial"/>
      </rPr>
      <t>2 268,37 €</t>
    </r>
  </si>
  <si>
    <t>Marián Dobrotka</t>
  </si>
  <si>
    <t>01933/2022-PNZ -P40608/22.00</t>
  </si>
  <si>
    <r>
      <rPr>
        <sz val="8"/>
        <color rgb="FF000000"/>
        <rFont val="Arial"/>
      </rPr>
      <t>250,00 €</t>
    </r>
    <r>
      <rPr>
        <sz val="8"/>
        <color rgb="FF000000"/>
        <rFont val="Arial"/>
      </rPr>
      <t xml:space="preserve"> / </t>
    </r>
    <r>
      <rPr>
        <sz val="8"/>
        <color rgb="FF000000"/>
        <rFont val="Arial"/>
      </rPr>
      <t>53,76 €</t>
    </r>
  </si>
  <si>
    <t>Anna Dobrotková</t>
  </si>
  <si>
    <t>01934/2022-PNZ -P40610/22.00</t>
  </si>
  <si>
    <r>
      <rPr>
        <sz val="8"/>
        <color rgb="FF000000"/>
        <rFont val="Arial"/>
      </rPr>
      <t>107,00 €</t>
    </r>
    <r>
      <rPr>
        <sz val="8"/>
        <color rgb="FF000000"/>
        <rFont val="Arial"/>
      </rPr>
      <t xml:space="preserve"> / </t>
    </r>
    <r>
      <rPr>
        <sz val="8"/>
        <color rgb="FF000000"/>
        <rFont val="Arial"/>
      </rPr>
      <t>77,82 €</t>
    </r>
  </si>
  <si>
    <t>Radoslav Letaši</t>
  </si>
  <si>
    <t>02269/2022-PNZ -P40740/22.00</t>
  </si>
  <si>
    <r>
      <rPr>
        <sz val="8"/>
        <color rgb="FF000000"/>
        <rFont val="Arial"/>
      </rPr>
      <t>88,00 €</t>
    </r>
    <r>
      <rPr>
        <sz val="8"/>
        <color rgb="FF000000"/>
        <rFont val="Arial"/>
      </rPr>
      <t xml:space="preserve"> / </t>
    </r>
    <r>
      <rPr>
        <sz val="8"/>
        <color rgb="FF000000"/>
        <rFont val="Arial"/>
      </rPr>
      <t>119,06 €</t>
    </r>
  </si>
  <si>
    <t>Emil Krajčík Agro, s.r.o.</t>
  </si>
  <si>
    <t>01243/2021-PNZ -P40359/21.00</t>
  </si>
  <si>
    <r>
      <rPr>
        <sz val="8"/>
        <color rgb="FF000000"/>
        <rFont val="Arial"/>
      </rPr>
      <t>612,86 €</t>
    </r>
    <r>
      <rPr>
        <sz val="8"/>
        <color rgb="FF000000"/>
        <rFont val="Arial"/>
      </rPr>
      <t xml:space="preserve"> / </t>
    </r>
    <r>
      <rPr>
        <sz val="8"/>
        <color rgb="FF000000"/>
        <rFont val="Arial"/>
      </rPr>
      <t>38,21 €</t>
    </r>
  </si>
  <si>
    <t>Poľnohospodárske družstvo  Borovce</t>
  </si>
  <si>
    <t>01503/2022-PNZ -P40160/20.00</t>
  </si>
  <si>
    <r>
      <rPr>
        <sz val="8"/>
        <color rgb="FF000000"/>
        <rFont val="Arial"/>
      </rPr>
      <t>12 322,82 €</t>
    </r>
    <r>
      <rPr>
        <sz val="8"/>
        <color rgb="FF000000"/>
        <rFont val="Arial"/>
      </rPr>
      <t xml:space="preserve"> / </t>
    </r>
    <r>
      <rPr>
        <sz val="8"/>
        <color rgb="FF000000"/>
        <rFont val="Arial"/>
      </rPr>
      <t>84,68 €</t>
    </r>
  </si>
  <si>
    <t>AGRO-DRUŽSTVO Trebatice</t>
  </si>
  <si>
    <t>01935/2022-PNZ -P40219/20.00</t>
  </si>
  <si>
    <t>Borovce, Kocurice, Stráže, Piešťany, Rakovice, Trebatice, Veselé, Vrbové</t>
  </si>
  <si>
    <r>
      <rPr>
        <sz val="8"/>
        <color rgb="FF000000"/>
        <rFont val="Arial"/>
      </rPr>
      <t>9 975,90 €</t>
    </r>
    <r>
      <rPr>
        <sz val="8"/>
        <color rgb="FF000000"/>
        <rFont val="Arial"/>
      </rPr>
      <t xml:space="preserve"> / </t>
    </r>
    <r>
      <rPr>
        <sz val="8"/>
        <color rgb="FF000000"/>
        <rFont val="Arial"/>
      </rPr>
      <t>82,63 €</t>
    </r>
  </si>
  <si>
    <t>Poľnohospodárske výrobné a obchodné družstvo Kočín</t>
  </si>
  <si>
    <t>02178/2022-PNZ -P40143/20.00</t>
  </si>
  <si>
    <t>Borovce, Kočín, Lančár, Rakovice, Šterusy, Veselé, Vrbové</t>
  </si>
  <si>
    <r>
      <rPr>
        <sz val="8"/>
        <color rgb="FF000000"/>
        <rFont val="Arial"/>
      </rPr>
      <t>22 007,63 €</t>
    </r>
    <r>
      <rPr>
        <sz val="8"/>
        <color rgb="FF000000"/>
        <rFont val="Arial"/>
      </rPr>
      <t xml:space="preserve"> / </t>
    </r>
    <r>
      <rPr>
        <sz val="8"/>
        <color rgb="FF000000"/>
        <rFont val="Arial"/>
      </rPr>
      <t>83,19 €</t>
    </r>
  </si>
  <si>
    <t>Hodulík Roman Ing.</t>
  </si>
  <si>
    <t>02437/2022-PNZ -P40800/22.00</t>
  </si>
  <si>
    <r>
      <rPr>
        <sz val="8"/>
        <color rgb="FF000000"/>
        <rFont val="Arial"/>
      </rPr>
      <t>50,00 €</t>
    </r>
    <r>
      <rPr>
        <sz val="8"/>
        <color rgb="FF000000"/>
        <rFont val="Arial"/>
      </rPr>
      <t xml:space="preserve"> / </t>
    </r>
    <r>
      <rPr>
        <sz val="8"/>
        <color rgb="FF000000"/>
        <rFont val="Arial"/>
      </rPr>
      <t>3 472,22 €</t>
    </r>
  </si>
  <si>
    <t>Peter Gróf a Oľga Grófová</t>
  </si>
  <si>
    <t>02621/2022-PNZ -P40861/22.00</t>
  </si>
  <si>
    <t>Smolenická Nová Ves</t>
  </si>
  <si>
    <r>
      <rPr>
        <sz val="8"/>
        <color rgb="FF000000"/>
        <rFont val="Arial"/>
      </rPr>
      <t>66,00 €</t>
    </r>
    <r>
      <rPr>
        <sz val="8"/>
        <color rgb="FF000000"/>
        <rFont val="Arial"/>
      </rPr>
      <t xml:space="preserve"> / </t>
    </r>
    <r>
      <rPr>
        <sz val="8"/>
        <color rgb="FF000000"/>
        <rFont val="Arial"/>
      </rPr>
      <t>1 692,30 €</t>
    </r>
  </si>
  <si>
    <t>Štefan Pavlík</t>
  </si>
  <si>
    <t>01565/2022-PNZ -P40483/22.00</t>
  </si>
  <si>
    <t>Slivník</t>
  </si>
  <si>
    <r>
      <rPr>
        <sz val="8"/>
        <color rgb="FF000000"/>
        <rFont val="Arial"/>
      </rPr>
      <t>179,55 €</t>
    </r>
    <r>
      <rPr>
        <sz val="8"/>
        <color rgb="FF000000"/>
        <rFont val="Arial"/>
      </rPr>
      <t xml:space="preserve"> / </t>
    </r>
    <r>
      <rPr>
        <sz val="8"/>
        <color rgb="FF000000"/>
        <rFont val="Arial"/>
      </rPr>
      <t>70,44 €</t>
    </r>
  </si>
  <si>
    <t>Dušan Novák</t>
  </si>
  <si>
    <t>04131/2020-PNZ -P40389/20.00</t>
  </si>
  <si>
    <t>Čerhov</t>
  </si>
  <si>
    <r>
      <rPr>
        <sz val="8"/>
        <color rgb="FF000000"/>
        <rFont val="Arial"/>
      </rPr>
      <t>77,00 €</t>
    </r>
    <r>
      <rPr>
        <sz val="8"/>
        <color rgb="FF000000"/>
        <rFont val="Arial"/>
      </rPr>
      <t xml:space="preserve"> / </t>
    </r>
    <r>
      <rPr>
        <sz val="8"/>
        <color rgb="FF000000"/>
        <rFont val="Arial"/>
      </rPr>
      <t>1 033,56 €</t>
    </r>
  </si>
  <si>
    <t>MUDr. Drahoslava Štefancová</t>
  </si>
  <si>
    <t>00931/2020-PNZ -P40179/20.00</t>
  </si>
  <si>
    <t>Rudinka</t>
  </si>
  <si>
    <r>
      <rPr>
        <sz val="8"/>
        <color rgb="FF000000"/>
        <rFont val="Arial"/>
      </rPr>
      <t>70,00 €</t>
    </r>
    <r>
      <rPr>
        <sz val="8"/>
        <color rgb="FF000000"/>
        <rFont val="Arial"/>
      </rPr>
      <t xml:space="preserve"> / </t>
    </r>
    <r>
      <rPr>
        <sz val="8"/>
        <color rgb="FF000000"/>
        <rFont val="Arial"/>
      </rPr>
      <t>881,61 €</t>
    </r>
  </si>
  <si>
    <t>Poľnohospodárske družstvo Skalité</t>
  </si>
  <si>
    <t>00956/2022-PNZ -P40620/20.00</t>
  </si>
  <si>
    <t>Skalité</t>
  </si>
  <si>
    <r>
      <rPr>
        <sz val="8"/>
        <color rgb="FF000000"/>
        <rFont val="Arial"/>
      </rPr>
      <t>5 282,10 €</t>
    </r>
    <r>
      <rPr>
        <sz val="8"/>
        <color rgb="FF000000"/>
        <rFont val="Arial"/>
      </rPr>
      <t xml:space="preserve"> / </t>
    </r>
    <r>
      <rPr>
        <sz val="8"/>
        <color rgb="FF000000"/>
        <rFont val="Arial"/>
      </rPr>
      <t>19,94 €</t>
    </r>
  </si>
  <si>
    <r>
      <rPr>
        <sz val="8"/>
        <color rgb="FF000000"/>
        <rFont val="Arial"/>
      </rPr>
      <t>1 327,46 €</t>
    </r>
    <r>
      <rPr>
        <sz val="8"/>
        <color rgb="FF000000"/>
        <rFont val="Arial"/>
      </rPr>
      <t xml:space="preserve"> / </t>
    </r>
    <r>
      <rPr>
        <sz val="8"/>
        <color rgb="FF000000"/>
        <rFont val="Arial"/>
      </rPr>
      <t>44,20 €</t>
    </r>
  </si>
  <si>
    <t>Jozef Paur</t>
  </si>
  <si>
    <t>04552/2020-PNZ -P40487/20.00</t>
  </si>
  <si>
    <t>Višňové</t>
  </si>
  <si>
    <r>
      <rPr>
        <sz val="8"/>
        <color rgb="FF000000"/>
        <rFont val="Arial"/>
      </rPr>
      <t>80,00 €</t>
    </r>
    <r>
      <rPr>
        <sz val="8"/>
        <color rgb="FF000000"/>
        <rFont val="Arial"/>
      </rPr>
      <t xml:space="preserve"> / </t>
    </r>
    <r>
      <rPr>
        <sz val="8"/>
        <color rgb="FF000000"/>
        <rFont val="Arial"/>
      </rPr>
      <t>286,43 €</t>
    </r>
  </si>
  <si>
    <t>AGO spol. s r.o.</t>
  </si>
  <si>
    <t>05067/2020-PNZ -P40599/20.00</t>
  </si>
  <si>
    <t>Kysucké Nové Mesto, Kysucký Lieskovec</t>
  </si>
  <si>
    <r>
      <rPr>
        <sz val="8"/>
        <color rgb="FF000000"/>
        <rFont val="Arial"/>
      </rPr>
      <t>1 488,37 €</t>
    </r>
    <r>
      <rPr>
        <sz val="8"/>
        <color rgb="FF000000"/>
        <rFont val="Arial"/>
      </rPr>
      <t xml:space="preserve"> / </t>
    </r>
    <r>
      <rPr>
        <sz val="8"/>
        <color rgb="FF000000"/>
        <rFont val="Arial"/>
      </rPr>
      <t>35,49 €</t>
    </r>
  </si>
  <si>
    <t>Hodál Peter</t>
  </si>
  <si>
    <t>01211/2022-PNZ -P40360/22.00</t>
  </si>
  <si>
    <r>
      <rPr>
        <sz val="8"/>
        <color rgb="FF000000"/>
        <rFont val="Arial"/>
      </rPr>
      <t>68,00 €</t>
    </r>
    <r>
      <rPr>
        <sz val="8"/>
        <color rgb="FF000000"/>
        <rFont val="Arial"/>
      </rPr>
      <t xml:space="preserve"> / </t>
    </r>
    <r>
      <rPr>
        <sz val="8"/>
        <color rgb="FF000000"/>
        <rFont val="Arial"/>
      </rPr>
      <t>1 619,05 €</t>
    </r>
  </si>
  <si>
    <t>01570/2022-PNZ -P40361/22.00</t>
  </si>
  <si>
    <r>
      <rPr>
        <sz val="8"/>
        <color rgb="FF000000"/>
        <rFont val="Arial"/>
      </rPr>
      <t>95,00 €</t>
    </r>
    <r>
      <rPr>
        <sz val="8"/>
        <color rgb="FF000000"/>
        <rFont val="Arial"/>
      </rPr>
      <t xml:space="preserve"> / </t>
    </r>
    <r>
      <rPr>
        <sz val="8"/>
        <color rgb="FF000000"/>
        <rFont val="Arial"/>
      </rPr>
      <t>2 486,91 €</t>
    </r>
  </si>
  <si>
    <t>Kunayová Kristína</t>
  </si>
  <si>
    <t>01969/2022-PNZ -P40627/22.00</t>
  </si>
  <si>
    <t>Dolná Ves</t>
  </si>
  <si>
    <r>
      <rPr>
        <sz val="8"/>
        <color rgb="FF000000"/>
        <rFont val="Arial"/>
      </rPr>
      <t>85,00 €</t>
    </r>
    <r>
      <rPr>
        <sz val="8"/>
        <color rgb="FF000000"/>
        <rFont val="Arial"/>
      </rPr>
      <t xml:space="preserve"> / </t>
    </r>
    <r>
      <rPr>
        <sz val="8"/>
        <color rgb="FF000000"/>
        <rFont val="Arial"/>
      </rPr>
      <t>122,35 €</t>
    </r>
  </si>
  <si>
    <t>Sliacky Ján</t>
  </si>
  <si>
    <t>02403/2021-PNZ -P40490/21.00</t>
  </si>
  <si>
    <t>Bzenica, Vyhne</t>
  </si>
  <si>
    <r>
      <rPr>
        <sz val="8"/>
        <color rgb="FF000000"/>
        <rFont val="Arial"/>
      </rPr>
      <t>427,84 €</t>
    </r>
    <r>
      <rPr>
        <sz val="8"/>
        <color rgb="FF000000"/>
        <rFont val="Arial"/>
      </rPr>
      <t xml:space="preserve"> / </t>
    </r>
    <r>
      <rPr>
        <sz val="8"/>
        <color rgb="FF000000"/>
        <rFont val="Arial"/>
      </rPr>
      <t>56,01 €</t>
    </r>
  </si>
  <si>
    <t>Šulová Mária</t>
  </si>
  <si>
    <t>04994/2020-PNZ -P40611/20.00</t>
  </si>
  <si>
    <r>
      <rPr>
        <sz val="8"/>
        <color rgb="FF000000"/>
        <rFont val="Arial"/>
      </rPr>
      <t>75,00 €</t>
    </r>
    <r>
      <rPr>
        <sz val="8"/>
        <color rgb="FF000000"/>
        <rFont val="Arial"/>
      </rPr>
      <t xml:space="preserve"> / </t>
    </r>
    <r>
      <rPr>
        <sz val="8"/>
        <color rgb="FF000000"/>
        <rFont val="Arial"/>
      </rPr>
      <t>5 102,04 €</t>
    </r>
  </si>
  <si>
    <t>SPOL AGRO POČÚVADLO, s.r.o.</t>
  </si>
  <si>
    <t>00046/2021-PNZ -P40022/21.00</t>
  </si>
  <si>
    <t>Banská Štiavnica, Počúvadlo</t>
  </si>
  <si>
    <r>
      <rPr>
        <sz val="8"/>
        <color rgb="FF000000"/>
        <rFont val="Arial"/>
      </rPr>
      <t>1 018,75 €</t>
    </r>
    <r>
      <rPr>
        <sz val="8"/>
        <color rgb="FF000000"/>
        <rFont val="Arial"/>
      </rPr>
      <t xml:space="preserve"> / </t>
    </r>
    <r>
      <rPr>
        <sz val="8"/>
        <color rgb="FF000000"/>
        <rFont val="Arial"/>
      </rPr>
      <t>27,42 €</t>
    </r>
  </si>
  <si>
    <t>Agáta Šimková</t>
  </si>
  <si>
    <t>00723/2022-PNZ -P40207/22.00</t>
  </si>
  <si>
    <r>
      <rPr>
        <sz val="8"/>
        <color rgb="FF000000"/>
        <rFont val="Arial"/>
      </rPr>
      <t>76,00 €</t>
    </r>
    <r>
      <rPr>
        <sz val="8"/>
        <color rgb="FF000000"/>
        <rFont val="Arial"/>
      </rPr>
      <t xml:space="preserve"> / </t>
    </r>
    <r>
      <rPr>
        <sz val="8"/>
        <color rgb="FF000000"/>
        <rFont val="Arial"/>
      </rPr>
      <t>683,45 €</t>
    </r>
  </si>
  <si>
    <t>Mária Lalíková</t>
  </si>
  <si>
    <t>00724/2022-PNZ -P40208/22.00</t>
  </si>
  <si>
    <r>
      <rPr>
        <sz val="8"/>
        <color rgb="FF000000"/>
        <rFont val="Arial"/>
      </rPr>
      <t>77,00 €</t>
    </r>
    <r>
      <rPr>
        <sz val="8"/>
        <color rgb="FF000000"/>
        <rFont val="Arial"/>
      </rPr>
      <t xml:space="preserve"> / </t>
    </r>
    <r>
      <rPr>
        <sz val="8"/>
        <color rgb="FF000000"/>
        <rFont val="Arial"/>
      </rPr>
      <t>557,97 €</t>
    </r>
  </si>
  <si>
    <t>Emília Majchútová</t>
  </si>
  <si>
    <t>00726/2022-PNZ -P40209/22.00</t>
  </si>
  <si>
    <r>
      <rPr>
        <sz val="8"/>
        <color rgb="FF000000"/>
        <rFont val="Arial"/>
      </rPr>
      <t>74,50 €</t>
    </r>
    <r>
      <rPr>
        <sz val="8"/>
        <color rgb="FF000000"/>
        <rFont val="Arial"/>
      </rPr>
      <t xml:space="preserve"> / </t>
    </r>
    <r>
      <rPr>
        <sz val="8"/>
        <color rgb="FF000000"/>
        <rFont val="Arial"/>
      </rPr>
      <t>818,68 €</t>
    </r>
  </si>
  <si>
    <t>Emília Mazúchová</t>
  </si>
  <si>
    <t>01163/2022-PNZ -P40348/22.00</t>
  </si>
  <si>
    <r>
      <rPr>
        <sz val="8"/>
        <color rgb="FF000000"/>
        <rFont val="Arial"/>
      </rPr>
      <t>84,50 €</t>
    </r>
    <r>
      <rPr>
        <sz val="8"/>
        <color rgb="FF000000"/>
        <rFont val="Arial"/>
      </rPr>
      <t xml:space="preserve"> / </t>
    </r>
    <r>
      <rPr>
        <sz val="8"/>
        <color rgb="FF000000"/>
        <rFont val="Arial"/>
      </rPr>
      <t>181,76 €</t>
    </r>
  </si>
  <si>
    <t>Marián Juhás</t>
  </si>
  <si>
    <t>01262/2022-PNZ -P40375/22.00</t>
  </si>
  <si>
    <t>Kráľová</t>
  </si>
  <si>
    <r>
      <rPr>
        <sz val="8"/>
        <color rgb="FF000000"/>
        <rFont val="Arial"/>
      </rPr>
      <t>90,50 €</t>
    </r>
    <r>
      <rPr>
        <sz val="8"/>
        <color rgb="FF000000"/>
        <rFont val="Arial"/>
      </rPr>
      <t xml:space="preserve"> / </t>
    </r>
    <r>
      <rPr>
        <sz val="8"/>
        <color rgb="FF000000"/>
        <rFont val="Arial"/>
      </rPr>
      <t>852,17 €</t>
    </r>
  </si>
  <si>
    <t>Jozef Gondáš</t>
  </si>
  <si>
    <t>01412/2022-PNZ -P40430/22.00</t>
  </si>
  <si>
    <r>
      <rPr>
        <sz val="8"/>
        <color rgb="FF000000"/>
        <rFont val="Arial"/>
      </rPr>
      <t>78,50 €</t>
    </r>
    <r>
      <rPr>
        <sz val="8"/>
        <color rgb="FF000000"/>
        <rFont val="Arial"/>
      </rPr>
      <t xml:space="preserve"> / </t>
    </r>
    <r>
      <rPr>
        <sz val="8"/>
        <color rgb="FF000000"/>
        <rFont val="Arial"/>
      </rPr>
      <t>472,04 €</t>
    </r>
  </si>
  <si>
    <t>Stanislav Nociar</t>
  </si>
  <si>
    <t>01848/2022-PNZ -P40586/22.00</t>
  </si>
  <si>
    <r>
      <rPr>
        <sz val="8"/>
        <color rgb="FF000000"/>
        <rFont val="Arial"/>
      </rPr>
      <t>89,00 €</t>
    </r>
    <r>
      <rPr>
        <sz val="8"/>
        <color rgb="FF000000"/>
        <rFont val="Arial"/>
      </rPr>
      <t xml:space="preserve"> / </t>
    </r>
    <r>
      <rPr>
        <sz val="8"/>
        <color rgb="FF000000"/>
        <rFont val="Arial"/>
      </rPr>
      <t>99,99 €</t>
    </r>
  </si>
  <si>
    <t>AGROCHOV S.R.O.</t>
  </si>
  <si>
    <t>01861/2022-PNZ -P40591/22.00</t>
  </si>
  <si>
    <r>
      <rPr>
        <sz val="8"/>
        <color rgb="FF000000"/>
        <rFont val="Arial"/>
      </rPr>
      <t>1 209,63 €</t>
    </r>
    <r>
      <rPr>
        <sz val="8"/>
        <color rgb="FF000000"/>
        <rFont val="Arial"/>
      </rPr>
      <t xml:space="preserve"> / </t>
    </r>
    <r>
      <rPr>
        <sz val="8"/>
        <color rgb="FF000000"/>
        <rFont val="Arial"/>
      </rPr>
      <t>45,20 €</t>
    </r>
  </si>
  <si>
    <t>Mgr. Erik Uhrin</t>
  </si>
  <si>
    <t>02067/2022-PNZ -P40656/22.00</t>
  </si>
  <si>
    <r>
      <rPr>
        <sz val="8"/>
        <color rgb="FF000000"/>
        <rFont val="Arial"/>
      </rPr>
      <t>79,00 €</t>
    </r>
    <r>
      <rPr>
        <sz val="8"/>
        <color rgb="FF000000"/>
        <rFont val="Arial"/>
      </rPr>
      <t xml:space="preserve"> / </t>
    </r>
    <r>
      <rPr>
        <sz val="8"/>
        <color rgb="FF000000"/>
        <rFont val="Arial"/>
      </rPr>
      <t>457,18 €</t>
    </r>
  </si>
  <si>
    <t>Róbert Dičér</t>
  </si>
  <si>
    <t>04396/2020-PNZ -P40435/20.00</t>
  </si>
  <si>
    <r>
      <rPr>
        <sz val="8"/>
        <color rgb="FF000000"/>
        <rFont val="Arial"/>
      </rPr>
      <t>81,50 €</t>
    </r>
    <r>
      <rPr>
        <sz val="8"/>
        <color rgb="FF000000"/>
        <rFont val="Arial"/>
      </rPr>
      <t xml:space="preserve"> / </t>
    </r>
    <r>
      <rPr>
        <sz val="8"/>
        <color rgb="FF000000"/>
        <rFont val="Arial"/>
      </rPr>
      <t>312,74 €</t>
    </r>
  </si>
  <si>
    <t>Horváthová Miroslava</t>
  </si>
  <si>
    <t>04412/2020-PNZ -P40436/20.00</t>
  </si>
  <si>
    <r>
      <rPr>
        <sz val="8"/>
        <color rgb="FF000000"/>
        <rFont val="Arial"/>
      </rPr>
      <t>89,00 €</t>
    </r>
    <r>
      <rPr>
        <sz val="8"/>
        <color rgb="FF000000"/>
        <rFont val="Arial"/>
      </rPr>
      <t xml:space="preserve"> / </t>
    </r>
    <r>
      <rPr>
        <sz val="8"/>
        <color rgb="FF000000"/>
        <rFont val="Arial"/>
      </rPr>
      <t>104,44 €</t>
    </r>
  </si>
  <si>
    <t>Divílek Juraj</t>
  </si>
  <si>
    <t>02039/2022-PNZ -P40768/16.01</t>
  </si>
  <si>
    <r>
      <rPr>
        <sz val="8"/>
        <color rgb="FF000000"/>
        <rFont val="Arial"/>
      </rPr>
      <t>0,0895</t>
    </r>
    <r>
      <rPr>
        <sz val="8"/>
        <color rgb="FF000000"/>
        <rFont val="Arial"/>
      </rPr>
      <t xml:space="preserve"> / </t>
    </r>
    <r>
      <rPr>
        <sz val="8"/>
        <color rgb="FF000000"/>
        <rFont val="Arial"/>
      </rPr>
      <t>0,1007</t>
    </r>
  </si>
  <si>
    <t>Lopošová Ružena</t>
  </si>
  <si>
    <t>02223/2022-PNZ -P46249/08.02</t>
  </si>
  <si>
    <r>
      <rPr>
        <sz val="8"/>
        <color rgb="FF000000"/>
        <rFont val="Arial"/>
      </rPr>
      <t>0,0635</t>
    </r>
    <r>
      <rPr>
        <sz val="8"/>
        <color rgb="FF000000"/>
        <rFont val="Arial"/>
      </rPr>
      <t xml:space="preserve"> / </t>
    </r>
    <r>
      <rPr>
        <sz val="8"/>
        <color rgb="FF000000"/>
        <rFont val="Arial"/>
      </rPr>
      <t>0,0306</t>
    </r>
  </si>
  <si>
    <t xml:space="preserve">Kalász Jozef </t>
  </si>
  <si>
    <t>01773/2021-PNZ -P41255/14.01</t>
  </si>
  <si>
    <t>dohoda o ukončení NZ,  nájomca predal RD</t>
  </si>
  <si>
    <t>Moldava nad Bodvou</t>
  </si>
  <si>
    <r>
      <rPr>
        <sz val="8"/>
        <color rgb="FF000000"/>
        <rFont val="Arial"/>
      </rPr>
      <t>0,0896</t>
    </r>
    <r>
      <rPr>
        <sz val="8"/>
        <color rgb="FF000000"/>
        <rFont val="Arial"/>
      </rPr>
      <t xml:space="preserve"> / </t>
    </r>
    <r>
      <rPr>
        <sz val="8"/>
        <color rgb="FF000000"/>
        <rFont val="Arial"/>
      </rPr>
      <t>0,0000</t>
    </r>
  </si>
  <si>
    <t>Bionut, s.r.o.</t>
  </si>
  <si>
    <t>02034/2022-PNZ -P40521/14.03</t>
  </si>
  <si>
    <t>Zvýšenie na základe žiadosti nájomcu.</t>
  </si>
  <si>
    <t>Trávnik</t>
  </si>
  <si>
    <r>
      <rPr>
        <sz val="8"/>
        <color rgb="FF000000"/>
        <rFont val="Arial"/>
      </rPr>
      <t>12,7176</t>
    </r>
    <r>
      <rPr>
        <sz val="8"/>
        <color rgb="FF000000"/>
        <rFont val="Arial"/>
      </rPr>
      <t xml:space="preserve"> / </t>
    </r>
    <r>
      <rPr>
        <sz val="8"/>
        <color rgb="FF000000"/>
        <rFont val="Arial"/>
      </rPr>
      <t>13,3203</t>
    </r>
  </si>
  <si>
    <t>Šedro Vladimír</t>
  </si>
  <si>
    <t>02079/2021-PNZ -P40222/12.04</t>
  </si>
  <si>
    <t>vinohrad nebol založený na všetkých parcelách</t>
  </si>
  <si>
    <t>Horná Strehová</t>
  </si>
  <si>
    <r>
      <rPr>
        <sz val="8"/>
        <color rgb="FF000000"/>
        <rFont val="Arial"/>
      </rPr>
      <t>12,8100</t>
    </r>
    <r>
      <rPr>
        <sz val="8"/>
        <color rgb="FF000000"/>
        <rFont val="Arial"/>
      </rPr>
      <t xml:space="preserve"> / </t>
    </r>
    <r>
      <rPr>
        <sz val="8"/>
        <color rgb="FF000000"/>
        <rFont val="Arial"/>
      </rPr>
      <t>0,0000</t>
    </r>
  </si>
  <si>
    <t>Ing. arch. Eva Kutášová</t>
  </si>
  <si>
    <t>01571/2022-PNZ -P40595/15.03</t>
  </si>
  <si>
    <r>
      <rPr>
        <sz val="8"/>
        <color rgb="FF000000"/>
        <rFont val="Arial"/>
      </rPr>
      <t>16,2617</t>
    </r>
    <r>
      <rPr>
        <sz val="8"/>
        <color rgb="FF000000"/>
        <rFont val="Arial"/>
      </rPr>
      <t xml:space="preserve"> / </t>
    </r>
    <r>
      <rPr>
        <sz val="8"/>
        <color rgb="FF000000"/>
        <rFont val="Arial"/>
      </rPr>
      <t>0,0000</t>
    </r>
  </si>
  <si>
    <t>Wiczmándy Matej Mgr.</t>
  </si>
  <si>
    <t>01605/2022-PNZ -P40036/19.02</t>
  </si>
  <si>
    <t>Budkovce</t>
  </si>
  <si>
    <r>
      <rPr>
        <sz val="8"/>
        <color rgb="FF000000"/>
        <rFont val="Arial"/>
      </rPr>
      <t>9,4759</t>
    </r>
    <r>
      <rPr>
        <sz val="8"/>
        <color rgb="FF000000"/>
        <rFont val="Arial"/>
      </rPr>
      <t xml:space="preserve"> / </t>
    </r>
    <r>
      <rPr>
        <sz val="8"/>
        <color rgb="FF000000"/>
        <rFont val="Arial"/>
      </rPr>
      <t>0,0000</t>
    </r>
  </si>
  <si>
    <t>OVD-Ovocinárske družstvo</t>
  </si>
  <si>
    <t>02053/2022-PNZ -P45420/07.03</t>
  </si>
  <si>
    <t>Dodatok o znížení výmery, plnenie úlohy č. 5/18  (NZ bez Z10)</t>
  </si>
  <si>
    <t>30.09.2032</t>
  </si>
  <si>
    <r>
      <rPr>
        <sz val="8"/>
        <color rgb="FF000000"/>
        <rFont val="Arial"/>
      </rPr>
      <t>26,2404</t>
    </r>
    <r>
      <rPr>
        <sz val="8"/>
        <color rgb="FF000000"/>
        <rFont val="Arial"/>
      </rPr>
      <t xml:space="preserve"> / </t>
    </r>
    <r>
      <rPr>
        <sz val="8"/>
        <color rgb="FF000000"/>
        <rFont val="Arial"/>
      </rPr>
      <t>15,2643</t>
    </r>
  </si>
  <si>
    <t>Irena Bitterová</t>
  </si>
  <si>
    <t>02111/2022-PNZ -P40891/15.01</t>
  </si>
  <si>
    <t>Dohoda o ukončení na základe žiadosti nájomcu</t>
  </si>
  <si>
    <r>
      <rPr>
        <sz val="8"/>
        <color rgb="FF000000"/>
        <rFont val="Arial"/>
      </rPr>
      <t>0,0363</t>
    </r>
    <r>
      <rPr>
        <sz val="8"/>
        <color rgb="FF000000"/>
        <rFont val="Arial"/>
      </rPr>
      <t xml:space="preserve"> / </t>
    </r>
    <r>
      <rPr>
        <sz val="8"/>
        <color rgb="FF000000"/>
        <rFont val="Arial"/>
      </rPr>
      <t>0,0000</t>
    </r>
  </si>
  <si>
    <t>02881/2022-PNZ -P40974/14.03</t>
  </si>
  <si>
    <t>Na žiadosť nájomcu - vyhotovený nový návrh NZ z dôvodu čerpania finančných prostriedkov z fondov EÚ</t>
  </si>
  <si>
    <r>
      <rPr>
        <sz val="8"/>
        <color rgb="FF000000"/>
        <rFont val="Arial"/>
      </rPr>
      <t>20,4883</t>
    </r>
    <r>
      <rPr>
        <sz val="8"/>
        <color rgb="FF000000"/>
        <rFont val="Arial"/>
      </rPr>
      <t xml:space="preserve"> / </t>
    </r>
    <r>
      <rPr>
        <sz val="8"/>
        <color rgb="FF000000"/>
        <rFont val="Arial"/>
      </rPr>
      <t>0,0000</t>
    </r>
  </si>
  <si>
    <t>Poľnohospodárske družstvo podielnikov Kežmarok</t>
  </si>
  <si>
    <t>01434/2022-PNZ -P40236/15.04</t>
  </si>
  <si>
    <t>zníženie výmery na základe PPÚ Huncovce, Spišská Belá a Ľubica, aktualizácia predmetu v ostatných k.ú.</t>
  </si>
  <si>
    <t>Kežmarok, Malý Slavkov, Mlynčeky, Rakúsy, Stráne pod Tatrami, Strážky</t>
  </si>
  <si>
    <r>
      <rPr>
        <sz val="8"/>
        <color rgb="FF000000"/>
        <rFont val="Arial"/>
      </rPr>
      <t>853,5483</t>
    </r>
    <r>
      <rPr>
        <sz val="8"/>
        <color rgb="FF000000"/>
        <rFont val="Arial"/>
      </rPr>
      <t xml:space="preserve"> / </t>
    </r>
    <r>
      <rPr>
        <sz val="8"/>
        <color rgb="FF000000"/>
        <rFont val="Arial"/>
      </rPr>
      <t>635,9015</t>
    </r>
  </si>
  <si>
    <t>Roľnícke družstvo Samuela Jurkoviča</t>
  </si>
  <si>
    <t>04175/2020-PNZ -P40335/15.02</t>
  </si>
  <si>
    <t xml:space="preserve">na žiadosť nájomcu, zvýšenie výmery o nové parcely + aktualizácia predmetu zmluvy  </t>
  </si>
  <si>
    <t>Častkov, Kunov, Podbranč, Rovensko, Sobotište</t>
  </si>
  <si>
    <r>
      <rPr>
        <sz val="8"/>
        <color rgb="FF000000"/>
        <rFont val="Arial"/>
      </rPr>
      <t>498,8126</t>
    </r>
    <r>
      <rPr>
        <sz val="8"/>
        <color rgb="FF000000"/>
        <rFont val="Arial"/>
      </rPr>
      <t xml:space="preserve"> / </t>
    </r>
    <r>
      <rPr>
        <sz val="8"/>
        <color rgb="FF000000"/>
        <rFont val="Arial"/>
      </rPr>
      <t>570,4068</t>
    </r>
  </si>
  <si>
    <t xml:space="preserve">Poľnohospodárske družstvo "Čingov" Smižany </t>
  </si>
  <si>
    <t>01759/2022-PNZ -P40237/15.03</t>
  </si>
  <si>
    <t xml:space="preserve">zvýšenie výmery na žiadosť nájomcu </t>
  </si>
  <si>
    <t>Arnutovce, Iliašovce, Markušovce, Smižany, Spišská Nová Ves, Spišské Tomášovce, Teplička</t>
  </si>
  <si>
    <r>
      <rPr>
        <sz val="8"/>
        <color rgb="FF000000"/>
        <rFont val="Arial"/>
      </rPr>
      <t>124,8931</t>
    </r>
    <r>
      <rPr>
        <sz val="8"/>
        <color rgb="FF000000"/>
        <rFont val="Arial"/>
      </rPr>
      <t xml:space="preserve"> / </t>
    </r>
    <r>
      <rPr>
        <sz val="8"/>
        <color rgb="FF000000"/>
        <rFont val="Arial"/>
      </rPr>
      <t>175,3147</t>
    </r>
  </si>
  <si>
    <t>Miroslav Mikula</t>
  </si>
  <si>
    <t>02253/2022-PNZ -P41146/15.01</t>
  </si>
  <si>
    <t>dohoda o ukončení na žiadosť nájomcu - predaj priľahlej nehnuteľnosti</t>
  </si>
  <si>
    <r>
      <rPr>
        <sz val="8"/>
        <color rgb="FF000000"/>
        <rFont val="Arial"/>
      </rPr>
      <t>0,7391</t>
    </r>
    <r>
      <rPr>
        <sz val="8"/>
        <color rgb="FF000000"/>
        <rFont val="Arial"/>
      </rPr>
      <t xml:space="preserve"> / </t>
    </r>
    <r>
      <rPr>
        <sz val="8"/>
        <color rgb="FF000000"/>
        <rFont val="Arial"/>
      </rPr>
      <t>0,0000</t>
    </r>
  </si>
  <si>
    <t>01952/2022-PNZ -P40695/16.02</t>
  </si>
  <si>
    <t xml:space="preserve">na základe žiadosti nájomcu, vyhotovuje sa nová NZ spĺňajúca aktuálne predpisy </t>
  </si>
  <si>
    <r>
      <rPr>
        <sz val="8"/>
        <color rgb="FF000000"/>
        <rFont val="Arial"/>
      </rPr>
      <t>0,0569</t>
    </r>
    <r>
      <rPr>
        <sz val="8"/>
        <color rgb="FF000000"/>
        <rFont val="Arial"/>
      </rPr>
      <t xml:space="preserve"> / </t>
    </r>
    <r>
      <rPr>
        <sz val="8"/>
        <color rgb="FF000000"/>
        <rFont val="Arial"/>
      </rPr>
      <t>0,0000</t>
    </r>
  </si>
  <si>
    <t>BARIAK Ján</t>
  </si>
  <si>
    <t>00708/2022-PNZ -P40966/14.02</t>
  </si>
  <si>
    <t xml:space="preserve">Zníženie výmery pozemkov na základe žiadosti nájomcu. </t>
  </si>
  <si>
    <r>
      <rPr>
        <sz val="8"/>
        <color rgb="FF000000"/>
        <rFont val="Arial"/>
      </rPr>
      <t>30,1590</t>
    </r>
    <r>
      <rPr>
        <sz val="8"/>
        <color rgb="FF000000"/>
        <rFont val="Arial"/>
      </rPr>
      <t xml:space="preserve"> / </t>
    </r>
    <r>
      <rPr>
        <sz val="8"/>
        <color rgb="FF000000"/>
        <rFont val="Arial"/>
      </rPr>
      <t>29,6871</t>
    </r>
  </si>
  <si>
    <t>04405/2020-PNZ -P40209/12.01</t>
  </si>
  <si>
    <r>
      <rPr>
        <sz val="8"/>
        <color rgb="FF000000"/>
        <rFont val="Arial"/>
      </rPr>
      <t>0,4912</t>
    </r>
    <r>
      <rPr>
        <sz val="8"/>
        <color rgb="FF000000"/>
        <rFont val="Arial"/>
      </rPr>
      <t xml:space="preserve"> / </t>
    </r>
    <r>
      <rPr>
        <sz val="8"/>
        <color rgb="FF000000"/>
        <rFont val="Arial"/>
      </rPr>
      <t>0,0000</t>
    </r>
  </si>
  <si>
    <t>Kulichová Andrea</t>
  </si>
  <si>
    <t>04406/2020-PNZ -P40210/12.01</t>
  </si>
  <si>
    <t>Katarína Blahová</t>
  </si>
  <si>
    <t>01773/2022-PNZ -P40560/22.00</t>
  </si>
  <si>
    <r>
      <rPr>
        <sz val="8"/>
        <color rgb="FF000000"/>
        <rFont val="Arial"/>
      </rPr>
      <t>139,44 €</t>
    </r>
    <r>
      <rPr>
        <sz val="8"/>
        <color rgb="FF000000"/>
        <rFont val="Arial"/>
      </rPr>
      <t xml:space="preserve"> / </t>
    </r>
    <r>
      <rPr>
        <sz val="8"/>
        <color rgb="FF000000"/>
        <rFont val="Arial"/>
      </rPr>
      <t>6,64 €</t>
    </r>
  </si>
  <si>
    <t>01044/2022-PNZ -P40301/22.00</t>
  </si>
  <si>
    <t xml:space="preserve">Dočasný záber pre SSC - „Výstavba a zlepšenie bezpečnostných parametrov mostov na cestách I. triedy, 2. etapa I/66 Hámor-most, ev.č. 66-123“ </t>
  </si>
  <si>
    <r>
      <rPr>
        <sz val="8"/>
        <color rgb="FF000000"/>
        <rFont val="Arial"/>
      </rPr>
      <t>20,99 €</t>
    </r>
    <r>
      <rPr>
        <sz val="8"/>
        <color rgb="FF000000"/>
        <rFont val="Arial"/>
      </rPr>
      <t xml:space="preserve"> / </t>
    </r>
    <r>
      <rPr>
        <sz val="8"/>
        <color rgb="FF000000"/>
        <rFont val="Arial"/>
      </rPr>
      <t>0,20 €</t>
    </r>
  </si>
  <si>
    <t>MESTO Brezno</t>
  </si>
  <si>
    <t>01793/2022-PNZ -P40561/22.00</t>
  </si>
  <si>
    <t>„Regenerácia vnútrobloku Brezno – ŠLN“</t>
  </si>
  <si>
    <r>
      <rPr>
        <sz val="8"/>
        <color rgb="FF000000"/>
        <rFont val="Arial"/>
      </rPr>
      <t>40,00 €</t>
    </r>
    <r>
      <rPr>
        <sz val="8"/>
        <color rgb="FF000000"/>
        <rFont val="Arial"/>
      </rPr>
      <t xml:space="preserve"> / </t>
    </r>
    <r>
      <rPr>
        <sz val="8"/>
        <color rgb="FF000000"/>
        <rFont val="Arial"/>
      </rPr>
      <t>1,29 €</t>
    </r>
  </si>
  <si>
    <t>01734/2022-PNZ -P40543/22.00</t>
  </si>
  <si>
    <t>Verejné účely, areál futbal.ihriska</t>
  </si>
  <si>
    <t>30.6.2031</t>
  </si>
  <si>
    <r>
      <rPr>
        <sz val="8"/>
        <color rgb="FF000000"/>
        <rFont val="Arial"/>
      </rPr>
      <t>881,30 €</t>
    </r>
    <r>
      <rPr>
        <sz val="8"/>
        <color rgb="FF000000"/>
        <rFont val="Arial"/>
      </rPr>
      <t xml:space="preserve"> / </t>
    </r>
    <r>
      <rPr>
        <sz val="8"/>
        <color rgb="FF000000"/>
        <rFont val="Arial"/>
      </rPr>
      <t>0,07 €</t>
    </r>
  </si>
  <si>
    <t>00980/2022-PNZ -P40282/22.00</t>
  </si>
  <si>
    <t>Dočasný záber SSC - I/71 Holiša - most cez železničnú trať, ev. č. 97-002</t>
  </si>
  <si>
    <r>
      <rPr>
        <sz val="8"/>
        <color rgb="FF000000"/>
        <rFont val="Arial"/>
      </rPr>
      <t>110,72 €</t>
    </r>
    <r>
      <rPr>
        <sz val="8"/>
        <color rgb="FF000000"/>
        <rFont val="Arial"/>
      </rPr>
      <t xml:space="preserve"> / </t>
    </r>
    <r>
      <rPr>
        <sz val="8"/>
        <color rgb="FF000000"/>
        <rFont val="Arial"/>
      </rPr>
      <t>0,50 €</t>
    </r>
  </si>
  <si>
    <t>Dendis Ľuboslav</t>
  </si>
  <si>
    <t>01729/2022-PNZ -P40540/22.00</t>
  </si>
  <si>
    <t>Gôtovany</t>
  </si>
  <si>
    <t>uskladnenie palivového dreva</t>
  </si>
  <si>
    <r>
      <rPr>
        <sz val="8"/>
        <color rgb="FF000000"/>
        <rFont val="Arial"/>
      </rPr>
      <t>40,00 €</t>
    </r>
    <r>
      <rPr>
        <sz val="8"/>
        <color rgb="FF000000"/>
        <rFont val="Arial"/>
      </rPr>
      <t xml:space="preserve"> / </t>
    </r>
    <r>
      <rPr>
        <sz val="8"/>
        <color rgb="FF000000"/>
        <rFont val="Arial"/>
      </rPr>
      <t>0,08 €</t>
    </r>
  </si>
  <si>
    <t>Aladár Huszár</t>
  </si>
  <si>
    <t>01763/2022-PNZ -P40556/22.00</t>
  </si>
  <si>
    <t>rekreačný účel, pozemok pri chate vo vlastníctve nájomcu</t>
  </si>
  <si>
    <r>
      <rPr>
        <sz val="8"/>
        <color rgb="FF000000"/>
        <rFont val="Arial"/>
      </rPr>
      <t>120,00 €</t>
    </r>
    <r>
      <rPr>
        <sz val="8"/>
        <color rgb="FF000000"/>
        <rFont val="Arial"/>
      </rPr>
      <t xml:space="preserve"> / </t>
    </r>
    <r>
      <rPr>
        <sz val="8"/>
        <color rgb="FF000000"/>
        <rFont val="Arial"/>
      </rPr>
      <t>0,30 €</t>
    </r>
  </si>
  <si>
    <t>01814/2022-PNZ -P40577/22.00</t>
  </si>
  <si>
    <t>Dočasný záber pre stavbu R4 Prešov severný obchvat</t>
  </si>
  <si>
    <r>
      <rPr>
        <sz val="8"/>
        <color rgb="FF000000"/>
        <rFont val="Arial"/>
      </rPr>
      <t>1 466,70 €</t>
    </r>
    <r>
      <rPr>
        <sz val="8"/>
        <color rgb="FF000000"/>
        <rFont val="Arial"/>
      </rPr>
      <t xml:space="preserve"> / </t>
    </r>
    <r>
      <rPr>
        <sz val="8"/>
        <color rgb="FF000000"/>
        <rFont val="Arial"/>
      </rPr>
      <t>1,53 €</t>
    </r>
  </si>
  <si>
    <t>01012/2022-PNZ -P40286/22.00</t>
  </si>
  <si>
    <t>Vernár</t>
  </si>
  <si>
    <t>Dočasný záber SSC - I/66 Popová - Hranovnica, I. úsek Vernár - informačný systém</t>
  </si>
  <si>
    <r>
      <rPr>
        <sz val="8"/>
        <color rgb="FF000000"/>
        <rFont val="Arial"/>
      </rPr>
      <t>277,87 €</t>
    </r>
    <r>
      <rPr>
        <sz val="8"/>
        <color rgb="FF000000"/>
        <rFont val="Arial"/>
      </rPr>
      <t xml:space="preserve"> / </t>
    </r>
    <r>
      <rPr>
        <sz val="8"/>
        <color rgb="FF000000"/>
        <rFont val="Arial"/>
      </rPr>
      <t>1,13 €</t>
    </r>
  </si>
  <si>
    <t>Baran Marián</t>
  </si>
  <si>
    <t>01758/2022-PNZ -P40557/22.00</t>
  </si>
  <si>
    <t>Rekreačný účel - bez komerčného využitia</t>
  </si>
  <si>
    <r>
      <rPr>
        <sz val="8"/>
        <color rgb="FF000000"/>
        <rFont val="Arial"/>
      </rPr>
      <t>137,55 €</t>
    </r>
    <r>
      <rPr>
        <sz val="8"/>
        <color rgb="FF000000"/>
        <rFont val="Arial"/>
      </rPr>
      <t xml:space="preserve"> / </t>
    </r>
    <r>
      <rPr>
        <sz val="8"/>
        <color rgb="FF000000"/>
        <rFont val="Arial"/>
      </rPr>
      <t>0,15 €</t>
    </r>
  </si>
  <si>
    <t>OBEC Ostrá Lúka</t>
  </si>
  <si>
    <t>04381/2020-PNZ -P40437/20.00</t>
  </si>
  <si>
    <t>HM REAL INVEST, s.r.o.</t>
  </si>
  <si>
    <t>01646/2022-PNZ -P40050/15.03</t>
  </si>
  <si>
    <t>Prístup k nehnuteľnosti a parkovanie.</t>
  </si>
  <si>
    <r>
      <rPr>
        <sz val="8"/>
        <color rgb="FF000000"/>
        <rFont val="Arial"/>
      </rPr>
      <t>0,0563</t>
    </r>
    <r>
      <rPr>
        <sz val="8"/>
        <color rgb="FF000000"/>
        <rFont val="Arial"/>
      </rPr>
      <t xml:space="preserve"> / </t>
    </r>
    <r>
      <rPr>
        <sz val="8"/>
        <color rgb="FF000000"/>
        <rFont val="Arial"/>
      </rPr>
      <t>0,0338</t>
    </r>
  </si>
  <si>
    <t>Alojz Bugala</t>
  </si>
  <si>
    <t>01849/2022-PNZ -P40439/14.01</t>
  </si>
  <si>
    <t xml:space="preserve">žiadosť nájomcu - predaj RD </t>
  </si>
  <si>
    <t>Trenčín</t>
  </si>
  <si>
    <t>Udržiavanie pozemku - nepoľnohospodársky účel</t>
  </si>
  <si>
    <r>
      <rPr>
        <sz val="8"/>
        <color rgb="FF000000"/>
        <rFont val="Arial"/>
      </rPr>
      <t>0,0047</t>
    </r>
    <r>
      <rPr>
        <sz val="8"/>
        <color rgb="FF000000"/>
        <rFont val="Arial"/>
      </rPr>
      <t xml:space="preserve"> / </t>
    </r>
    <r>
      <rPr>
        <sz val="8"/>
        <color rgb="FF000000"/>
        <rFont val="Arial"/>
      </rPr>
      <t>0,0000</t>
    </r>
  </si>
  <si>
    <t>04379/2020-PNZ -P41156/15.02</t>
  </si>
  <si>
    <t>verejná zeleň</t>
  </si>
  <si>
    <r>
      <rPr>
        <sz val="8"/>
        <color rgb="FF000000"/>
        <rFont val="Arial"/>
      </rPr>
      <t>1,7389</t>
    </r>
    <r>
      <rPr>
        <sz val="8"/>
        <color rgb="FF000000"/>
        <rFont val="Arial"/>
      </rPr>
      <t xml:space="preserve"> / </t>
    </r>
    <r>
      <rPr>
        <sz val="8"/>
        <color rgb="FF000000"/>
        <rFont val="Arial"/>
      </rPr>
      <t>0,0000</t>
    </r>
  </si>
  <si>
    <t>Anna Líčková</t>
  </si>
  <si>
    <t>02213/2019-PRZ -R60149/19.00</t>
  </si>
  <si>
    <t>Bobrov (NO Námestovo)</t>
  </si>
  <si>
    <t>Anna Lalíková</t>
  </si>
  <si>
    <t>02012/2022-PRZ0102/22-00</t>
  </si>
  <si>
    <t>Istebné (DK Dolný Kubín)</t>
  </si>
  <si>
    <t xml:space="preserve">RSDr. Jozef Kašťák </t>
  </si>
  <si>
    <t>02130/2022-PRZ0112/22-00</t>
  </si>
  <si>
    <t>Zubrohlava (NO Námestovo), Bobrov (NO Námestovo)</t>
  </si>
  <si>
    <t>Ľubica Krištofíková, Mária Šepítková</t>
  </si>
  <si>
    <t>02138/2022-PRZ0113/22-00</t>
  </si>
  <si>
    <t>Zubrohlava (NO Námestovo)</t>
  </si>
  <si>
    <t>Ing. Dušan Pleško a spol.</t>
  </si>
  <si>
    <t>01999/2022-PRZ0099/22-00</t>
  </si>
  <si>
    <t>Veľký Lég (DS Dunajská Streda)</t>
  </si>
  <si>
    <t>Gejza Szabó</t>
  </si>
  <si>
    <t>02330/2022-PRZ0130/22-00</t>
  </si>
  <si>
    <t>Emília Žišková</t>
  </si>
  <si>
    <t>02390/2022-PRZ0139/22-00</t>
  </si>
  <si>
    <t>Devínska Nová Ves (B4 Bratislava IV)</t>
  </si>
  <si>
    <t>Záhorská Bystrica (B4 Bratislava IV)</t>
  </si>
  <si>
    <t>Mgr. Natália Slováková</t>
  </si>
  <si>
    <t>Margita Slováková</t>
  </si>
  <si>
    <t>02545/2022-PRZ0148/22-00</t>
  </si>
  <si>
    <t>Nivy (B2 Bratislava II)</t>
  </si>
  <si>
    <t>Ružinov (B2 Bratislava II), Vrakuňa (B2 Bratislava II)</t>
  </si>
  <si>
    <t>Balušíková Anna</t>
  </si>
  <si>
    <t>01518/2022-PRZ0081/22-00</t>
  </si>
  <si>
    <t>Galanta (GA Galanta)</t>
  </si>
  <si>
    <t>Peter Užák, Ľudovít Užák, Pharm.Dr. Iveta Ferulíková, Ing. arch. Monika Šutá, Ing. Soňa Štefunková, MUDr. Mária Petrovská, Ing. Michaela Chlebecová, Ing. Ladislav Šutý</t>
  </si>
  <si>
    <t>02189/2022-PRZ0119/22-00</t>
  </si>
  <si>
    <t>Humenné (HE Humenné)</t>
  </si>
  <si>
    <t>Mária Bodnárová</t>
  </si>
  <si>
    <t>00962/2022-PRZ0045/22-00</t>
  </si>
  <si>
    <t>Sliepkovce (MI Michalovce)</t>
  </si>
  <si>
    <t>Žbince (MI Michalovce)</t>
  </si>
  <si>
    <t>Ladislav Bely</t>
  </si>
  <si>
    <t>02174/2022-PRZ0118/22-00</t>
  </si>
  <si>
    <t>Železiarne (K2 Košice II)</t>
  </si>
  <si>
    <t>Šaca (K2 Košice II)</t>
  </si>
  <si>
    <t>Milan Juraško</t>
  </si>
  <si>
    <t>02225/2022-PRZ0122/22-00</t>
  </si>
  <si>
    <t>Margita Gaálová</t>
  </si>
  <si>
    <t>02119/2022-PRZ0110/22-00</t>
  </si>
  <si>
    <t>Ing. Soňa Babošová</t>
  </si>
  <si>
    <t>02142/2022-PRZ0115/22-00</t>
  </si>
  <si>
    <t>Brieštie (TR Turčianské Teplice)</t>
  </si>
  <si>
    <t>Zora Poláková</t>
  </si>
  <si>
    <t>02216/2022-PRZ0121/22-00</t>
  </si>
  <si>
    <t>Priekopa (MT Martin)</t>
  </si>
  <si>
    <t>Šimor Katarina</t>
  </si>
  <si>
    <t>02369/2022-PRZ0136/22-00</t>
  </si>
  <si>
    <t>JUDr. Gabriela Kľačanová</t>
  </si>
  <si>
    <t>02403/2022-PRZ0141/22-00</t>
  </si>
  <si>
    <t>Frťalová Vlasta, Nagy Ľubomír</t>
  </si>
  <si>
    <t>02044/2022-PRZ0104/22-00</t>
  </si>
  <si>
    <t>Nitra (NR Nitra)</t>
  </si>
  <si>
    <t>Párovské Háje (NR Nitra)</t>
  </si>
  <si>
    <t>Chrenová Mária</t>
  </si>
  <si>
    <t>00734/2022-PRZ0035/22-00</t>
  </si>
  <si>
    <t>Vráble (NR Nitra)</t>
  </si>
  <si>
    <t>Veľký Cetín (NR Nitra)</t>
  </si>
  <si>
    <t>Ostatná plocha, Vinica, Trvalý trávnatý porast</t>
  </si>
  <si>
    <t>Ľubomíra Manduchová, Alena Ščibrányiová</t>
  </si>
  <si>
    <t>01249/2022-PRZ0063/22-00</t>
  </si>
  <si>
    <t>Regina Lengyelová, Ing. Elena Lengyelová, Ing. Ondrej Lengyel, Dr.techn.</t>
  </si>
  <si>
    <t>01826/2022-PRZ0095/22-00</t>
  </si>
  <si>
    <t>MUDr. Vladárová Danica</t>
  </si>
  <si>
    <t>02022/2022-PRZ0103/22-00</t>
  </si>
  <si>
    <t>Prievidza (PD Prievidza)</t>
  </si>
  <si>
    <t>Diviaky nad Nitricou (PD Prievidza)</t>
  </si>
  <si>
    <t>Podskoč Branislav</t>
  </si>
  <si>
    <t>02139/2022-PRZ0114/22-00</t>
  </si>
  <si>
    <t>Kľačno (PD Prievidza)</t>
  </si>
  <si>
    <t>Záhrada</t>
  </si>
  <si>
    <t>Viola Husárová</t>
  </si>
  <si>
    <t>02157/2022-PRZ0117/22-00</t>
  </si>
  <si>
    <t>Žihárec (SA Šaľa)</t>
  </si>
  <si>
    <t>Ján Hanáček</t>
  </si>
  <si>
    <t>02248/2022-PRZ0123/22-00</t>
  </si>
  <si>
    <t>Huncovce (KK Kežmarok)</t>
  </si>
  <si>
    <t>Kuziel Stanislav</t>
  </si>
  <si>
    <t>02353/2022-PRZ0133/22-00</t>
  </si>
  <si>
    <t>Sobčáková Soňa</t>
  </si>
  <si>
    <t>nie je</t>
  </si>
  <si>
    <t>00430/2019-PRZ -R60028/19.00</t>
  </si>
  <si>
    <t>Turzovka (CA Čadca)</t>
  </si>
  <si>
    <t>Anna Čmárová</t>
  </si>
  <si>
    <t>02356/2022-PRZ0135/22-00</t>
  </si>
  <si>
    <t>Veľká Bytča (BY Bytča)</t>
  </si>
  <si>
    <t>PaedDr. Božena Zlatošová</t>
  </si>
  <si>
    <t>02255/2022-PRZ0125/22-00</t>
  </si>
  <si>
    <t>Bytčica (ZA Žilina)</t>
  </si>
  <si>
    <t>Dohoda o vydaní pozemkov</t>
  </si>
  <si>
    <t>02610/2022-PRC0003/22-00</t>
  </si>
  <si>
    <t>Veľké Lovce (NZ Nové Zámky)</t>
  </si>
  <si>
    <t>Orná pôda, Lesný pozemok, Zastavaná plocha a nádvorie</t>
  </si>
  <si>
    <t>Ing. Mária Jancová</t>
  </si>
  <si>
    <t>Bratislava I.</t>
  </si>
  <si>
    <t>Bratislava II.</t>
  </si>
  <si>
    <t>Súhlas s plnením v inom okrese</t>
  </si>
  <si>
    <t>1. Dohoda  o zrušení  a vyporiadaní podielového spoluvlastníctva č. 01792/2022-DR-0080015/22-00, spis SPFS79546/2022/600</t>
  </si>
  <si>
    <t>Katastrálne územie Kotmanová (extravilán, pozemok určený na rekreáciu), obec Kotmanová, okres Lučenec</t>
  </si>
  <si>
    <r>
      <t>výmera v m</t>
    </r>
    <r>
      <rPr>
        <vertAlign val="superscript"/>
        <sz val="8"/>
        <color rgb="FF000000"/>
        <rFont val="Arial"/>
        <family val="2"/>
        <charset val="238"/>
      </rPr>
      <t>2</t>
    </r>
  </si>
  <si>
    <t>Martin SALVA (golian,ž.Mária rod.Nosáľová) (SPF)</t>
  </si>
  <si>
    <t>909/100</t>
  </si>
  <si>
    <t>4/8</t>
  </si>
  <si>
    <t>416/8</t>
  </si>
  <si>
    <t>Ondrej Belica r. Belica, 985 53 Kotmanová č. 162</t>
  </si>
  <si>
    <t>416/7</t>
  </si>
  <si>
    <t>2. Dohoda  o zrušení  a vyporiadaní podielového spoluvlastníctva č. 01760/2022-DR-0080014/22-00, spis SPFS67139/2021/600</t>
  </si>
  <si>
    <t>Katastrálne územie Medzilaborce (intravilán), obec Medzilaborce, okres Medzilaborce</t>
  </si>
  <si>
    <t>Michal Smetana /ž.Mária r.Kopacova/, /SPF/</t>
  </si>
  <si>
    <t>279/76</t>
  </si>
  <si>
    <t>300/28</t>
  </si>
  <si>
    <t>307/177</t>
  </si>
  <si>
    <t>307/178</t>
  </si>
  <si>
    <t>307/179</t>
  </si>
  <si>
    <t>307/181</t>
  </si>
  <si>
    <t>Miroslav Mihalič, r. Mihalič, Kpt. Nálepku 397/61, Medzilaborce, 068 01</t>
  </si>
  <si>
    <t>299/10</t>
  </si>
  <si>
    <t>300/27</t>
  </si>
  <si>
    <t>307/180</t>
  </si>
  <si>
    <t>310/34</t>
  </si>
  <si>
    <t>310/35</t>
  </si>
  <si>
    <t>Nesúlad súčtu výmer v právnom stave je spôsobený opravou výmery parcely registra EKN p.č 279/76 z 3500 m2 na 3485 m2 podľa nového stavu registra CKN v dôsledku presnejšieho určenia výmer</t>
  </si>
  <si>
    <t>3. Dohoda  o zrušení  a vyporiadaní podielového spoluvlastníctva č. 0524/2022-DR-0080017/22-00, spis SPFS78504/2020/600</t>
  </si>
  <si>
    <t>Katastrálne územie Sedlice (intravilán), obec Sedlice, okres Prešov</t>
  </si>
  <si>
    <t>Krajňáková Alžbeta r. Lacková, (SPF)</t>
  </si>
  <si>
    <t>2/112</t>
  </si>
  <si>
    <t>97/2</t>
  </si>
  <si>
    <t>2/72</t>
  </si>
  <si>
    <t>98/7</t>
  </si>
  <si>
    <t>Lacko Ján, (SPF)</t>
  </si>
  <si>
    <t>4/112</t>
  </si>
  <si>
    <t>4/72</t>
  </si>
  <si>
    <t>Vargošková Karolína r. Lacková, (SPF)</t>
  </si>
  <si>
    <t>Kotuličová Mária r. Lacková, (SPF)</t>
  </si>
  <si>
    <t>Makarová Helena r. Kupčíková, (SPF)</t>
  </si>
  <si>
    <t>7/112</t>
  </si>
  <si>
    <t>Makara Nikolaj, (SPF)</t>
  </si>
  <si>
    <t>14/112</t>
  </si>
  <si>
    <t>14/72</t>
  </si>
  <si>
    <t>Tlumač Ján, (SPF)</t>
  </si>
  <si>
    <t>Čarný Filip, (Varga), (SPF)</t>
  </si>
  <si>
    <t>28/112</t>
  </si>
  <si>
    <t>28/72</t>
  </si>
  <si>
    <t>Fedoranin Imrich, (SPF)</t>
  </si>
  <si>
    <t>8/112</t>
  </si>
  <si>
    <t>8/72</t>
  </si>
  <si>
    <t>Petrenčák Milan a Mária Petrenčáková rod. Mrúzová, Sedlice,č. 291, 082 43</t>
  </si>
  <si>
    <t>24/112</t>
  </si>
  <si>
    <t>98/5</t>
  </si>
  <si>
    <t>Guman Ľudovít a Jana Gumanová rod. Vargová, Sedlice, č.301, 082 43</t>
  </si>
  <si>
    <t>16/112</t>
  </si>
  <si>
    <t>98/6</t>
  </si>
  <si>
    <t>Obec Oponice</t>
  </si>
  <si>
    <t>01709/2022-PKZ -K40257/22.00</t>
  </si>
  <si>
    <t>Oponice</t>
  </si>
  <si>
    <t>Obec Jablonica</t>
  </si>
  <si>
    <t>02658/2022-PKZ -K40355/22.00</t>
  </si>
  <si>
    <t>02600/2022-PKZO-K40022/22.00</t>
  </si>
  <si>
    <t>Spišská Sobota</t>
  </si>
  <si>
    <t>Obec Rumanová</t>
  </si>
  <si>
    <t>02781/2022-PKZO-K40025/22.00</t>
  </si>
  <si>
    <t>SLOVENSKÝ VODOHOSPODÁRSKY PODNIK, štátny podnik</t>
  </si>
  <si>
    <t>00442/2015-PKZP-K40013/15.00</t>
  </si>
  <si>
    <t>Ipeľský Sokolec</t>
  </si>
  <si>
    <t>01367/2021-PKZP-K40162/21.00</t>
  </si>
  <si>
    <t>01018/2022-PKZP-K40113/22.00</t>
  </si>
  <si>
    <t>01219/2022-PKZP-K40129/22.00</t>
  </si>
  <si>
    <t>Obec Nevidzany</t>
  </si>
  <si>
    <t>01967/2022-PKZP-K40172/22.00</t>
  </si>
  <si>
    <t>Nevidzany</t>
  </si>
  <si>
    <t>02350/2022-PKZP-K40247/22.00</t>
  </si>
  <si>
    <t>NV Z.180/1995 § 19 a) Verejný záujem</t>
  </si>
  <si>
    <t>Obec Žehňa</t>
  </si>
  <si>
    <t>02531/2022-PKZP-K40263/22.00</t>
  </si>
  <si>
    <t>Žehňa</t>
  </si>
  <si>
    <t>Obec Liešťany</t>
  </si>
  <si>
    <t>02654/2022-PKZP-K40227/22.00</t>
  </si>
  <si>
    <t>Dobročná</t>
  </si>
  <si>
    <t>02666/2022-PKZP-K40223/22.00</t>
  </si>
  <si>
    <t>02948/2022-PKZP-K40315/22.00</t>
  </si>
  <si>
    <t>Michaela Ragalová</t>
  </si>
  <si>
    <t>01747/2022-PKZ -K40265/22.00</t>
  </si>
  <si>
    <t>SSR Nar.238/2010 §3 c) Nemožnosť samostatného účelného využitia</t>
  </si>
  <si>
    <t>Billý František, Mgr. , Billá Adriana</t>
  </si>
  <si>
    <t>02006/2022-PKZ -K40299/22.00</t>
  </si>
  <si>
    <t>Zachar Martin</t>
  </si>
  <si>
    <t>01886/2022-PKZP-K40206/22.00</t>
  </si>
  <si>
    <t>Michalik Pavol, Michaliková Iveta</t>
  </si>
  <si>
    <t>02383/2022-PKZP-K40248/22.00</t>
  </si>
  <si>
    <t>Richard Rusňák, Mgr. Zdenka Rusňáková</t>
  </si>
  <si>
    <t>02809/2019-PKZ -K40711/19.00</t>
  </si>
  <si>
    <t>Závod</t>
  </si>
  <si>
    <t>Ing. Lukáč Zsolt PhD., EMBA</t>
  </si>
  <si>
    <t>01439/2022-PKZ -K40211/22.00</t>
  </si>
  <si>
    <t xml:space="preserve">Pavol Minarovič, Alena Minarovičová </t>
  </si>
  <si>
    <t>01906/2022-PKZ -K40291/22.00</t>
  </si>
  <si>
    <t>Svetlana Iršová</t>
  </si>
  <si>
    <t>02197/2022-PKZ -K40317/22.00</t>
  </si>
  <si>
    <t>Baláž Ivan Mgr., Balážová Jarmila</t>
  </si>
  <si>
    <t>02516/2022-PKZ -K40322/22.00</t>
  </si>
  <si>
    <t>Marcela Meždejová</t>
  </si>
  <si>
    <t>02534/2022-PKZ -K40340/22.00</t>
  </si>
  <si>
    <t>Lukáš Štibravý</t>
  </si>
  <si>
    <t>02609/2022-PKZ -K40351/22.00</t>
  </si>
  <si>
    <t>Jana Božíková</t>
  </si>
  <si>
    <t>02611/2022-PKZ -K40352/22.00</t>
  </si>
  <si>
    <t>Miloš Ujlacký, Anna Ujlacká</t>
  </si>
  <si>
    <t>02619/2022-PKZ -K40353/22.00</t>
  </si>
  <si>
    <t>Marek Gardian</t>
  </si>
  <si>
    <t>02837/2022-PKZ -K40374/22.00</t>
  </si>
  <si>
    <t>Praznov</t>
  </si>
  <si>
    <t>Viliam Klátik, Mgr. Zuzana Klátiková</t>
  </si>
  <si>
    <t>02866/2022-PKZ -K40377/22.00</t>
  </si>
  <si>
    <t>PaedDr. Marián Sloboda</t>
  </si>
  <si>
    <t>02966/2022-PKZ -K40393/22.00</t>
  </si>
  <si>
    <t>Roman Vizváry a m. Lenka</t>
  </si>
  <si>
    <t>02205/2019-PKZP-K40349/19.00</t>
  </si>
  <si>
    <t>Peter Zdravecký</t>
  </si>
  <si>
    <t>00191/2022-PKZP-K40028/22.00</t>
  </si>
  <si>
    <t>Gašparová Mária MUDr.</t>
  </si>
  <si>
    <t>01828/2022-PKZP-K40199/22.00</t>
  </si>
  <si>
    <t>Ohrady</t>
  </si>
  <si>
    <t>Mgr. Zuzana Neumannová</t>
  </si>
  <si>
    <t>01937/2022-PKZP-K40211/22.00</t>
  </si>
  <si>
    <t>Igor Misal</t>
  </si>
  <si>
    <t>02201/2022-PKZP-K40236/22.00</t>
  </si>
  <si>
    <t>Moravské Lieskové</t>
  </si>
  <si>
    <t>Dana Pavlíková, Ladislav Duchoslav</t>
  </si>
  <si>
    <t>02232/2022-PKZP-K40239/22.00</t>
  </si>
  <si>
    <t>Sátorová Margita</t>
  </si>
  <si>
    <t>02523/2022-PKZP-K40264/22.00</t>
  </si>
  <si>
    <t>Ing. Vojtech Čičmanec</t>
  </si>
  <si>
    <t>02550/2022-PKZP-K40266/22.00</t>
  </si>
  <si>
    <t>Kocurany</t>
  </si>
  <si>
    <t>Radovan Chovanec</t>
  </si>
  <si>
    <t>02613/2022-PKZP-K40280/22.00</t>
  </si>
  <si>
    <t>Michal Šiška</t>
  </si>
  <si>
    <t>02625/2022-PKZP-K40282/22.00</t>
  </si>
  <si>
    <t>František Sedláček, Vladimíra Sedláčková</t>
  </si>
  <si>
    <t>02675/2022-PKZP-K40288/22.00</t>
  </si>
  <si>
    <t>Záskalie</t>
  </si>
  <si>
    <t>Viera Kovárová</t>
  </si>
  <si>
    <t>02715/2022-PKZP-K40292/22.00</t>
  </si>
  <si>
    <t>Čerňanská Helena</t>
  </si>
  <si>
    <t>02910/2022-PKZP-K40310/22.00</t>
  </si>
  <si>
    <t>Vieska</t>
  </si>
  <si>
    <t>Ing. Peter Balluch</t>
  </si>
  <si>
    <t>02975/2022-PKZP-K40319/22.00</t>
  </si>
  <si>
    <t>Severné Mesto</t>
  </si>
  <si>
    <t>METON STAV s.r.o.</t>
  </si>
  <si>
    <t>02977/2022-PKZP-K40321/22.00</t>
  </si>
  <si>
    <t>Ladislav Fuksa a manž. Lenka Fuksová</t>
  </si>
  <si>
    <t>02744/2022-PNZ -P40889/22.00</t>
  </si>
  <si>
    <t>Kuchyňa</t>
  </si>
  <si>
    <r>
      <rPr>
        <sz val="8"/>
        <color rgb="FF000000"/>
        <rFont val="Arial"/>
      </rPr>
      <t>66,00 €</t>
    </r>
    <r>
      <rPr>
        <sz val="8"/>
        <color rgb="FF000000"/>
        <rFont val="Arial"/>
      </rPr>
      <t xml:space="preserve"> / </t>
    </r>
    <r>
      <rPr>
        <sz val="8"/>
        <color rgb="FF000000"/>
        <rFont val="Arial"/>
      </rPr>
      <t>2 018,34 €</t>
    </r>
  </si>
  <si>
    <t>Peter Dojčák</t>
  </si>
  <si>
    <t>02751/2022-PNZ -P40892/22.00</t>
  </si>
  <si>
    <r>
      <rPr>
        <sz val="8"/>
        <color rgb="FF000000"/>
        <rFont val="Arial"/>
      </rPr>
      <t>90,00 €</t>
    </r>
    <r>
      <rPr>
        <sz val="8"/>
        <color rgb="FF000000"/>
        <rFont val="Arial"/>
      </rPr>
      <t xml:space="preserve"> / </t>
    </r>
    <r>
      <rPr>
        <sz val="8"/>
        <color rgb="FF000000"/>
        <rFont val="Arial"/>
      </rPr>
      <t>146,58 €</t>
    </r>
  </si>
  <si>
    <t>František Kubovič</t>
  </si>
  <si>
    <t>02767/2022-PNZ -P40899/22.00</t>
  </si>
  <si>
    <r>
      <rPr>
        <sz val="8"/>
        <color rgb="FF000000"/>
        <rFont val="Arial"/>
      </rPr>
      <t>95,00 €</t>
    </r>
    <r>
      <rPr>
        <sz val="8"/>
        <color rgb="FF000000"/>
        <rFont val="Arial"/>
      </rPr>
      <t xml:space="preserve"> / </t>
    </r>
    <r>
      <rPr>
        <sz val="8"/>
        <color rgb="FF000000"/>
        <rFont val="Arial"/>
      </rPr>
      <t>82,62 €</t>
    </r>
  </si>
  <si>
    <t>MUDr. Štefan Horváth</t>
  </si>
  <si>
    <t>02903/2022-PNZ -P40934/22.00</t>
  </si>
  <si>
    <r>
      <rPr>
        <sz val="8"/>
        <color rgb="FF000000"/>
        <rFont val="Arial"/>
      </rPr>
      <t>90,00 €</t>
    </r>
    <r>
      <rPr>
        <sz val="8"/>
        <color rgb="FF000000"/>
        <rFont val="Arial"/>
      </rPr>
      <t xml:space="preserve"> / </t>
    </r>
    <r>
      <rPr>
        <sz val="8"/>
        <color rgb="FF000000"/>
        <rFont val="Arial"/>
      </rPr>
      <t>121,42 €</t>
    </r>
  </si>
  <si>
    <t>Mgr. Ivan Pullman</t>
  </si>
  <si>
    <t>02920/2022-PNZ -P40937/22.00</t>
  </si>
  <si>
    <r>
      <rPr>
        <sz val="8"/>
        <color rgb="FF000000"/>
        <rFont val="Arial"/>
      </rPr>
      <t>99,00 €</t>
    </r>
    <r>
      <rPr>
        <sz val="8"/>
        <color rgb="FF000000"/>
        <rFont val="Arial"/>
      </rPr>
      <t xml:space="preserve"> / </t>
    </r>
    <r>
      <rPr>
        <sz val="8"/>
        <color rgb="FF000000"/>
        <rFont val="Arial"/>
      </rPr>
      <t>166,41 €</t>
    </r>
  </si>
  <si>
    <t>Aneta Kubus DiS</t>
  </si>
  <si>
    <t>02971/2022-PNZ -P40947/22.00</t>
  </si>
  <si>
    <r>
      <rPr>
        <sz val="8"/>
        <color rgb="FF000000"/>
        <rFont val="Arial"/>
      </rPr>
      <t>55,00 €</t>
    </r>
    <r>
      <rPr>
        <sz val="8"/>
        <color rgb="FF000000"/>
        <rFont val="Arial"/>
      </rPr>
      <t xml:space="preserve"> / </t>
    </r>
    <r>
      <rPr>
        <sz val="8"/>
        <color rgb="FF000000"/>
        <rFont val="Arial"/>
      </rPr>
      <t>3 254,44 €</t>
    </r>
  </si>
  <si>
    <t>Ján Achberger</t>
  </si>
  <si>
    <t>02980/2022-PNZ -P40953/22.00</t>
  </si>
  <si>
    <r>
      <rPr>
        <sz val="8"/>
        <color rgb="FF000000"/>
        <rFont val="Arial"/>
      </rPr>
      <t>75,00 €</t>
    </r>
    <r>
      <rPr>
        <sz val="8"/>
        <color rgb="FF000000"/>
        <rFont val="Arial"/>
      </rPr>
      <t xml:space="preserve"> / </t>
    </r>
    <r>
      <rPr>
        <sz val="8"/>
        <color rgb="FF000000"/>
        <rFont val="Arial"/>
      </rPr>
      <t>699,63 €</t>
    </r>
  </si>
  <si>
    <t>02088/2022-PNZ -P40665/22.00</t>
  </si>
  <si>
    <r>
      <rPr>
        <sz val="8"/>
        <color rgb="FF000000"/>
        <rFont val="Arial"/>
      </rPr>
      <t>68,10 €</t>
    </r>
    <r>
      <rPr>
        <sz val="8"/>
        <color rgb="FF000000"/>
        <rFont val="Arial"/>
      </rPr>
      <t xml:space="preserve"> / </t>
    </r>
    <r>
      <rPr>
        <sz val="8"/>
        <color rgb="FF000000"/>
        <rFont val="Arial"/>
      </rPr>
      <t>41,35 €</t>
    </r>
  </si>
  <si>
    <t>Sásiková Janka Ing.</t>
  </si>
  <si>
    <t>02193/2022-PNZ -P40707/22.00</t>
  </si>
  <si>
    <r>
      <rPr>
        <sz val="8"/>
        <color rgb="FF000000"/>
        <rFont val="Arial"/>
      </rPr>
      <t>76,00 €</t>
    </r>
    <r>
      <rPr>
        <sz val="8"/>
        <color rgb="FF000000"/>
        <rFont val="Arial"/>
      </rPr>
      <t xml:space="preserve"> / </t>
    </r>
    <r>
      <rPr>
        <sz val="8"/>
        <color rgb="FF000000"/>
        <rFont val="Arial"/>
      </rPr>
      <t>742,19 €</t>
    </r>
  </si>
  <si>
    <t>Gajdoš Ivan</t>
  </si>
  <si>
    <t>02337/2022-PNZ -P40766/22.00</t>
  </si>
  <si>
    <r>
      <rPr>
        <sz val="8"/>
        <color rgb="FF000000"/>
        <rFont val="Arial"/>
      </rPr>
      <t>79,00 €</t>
    </r>
    <r>
      <rPr>
        <sz val="8"/>
        <color rgb="FF000000"/>
        <rFont val="Arial"/>
      </rPr>
      <t xml:space="preserve"> / </t>
    </r>
    <r>
      <rPr>
        <sz val="8"/>
        <color rgb="FF000000"/>
        <rFont val="Arial"/>
      </rPr>
      <t>464,16 €</t>
    </r>
  </si>
  <si>
    <t>Zoltán Varga</t>
  </si>
  <si>
    <t>01501/2022-PNZ -P40465/22.00</t>
  </si>
  <si>
    <t>Horné Saliby</t>
  </si>
  <si>
    <r>
      <rPr>
        <sz val="8"/>
        <color rgb="FF000000"/>
        <rFont val="Arial"/>
      </rPr>
      <t>75,00 €</t>
    </r>
    <r>
      <rPr>
        <sz val="8"/>
        <color rgb="FF000000"/>
        <rFont val="Arial"/>
      </rPr>
      <t xml:space="preserve"> / </t>
    </r>
    <r>
      <rPr>
        <sz val="8"/>
        <color rgb="FF000000"/>
        <rFont val="Arial"/>
      </rPr>
      <t>395,36 €</t>
    </r>
  </si>
  <si>
    <t>NH FARMA s.r.o.</t>
  </si>
  <si>
    <t>02399/2022-PNZ -P40469/20.00</t>
  </si>
  <si>
    <t>Čierny Brod, Ostrov, Veľké Úľany</t>
  </si>
  <si>
    <r>
      <rPr>
        <sz val="8"/>
        <color rgb="FF000000"/>
        <rFont val="Arial"/>
      </rPr>
      <t>847,05 €</t>
    </r>
    <r>
      <rPr>
        <sz val="8"/>
        <color rgb="FF000000"/>
        <rFont val="Arial"/>
      </rPr>
      <t xml:space="preserve"> / </t>
    </r>
    <r>
      <rPr>
        <sz val="8"/>
        <color rgb="FF000000"/>
        <rFont val="Arial"/>
      </rPr>
      <t>122,98 €</t>
    </r>
  </si>
  <si>
    <t>Bango Ľudovít a Bangová Erika</t>
  </si>
  <si>
    <t>02415/2022-PNZ -P40789/22.00</t>
  </si>
  <si>
    <r>
      <rPr>
        <sz val="8"/>
        <color rgb="FF000000"/>
        <rFont val="Arial"/>
      </rPr>
      <t>77,00 €</t>
    </r>
    <r>
      <rPr>
        <sz val="8"/>
        <color rgb="FF000000"/>
        <rFont val="Arial"/>
      </rPr>
      <t xml:space="preserve"> / </t>
    </r>
    <r>
      <rPr>
        <sz val="8"/>
        <color rgb="FF000000"/>
        <rFont val="Arial"/>
      </rPr>
      <t>1 026,66 €</t>
    </r>
  </si>
  <si>
    <t>PREMIER CLP spol. s r.o.</t>
  </si>
  <si>
    <t>02574/2022-PNZ -P40844/22.00</t>
  </si>
  <si>
    <r>
      <rPr>
        <sz val="8"/>
        <color rgb="FF000000"/>
        <rFont val="Arial"/>
      </rPr>
      <t>21 891,15 €</t>
    </r>
    <r>
      <rPr>
        <sz val="8"/>
        <color rgb="FF000000"/>
        <rFont val="Arial"/>
      </rPr>
      <t xml:space="preserve"> / </t>
    </r>
    <r>
      <rPr>
        <sz val="8"/>
        <color rgb="FF000000"/>
        <rFont val="Arial"/>
      </rPr>
      <t>118,88 €</t>
    </r>
  </si>
  <si>
    <t>Mária Bobeková</t>
  </si>
  <si>
    <t>02187/2022-PNZ -P40704/22.00</t>
  </si>
  <si>
    <r>
      <rPr>
        <sz val="8"/>
        <color rgb="FF000000"/>
        <rFont val="Arial"/>
      </rPr>
      <t>72,00 €</t>
    </r>
    <r>
      <rPr>
        <sz val="8"/>
        <color rgb="FF000000"/>
        <rFont val="Arial"/>
      </rPr>
      <t xml:space="preserve"> / </t>
    </r>
    <r>
      <rPr>
        <sz val="8"/>
        <color rgb="FF000000"/>
        <rFont val="Arial"/>
      </rPr>
      <t>1 628,96 €</t>
    </r>
  </si>
  <si>
    <t>MDi s.r.o.</t>
  </si>
  <si>
    <t>02506/2022-PNZ -P40823/22.00</t>
  </si>
  <si>
    <r>
      <rPr>
        <sz val="8"/>
        <color rgb="FF000000"/>
        <rFont val="Arial"/>
      </rPr>
      <t>3 614,99 €</t>
    </r>
    <r>
      <rPr>
        <sz val="8"/>
        <color rgb="FF000000"/>
        <rFont val="Arial"/>
      </rPr>
      <t xml:space="preserve"> / </t>
    </r>
    <r>
      <rPr>
        <sz val="8"/>
        <color rgb="FF000000"/>
        <rFont val="Arial"/>
      </rPr>
      <t>73,37 €</t>
    </r>
  </si>
  <si>
    <t>Ing. Kristián Vida - STRUO</t>
  </si>
  <si>
    <t>02599/2022-PNZ -P40851/22.00</t>
  </si>
  <si>
    <r>
      <rPr>
        <sz val="8"/>
        <color rgb="FF000000"/>
        <rFont val="Arial"/>
      </rPr>
      <t>84,55 €</t>
    </r>
    <r>
      <rPr>
        <sz val="8"/>
        <color rgb="FF000000"/>
        <rFont val="Arial"/>
      </rPr>
      <t xml:space="preserve"> / </t>
    </r>
    <r>
      <rPr>
        <sz val="8"/>
        <color rgb="FF000000"/>
        <rFont val="Arial"/>
      </rPr>
      <t>173,01 €</t>
    </r>
  </si>
  <si>
    <t>Dávid Kuczman</t>
  </si>
  <si>
    <t>02826/2022-PNZ -P40914/22.00</t>
  </si>
  <si>
    <r>
      <rPr>
        <sz val="8"/>
        <color rgb="FF000000"/>
        <rFont val="Arial"/>
      </rPr>
      <t>70,00 €</t>
    </r>
    <r>
      <rPr>
        <sz val="8"/>
        <color rgb="FF000000"/>
        <rFont val="Arial"/>
      </rPr>
      <t xml:space="preserve"> / </t>
    </r>
    <r>
      <rPr>
        <sz val="8"/>
        <color rgb="FF000000"/>
        <rFont val="Arial"/>
      </rPr>
      <t>1 296,29 €</t>
    </r>
  </si>
  <si>
    <t>Mgr. Viktor Kurák</t>
  </si>
  <si>
    <t>00275/2021-PNZ -P40108/21.00</t>
  </si>
  <si>
    <r>
      <rPr>
        <sz val="8"/>
        <color rgb="FF000000"/>
        <rFont val="Arial"/>
      </rPr>
      <t>80,00 €</t>
    </r>
    <r>
      <rPr>
        <sz val="8"/>
        <color rgb="FF000000"/>
        <rFont val="Arial"/>
      </rPr>
      <t xml:space="preserve"> / </t>
    </r>
    <r>
      <rPr>
        <sz val="8"/>
        <color rgb="FF000000"/>
        <rFont val="Arial"/>
      </rPr>
      <t>213,45 €</t>
    </r>
  </si>
  <si>
    <t>Miroslav Balaj</t>
  </si>
  <si>
    <t>02565/2022-PNZ -P40841/22.00</t>
  </si>
  <si>
    <r>
      <rPr>
        <sz val="8"/>
        <color rgb="FF000000"/>
        <rFont val="Arial"/>
      </rPr>
      <t>80,00 €</t>
    </r>
    <r>
      <rPr>
        <sz val="8"/>
        <color rgb="FF000000"/>
        <rFont val="Arial"/>
      </rPr>
      <t xml:space="preserve"> / </t>
    </r>
    <r>
      <rPr>
        <sz val="8"/>
        <color rgb="FF000000"/>
        <rFont val="Arial"/>
      </rPr>
      <t>186,70 €</t>
    </r>
  </si>
  <si>
    <t>Bajan Jozef,  SHR</t>
  </si>
  <si>
    <t>02272/2022-PNZ -P40256/21.00</t>
  </si>
  <si>
    <r>
      <rPr>
        <sz val="8"/>
        <color rgb="FF000000"/>
        <rFont val="Arial"/>
      </rPr>
      <t>4 614,70 €</t>
    </r>
    <r>
      <rPr>
        <sz val="8"/>
        <color rgb="FF000000"/>
        <rFont val="Arial"/>
      </rPr>
      <t xml:space="preserve"> / </t>
    </r>
    <r>
      <rPr>
        <sz val="8"/>
        <color rgb="FF000000"/>
        <rFont val="Arial"/>
      </rPr>
      <t>95,34 €</t>
    </r>
  </si>
  <si>
    <t>FARMA-STAV spol. s r.o.</t>
  </si>
  <si>
    <t>02465/2022-PNZ -P40804/22.00</t>
  </si>
  <si>
    <t>Medvecké</t>
  </si>
  <si>
    <r>
      <rPr>
        <sz val="8"/>
        <color rgb="FF000000"/>
        <rFont val="Arial"/>
      </rPr>
      <t>166,48 €</t>
    </r>
    <r>
      <rPr>
        <sz val="8"/>
        <color rgb="FF000000"/>
        <rFont val="Arial"/>
      </rPr>
      <t xml:space="preserve"> / </t>
    </r>
    <r>
      <rPr>
        <sz val="8"/>
        <color rgb="FF000000"/>
        <rFont val="Arial"/>
      </rPr>
      <t>133,54 €</t>
    </r>
  </si>
  <si>
    <t>Poľnohospodárske družstvo Podlužany, družstvo</t>
  </si>
  <si>
    <t>02712/2022-PNZ -P40792/22.00</t>
  </si>
  <si>
    <t>Levice, Tekovská Nová Ves, Podlužany</t>
  </si>
  <si>
    <r>
      <rPr>
        <sz val="8"/>
        <color rgb="FF000000"/>
        <rFont val="Arial"/>
      </rPr>
      <t>6 415,70 €</t>
    </r>
    <r>
      <rPr>
        <sz val="8"/>
        <color rgb="FF000000"/>
        <rFont val="Arial"/>
      </rPr>
      <t xml:space="preserve"> / </t>
    </r>
    <r>
      <rPr>
        <sz val="8"/>
        <color rgb="FF000000"/>
        <rFont val="Arial"/>
      </rPr>
      <t>96,95 €</t>
    </r>
  </si>
  <si>
    <t>Skala Ladislav</t>
  </si>
  <si>
    <t>02825/2022-PNZ -P40911/22.00</t>
  </si>
  <si>
    <r>
      <rPr>
        <sz val="8"/>
        <color rgb="FF000000"/>
        <rFont val="Arial"/>
      </rPr>
      <t>82,50 €</t>
    </r>
    <r>
      <rPr>
        <sz val="8"/>
        <color rgb="FF000000"/>
        <rFont val="Arial"/>
      </rPr>
      <t xml:space="preserve"> / </t>
    </r>
    <r>
      <rPr>
        <sz val="8"/>
        <color rgb="FF000000"/>
        <rFont val="Arial"/>
      </rPr>
      <t>665,86 €</t>
    </r>
  </si>
  <si>
    <t>Ladislav Derňár</t>
  </si>
  <si>
    <t>01858/2022-PNZ -P40551/22.00</t>
  </si>
  <si>
    <r>
      <rPr>
        <sz val="8"/>
        <color rgb="FF000000"/>
        <rFont val="Arial"/>
      </rPr>
      <t>107,81 €</t>
    </r>
    <r>
      <rPr>
        <sz val="8"/>
        <color rgb="FF000000"/>
        <rFont val="Arial"/>
      </rPr>
      <t xml:space="preserve"> / </t>
    </r>
    <r>
      <rPr>
        <sz val="8"/>
        <color rgb="FF000000"/>
        <rFont val="Arial"/>
      </rPr>
      <t>74,82 €</t>
    </r>
  </si>
  <si>
    <t>Roľnícke družstvo KOROMĽA</t>
  </si>
  <si>
    <t>02080/2022-PNZ -P40660/22.00</t>
  </si>
  <si>
    <r>
      <rPr>
        <sz val="8"/>
        <color rgb="FF000000"/>
        <rFont val="Arial"/>
      </rPr>
      <t>1 570,18 €</t>
    </r>
    <r>
      <rPr>
        <sz val="8"/>
        <color rgb="FF000000"/>
        <rFont val="Arial"/>
      </rPr>
      <t xml:space="preserve"> / </t>
    </r>
    <r>
      <rPr>
        <sz val="8"/>
        <color rgb="FF000000"/>
        <rFont val="Arial"/>
      </rPr>
      <t>27,44 €</t>
    </r>
  </si>
  <si>
    <t>LESY SERVIS s.r.o.</t>
  </si>
  <si>
    <t>02241/2022-PNZ -P40730/22.00</t>
  </si>
  <si>
    <t>Lesné</t>
  </si>
  <si>
    <r>
      <rPr>
        <sz val="8"/>
        <color rgb="FF000000"/>
        <rFont val="Arial"/>
      </rPr>
      <t>245,32 €</t>
    </r>
    <r>
      <rPr>
        <sz val="8"/>
        <color rgb="FF000000"/>
        <rFont val="Arial"/>
      </rPr>
      <t xml:space="preserve"> / </t>
    </r>
    <r>
      <rPr>
        <sz val="8"/>
        <color rgb="FF000000"/>
        <rFont val="Arial"/>
      </rPr>
      <t>53,42 €</t>
    </r>
  </si>
  <si>
    <t>WAK s.r.o.</t>
  </si>
  <si>
    <t>02377/2022-PNZ -P40728/22.00</t>
  </si>
  <si>
    <t>Bánovce nad Ondavou, Ložín</t>
  </si>
  <si>
    <r>
      <rPr>
        <sz val="8"/>
        <color rgb="FF000000"/>
        <rFont val="Arial"/>
      </rPr>
      <t>6 861,50 €</t>
    </r>
    <r>
      <rPr>
        <sz val="8"/>
        <color rgb="FF000000"/>
        <rFont val="Arial"/>
      </rPr>
      <t xml:space="preserve"> / </t>
    </r>
    <r>
      <rPr>
        <sz val="8"/>
        <color rgb="FF000000"/>
        <rFont val="Arial"/>
      </rPr>
      <t>56,55 €</t>
    </r>
  </si>
  <si>
    <t>ŠEPI INVEST s.r.o.</t>
  </si>
  <si>
    <t>02541/2022-PNZ -P40132/21.00</t>
  </si>
  <si>
    <t>Beňatina, Inovce, Podhoroď</t>
  </si>
  <si>
    <r>
      <rPr>
        <sz val="8"/>
        <color rgb="FF000000"/>
        <rFont val="Arial"/>
      </rPr>
      <t>6 284,43 €</t>
    </r>
    <r>
      <rPr>
        <sz val="8"/>
        <color rgb="FF000000"/>
        <rFont val="Arial"/>
      </rPr>
      <t xml:space="preserve"> / </t>
    </r>
    <r>
      <rPr>
        <sz val="8"/>
        <color rgb="FF000000"/>
        <rFont val="Arial"/>
      </rPr>
      <t>9,78 €</t>
    </r>
  </si>
  <si>
    <t>Štefan Kondáš</t>
  </si>
  <si>
    <t>02840/2022-PNZ -P40915/22.00</t>
  </si>
  <si>
    <t>Maťovce</t>
  </si>
  <si>
    <r>
      <rPr>
        <sz val="8"/>
        <color rgb="FF000000"/>
        <rFont val="Arial"/>
      </rPr>
      <t>75,00 €</t>
    </r>
    <r>
      <rPr>
        <sz val="8"/>
        <color rgb="FF000000"/>
        <rFont val="Arial"/>
      </rPr>
      <t xml:space="preserve"> / </t>
    </r>
    <r>
      <rPr>
        <sz val="8"/>
        <color rgb="FF000000"/>
        <rFont val="Arial"/>
      </rPr>
      <t>493,10 €</t>
    </r>
  </si>
  <si>
    <t>Mgr. Lucia Masaryková</t>
  </si>
  <si>
    <t>02054/2022-PNZ -P40632/22.00</t>
  </si>
  <si>
    <t>Nitrianska Streda</t>
  </si>
  <si>
    <r>
      <rPr>
        <sz val="8"/>
        <color rgb="FF000000"/>
        <rFont val="Arial"/>
      </rPr>
      <t>335,40 €</t>
    </r>
    <r>
      <rPr>
        <sz val="8"/>
        <color rgb="FF000000"/>
        <rFont val="Arial"/>
      </rPr>
      <t xml:space="preserve"> / </t>
    </r>
    <r>
      <rPr>
        <sz val="8"/>
        <color rgb="FF000000"/>
        <rFont val="Arial"/>
      </rPr>
      <t>54,54 €</t>
    </r>
  </si>
  <si>
    <t>02314/2022-PNZ -P40585/19.00</t>
  </si>
  <si>
    <t>Horné Chlebany, Dolné Chlebany, Krušovce, Nemčice, Práznovce, Rajčany, Topoľčany</t>
  </si>
  <si>
    <r>
      <rPr>
        <sz val="8"/>
        <color rgb="FF000000"/>
        <rFont val="Arial"/>
      </rPr>
      <t>32 059,41 €</t>
    </r>
    <r>
      <rPr>
        <sz val="8"/>
        <color rgb="FF000000"/>
        <rFont val="Arial"/>
      </rPr>
      <t xml:space="preserve"> / </t>
    </r>
    <r>
      <rPr>
        <sz val="8"/>
        <color rgb="FF000000"/>
        <rFont val="Arial"/>
      </rPr>
      <t>80,10 €</t>
    </r>
  </si>
  <si>
    <t>Andrej Lukačovič</t>
  </si>
  <si>
    <t>02326/2022-PNZ -P40752/22.00</t>
  </si>
  <si>
    <r>
      <rPr>
        <sz val="8"/>
        <color rgb="FF000000"/>
        <rFont val="Arial"/>
      </rPr>
      <t>150,00 €</t>
    </r>
    <r>
      <rPr>
        <sz val="8"/>
        <color rgb="FF000000"/>
        <rFont val="Arial"/>
      </rPr>
      <t xml:space="preserve"> / </t>
    </r>
    <r>
      <rPr>
        <sz val="8"/>
        <color rgb="FF000000"/>
        <rFont val="Arial"/>
      </rPr>
      <t>3 416,85 €</t>
    </r>
  </si>
  <si>
    <t>WEIGELA spol. s r. o.</t>
  </si>
  <si>
    <t>02397/2022-PNZ -P40784/22.00</t>
  </si>
  <si>
    <r>
      <rPr>
        <sz val="8"/>
        <color rgb="FF000000"/>
        <rFont val="Arial"/>
      </rPr>
      <t>5,30 €</t>
    </r>
    <r>
      <rPr>
        <sz val="8"/>
        <color rgb="FF000000"/>
        <rFont val="Arial"/>
      </rPr>
      <t xml:space="preserve"> / </t>
    </r>
    <r>
      <rPr>
        <sz val="8"/>
        <color rgb="FF000000"/>
        <rFont val="Arial"/>
      </rPr>
      <t>105,16 €</t>
    </r>
  </si>
  <si>
    <t>Zdeněk Mandák</t>
  </si>
  <si>
    <t>02408/2022-PNZ -P40786/22.00</t>
  </si>
  <si>
    <t>Dolné Krškany</t>
  </si>
  <si>
    <r>
      <rPr>
        <sz val="8"/>
        <color rgb="FF000000"/>
        <rFont val="Arial"/>
      </rPr>
      <t>104,00 €</t>
    </r>
    <r>
      <rPr>
        <sz val="8"/>
        <color rgb="FF000000"/>
        <rFont val="Arial"/>
      </rPr>
      <t xml:space="preserve"> / </t>
    </r>
    <r>
      <rPr>
        <sz val="8"/>
        <color rgb="FF000000"/>
        <rFont val="Arial"/>
      </rPr>
      <t>299,80 €</t>
    </r>
  </si>
  <si>
    <t>GREEN POINT, spol. s r.o.</t>
  </si>
  <si>
    <t>02508/2022-PNZ -P40478/22.00</t>
  </si>
  <si>
    <t>Čifáre, Telince</t>
  </si>
  <si>
    <r>
      <rPr>
        <sz val="8"/>
        <color rgb="FF000000"/>
        <rFont val="Arial"/>
      </rPr>
      <t>27 455,17 €</t>
    </r>
    <r>
      <rPr>
        <sz val="8"/>
        <color rgb="FF000000"/>
        <rFont val="Arial"/>
      </rPr>
      <t xml:space="preserve"> / </t>
    </r>
    <r>
      <rPr>
        <sz val="8"/>
        <color rgb="FF000000"/>
        <rFont val="Arial"/>
      </rPr>
      <t>130,19 €</t>
    </r>
  </si>
  <si>
    <t>Tomáš Meliška</t>
  </si>
  <si>
    <t>02987/2022-PNZ -P40956/22.00</t>
  </si>
  <si>
    <r>
      <rPr>
        <sz val="8"/>
        <color rgb="FF000000"/>
        <rFont val="Arial"/>
      </rPr>
      <t>77,00 €</t>
    </r>
    <r>
      <rPr>
        <sz val="8"/>
        <color rgb="FF000000"/>
        <rFont val="Arial"/>
      </rPr>
      <t xml:space="preserve"> / </t>
    </r>
    <r>
      <rPr>
        <sz val="8"/>
        <color rgb="FF000000"/>
        <rFont val="Arial"/>
      </rPr>
      <t>848,01 €</t>
    </r>
  </si>
  <si>
    <t>ČVIRIKOVÁ DANA - SHR</t>
  </si>
  <si>
    <t>02208/2022-PNZ -P40714/22.00</t>
  </si>
  <si>
    <r>
      <rPr>
        <sz val="8"/>
        <color rgb="FF000000"/>
        <rFont val="Arial"/>
      </rPr>
      <t>6 916,82 €</t>
    </r>
    <r>
      <rPr>
        <sz val="8"/>
        <color rgb="FF000000"/>
        <rFont val="Arial"/>
      </rPr>
      <t xml:space="preserve"> / </t>
    </r>
    <r>
      <rPr>
        <sz val="8"/>
        <color rgb="FF000000"/>
        <rFont val="Arial"/>
      </rPr>
      <t>90,41 €</t>
    </r>
  </si>
  <si>
    <t>Hegedüš Tomáš, MVDr.</t>
  </si>
  <si>
    <t>00414/2022-PNZ -P40129/22.00</t>
  </si>
  <si>
    <r>
      <rPr>
        <sz val="8"/>
        <color rgb="FF000000"/>
        <rFont val="Arial"/>
      </rPr>
      <t>100,00 €</t>
    </r>
    <r>
      <rPr>
        <sz val="8"/>
        <color rgb="FF000000"/>
        <rFont val="Arial"/>
      </rPr>
      <t xml:space="preserve"> / </t>
    </r>
    <r>
      <rPr>
        <sz val="8"/>
        <color rgb="FF000000"/>
        <rFont val="Arial"/>
      </rPr>
      <t>393,70 €</t>
    </r>
  </si>
  <si>
    <t>01161/2022-PNZ -P40344/22.00</t>
  </si>
  <si>
    <t>Malé Bošany, Veľké Bošany</t>
  </si>
  <si>
    <r>
      <rPr>
        <sz val="8"/>
        <color rgb="FF000000"/>
        <rFont val="Arial"/>
      </rPr>
      <t>3 620,26 €</t>
    </r>
    <r>
      <rPr>
        <sz val="8"/>
        <color rgb="FF000000"/>
        <rFont val="Arial"/>
      </rPr>
      <t xml:space="preserve"> / </t>
    </r>
    <r>
      <rPr>
        <sz val="8"/>
        <color rgb="FF000000"/>
        <rFont val="Arial"/>
      </rPr>
      <t>64,33 €</t>
    </r>
  </si>
  <si>
    <t>Ľuboš Petráš - Samostatne hospodáriaci roľník</t>
  </si>
  <si>
    <t>01222/2022-PNZ -P40330/22.00</t>
  </si>
  <si>
    <r>
      <rPr>
        <sz val="8"/>
        <color rgb="FF000000"/>
        <rFont val="Arial"/>
      </rPr>
      <t>164,22 €</t>
    </r>
    <r>
      <rPr>
        <sz val="8"/>
        <color rgb="FF000000"/>
        <rFont val="Arial"/>
      </rPr>
      <t xml:space="preserve"> / </t>
    </r>
    <r>
      <rPr>
        <sz val="8"/>
        <color rgb="FF000000"/>
        <rFont val="Arial"/>
      </rPr>
      <t>76,46 €</t>
    </r>
  </si>
  <si>
    <t>Schwarz Rudolf</t>
  </si>
  <si>
    <t>01518/2021-PNZ -P40390/21.00</t>
  </si>
  <si>
    <r>
      <rPr>
        <sz val="8"/>
        <color rgb="FF000000"/>
        <rFont val="Arial"/>
      </rPr>
      <t>75,00 €</t>
    </r>
    <r>
      <rPr>
        <sz val="8"/>
        <color rgb="FF000000"/>
        <rFont val="Arial"/>
      </rPr>
      <t xml:space="preserve"> / </t>
    </r>
    <r>
      <rPr>
        <sz val="8"/>
        <color rgb="FF000000"/>
        <rFont val="Arial"/>
      </rPr>
      <t>602,89 €</t>
    </r>
  </si>
  <si>
    <t>Hostačný Ľubomír</t>
  </si>
  <si>
    <t>01852/2022-PNZ -P40588/22.00</t>
  </si>
  <si>
    <r>
      <rPr>
        <sz val="8"/>
        <color rgb="FF000000"/>
        <rFont val="Arial"/>
      </rPr>
      <t>80,00 €</t>
    </r>
    <r>
      <rPr>
        <sz val="8"/>
        <color rgb="FF000000"/>
        <rFont val="Arial"/>
      </rPr>
      <t xml:space="preserve"> / </t>
    </r>
    <r>
      <rPr>
        <sz val="8"/>
        <color rgb="FF000000"/>
        <rFont val="Arial"/>
      </rPr>
      <t>1 100,41 €</t>
    </r>
  </si>
  <si>
    <t>PRIMA GROUP s.r.o.</t>
  </si>
  <si>
    <t>02068/2022-PNZ -P40658/22.00</t>
  </si>
  <si>
    <t>Krásna Ves</t>
  </si>
  <si>
    <r>
      <rPr>
        <sz val="8"/>
        <color rgb="FF000000"/>
        <rFont val="Arial"/>
      </rPr>
      <t>1 829,96 €</t>
    </r>
    <r>
      <rPr>
        <sz val="8"/>
        <color rgb="FF000000"/>
        <rFont val="Arial"/>
      </rPr>
      <t xml:space="preserve"> / </t>
    </r>
    <r>
      <rPr>
        <sz val="8"/>
        <color rgb="FF000000"/>
        <rFont val="Arial"/>
      </rPr>
      <t>35,70 €</t>
    </r>
  </si>
  <si>
    <t>Matej Daniel</t>
  </si>
  <si>
    <t>02141/2022-PNZ -P40687/22.00</t>
  </si>
  <si>
    <r>
      <rPr>
        <sz val="8"/>
        <color rgb="FF000000"/>
        <rFont val="Arial"/>
      </rPr>
      <t>95,00 €</t>
    </r>
    <r>
      <rPr>
        <sz val="8"/>
        <color rgb="FF000000"/>
        <rFont val="Arial"/>
      </rPr>
      <t xml:space="preserve"> / </t>
    </r>
    <r>
      <rPr>
        <sz val="8"/>
        <color rgb="FF000000"/>
        <rFont val="Arial"/>
      </rPr>
      <t>1 074,66 €</t>
    </r>
  </si>
  <si>
    <t>Maroši Štefan</t>
  </si>
  <si>
    <t>02338/2022-PNZ -P40749/22.00</t>
  </si>
  <si>
    <r>
      <rPr>
        <sz val="8"/>
        <color rgb="FF000000"/>
        <rFont val="Arial"/>
      </rPr>
      <t>100,00 €</t>
    </r>
    <r>
      <rPr>
        <sz val="8"/>
        <color rgb="FF000000"/>
        <rFont val="Arial"/>
      </rPr>
      <t xml:space="preserve"> / </t>
    </r>
    <r>
      <rPr>
        <sz val="8"/>
        <color rgb="FF000000"/>
        <rFont val="Arial"/>
      </rPr>
      <t>184,71 €</t>
    </r>
  </si>
  <si>
    <t>Škultéty Ľubomír</t>
  </si>
  <si>
    <t>02466/2022-PNZ -P40806/22.00</t>
  </si>
  <si>
    <r>
      <rPr>
        <sz val="8"/>
        <color rgb="FF000000"/>
        <rFont val="Arial"/>
      </rPr>
      <t>60,00 €</t>
    </r>
    <r>
      <rPr>
        <sz val="8"/>
        <color rgb="FF000000"/>
        <rFont val="Arial"/>
      </rPr>
      <t xml:space="preserve"> / </t>
    </r>
    <r>
      <rPr>
        <sz val="8"/>
        <color rgb="FF000000"/>
        <rFont val="Arial"/>
      </rPr>
      <t>3 030,30 €</t>
    </r>
  </si>
  <si>
    <t>Poľnohospodárske družstvo so sídlom v Jarovniciach</t>
  </si>
  <si>
    <t>02329/2022-PNZ -P40437/21.00</t>
  </si>
  <si>
    <t>Daletice, Dubovica, Hermanovce, Chminianska Nová Ves, Jarovnice, Močidľany, Ražňany, Renčišov, Rožkovany, Sabinov, Uzovské Pekľany, Uzovský Šalgov</t>
  </si>
  <si>
    <r>
      <rPr>
        <sz val="8"/>
        <color rgb="FF000000"/>
        <rFont val="Arial"/>
      </rPr>
      <t>22 284,50 €</t>
    </r>
    <r>
      <rPr>
        <sz val="8"/>
        <color rgb="FF000000"/>
        <rFont val="Arial"/>
      </rPr>
      <t xml:space="preserve"> / </t>
    </r>
    <r>
      <rPr>
        <sz val="8"/>
        <color rgb="FF000000"/>
        <rFont val="Arial"/>
      </rPr>
      <t>30,13 €</t>
    </r>
  </si>
  <si>
    <t>BIO - FARM, s.r.o.</t>
  </si>
  <si>
    <t>01034/2022-PNZ -P40293/22.00</t>
  </si>
  <si>
    <t>Spišský Štiavnik, Vydrník</t>
  </si>
  <si>
    <r>
      <rPr>
        <sz val="8"/>
        <color rgb="FF000000"/>
        <rFont val="Arial"/>
      </rPr>
      <t>3 671,94 €</t>
    </r>
    <r>
      <rPr>
        <sz val="8"/>
        <color rgb="FF000000"/>
        <rFont val="Arial"/>
      </rPr>
      <t xml:space="preserve"> / </t>
    </r>
    <r>
      <rPr>
        <sz val="8"/>
        <color rgb="FF000000"/>
        <rFont val="Arial"/>
      </rPr>
      <t>25,21 €</t>
    </r>
  </si>
  <si>
    <t>Jozef Zemianek</t>
  </si>
  <si>
    <t>02851/2022-PNZ -P40923/22.00</t>
  </si>
  <si>
    <r>
      <rPr>
        <sz val="8"/>
        <color rgb="FF000000"/>
        <rFont val="Arial"/>
      </rPr>
      <t>60,00 €</t>
    </r>
    <r>
      <rPr>
        <sz val="8"/>
        <color rgb="FF000000"/>
        <rFont val="Arial"/>
      </rPr>
      <t xml:space="preserve"> / </t>
    </r>
    <r>
      <rPr>
        <sz val="8"/>
        <color rgb="FF000000"/>
        <rFont val="Arial"/>
      </rPr>
      <t>1 298,70 €</t>
    </r>
  </si>
  <si>
    <t>Miroslav Uhrin - SHR</t>
  </si>
  <si>
    <t>02784/2022-PNZ -P40903/22.00</t>
  </si>
  <si>
    <t>Sútor</t>
  </si>
  <si>
    <r>
      <rPr>
        <sz val="8"/>
        <color rgb="FF000000"/>
        <rFont val="Arial"/>
      </rPr>
      <t>576,98 €</t>
    </r>
    <r>
      <rPr>
        <sz val="8"/>
        <color rgb="FF000000"/>
        <rFont val="Arial"/>
      </rPr>
      <t xml:space="preserve"> / </t>
    </r>
    <r>
      <rPr>
        <sz val="8"/>
        <color rgb="FF000000"/>
        <rFont val="Arial"/>
      </rPr>
      <t>43,27 €</t>
    </r>
  </si>
  <si>
    <t>Petra Gavalierová - SHR</t>
  </si>
  <si>
    <t>02791/2022-PNZ -P40905/22.00</t>
  </si>
  <si>
    <t>Hodejov</t>
  </si>
  <si>
    <r>
      <rPr>
        <sz val="8"/>
        <color rgb="FF000000"/>
        <rFont val="Arial"/>
      </rPr>
      <t>372,15 €</t>
    </r>
    <r>
      <rPr>
        <sz val="8"/>
        <color rgb="FF000000"/>
        <rFont val="Arial"/>
      </rPr>
      <t xml:space="preserve"> / </t>
    </r>
    <r>
      <rPr>
        <sz val="8"/>
        <color rgb="FF000000"/>
        <rFont val="Arial"/>
      </rPr>
      <t>56,88 €</t>
    </r>
  </si>
  <si>
    <t>Ing. Peter Dobaieš</t>
  </si>
  <si>
    <t>02862/2022-PNZ -P40928/22.00</t>
  </si>
  <si>
    <t>Ratkovská Lehota</t>
  </si>
  <si>
    <r>
      <rPr>
        <sz val="8"/>
        <color rgb="FF000000"/>
        <rFont val="Arial"/>
      </rPr>
      <t>60,00 €</t>
    </r>
    <r>
      <rPr>
        <sz val="8"/>
        <color rgb="FF000000"/>
        <rFont val="Arial"/>
      </rPr>
      <t xml:space="preserve"> / </t>
    </r>
    <r>
      <rPr>
        <sz val="8"/>
        <color rgb="FF000000"/>
        <rFont val="Arial"/>
      </rPr>
      <t>1 685,39 €</t>
    </r>
  </si>
  <si>
    <t>Dalibor Makši</t>
  </si>
  <si>
    <t>02935/2022-PNZ -P40942/22.00</t>
  </si>
  <si>
    <r>
      <rPr>
        <sz val="8"/>
        <color rgb="FF000000"/>
        <rFont val="Arial"/>
      </rPr>
      <t>100,00 €</t>
    </r>
    <r>
      <rPr>
        <sz val="8"/>
        <color rgb="FF000000"/>
        <rFont val="Arial"/>
      </rPr>
      <t xml:space="preserve"> / </t>
    </r>
    <r>
      <rPr>
        <sz val="8"/>
        <color rgb="FF000000"/>
        <rFont val="Arial"/>
      </rPr>
      <t>1 004,02 €</t>
    </r>
  </si>
  <si>
    <t>AGRICOLA CIVITAS, s.r.o.</t>
  </si>
  <si>
    <t>02634/2022-PNZ -P40866/22.00</t>
  </si>
  <si>
    <r>
      <rPr>
        <sz val="8"/>
        <color rgb="FF000000"/>
        <rFont val="Arial"/>
      </rPr>
      <t>314,57 €</t>
    </r>
    <r>
      <rPr>
        <sz val="8"/>
        <color rgb="FF000000"/>
        <rFont val="Arial"/>
      </rPr>
      <t xml:space="preserve"> / </t>
    </r>
    <r>
      <rPr>
        <sz val="8"/>
        <color rgb="FF000000"/>
        <rFont val="Arial"/>
      </rPr>
      <t>58,92 €</t>
    </r>
  </si>
  <si>
    <t>Ján Referovič - SHR</t>
  </si>
  <si>
    <t>01607/2022-PNZ -P40459/22.00</t>
  </si>
  <si>
    <t>Matovce</t>
  </si>
  <si>
    <r>
      <rPr>
        <sz val="8"/>
        <color rgb="FF000000"/>
        <rFont val="Arial"/>
      </rPr>
      <t>88,12 €</t>
    </r>
    <r>
      <rPr>
        <sz val="8"/>
        <color rgb="FF000000"/>
        <rFont val="Arial"/>
      </rPr>
      <t xml:space="preserve"> / </t>
    </r>
    <r>
      <rPr>
        <sz val="8"/>
        <color rgb="FF000000"/>
        <rFont val="Arial"/>
      </rPr>
      <t>45,54 €</t>
    </r>
  </si>
  <si>
    <t>Jaroslav Hamrák</t>
  </si>
  <si>
    <t>02474/2022-PNZ -P40810/22.00</t>
  </si>
  <si>
    <r>
      <rPr>
        <sz val="8"/>
        <color rgb="FF000000"/>
        <rFont val="Arial"/>
      </rPr>
      <t>82,50 €</t>
    </r>
    <r>
      <rPr>
        <sz val="8"/>
        <color rgb="FF000000"/>
        <rFont val="Arial"/>
      </rPr>
      <t xml:space="preserve"> / </t>
    </r>
    <r>
      <rPr>
        <sz val="8"/>
        <color rgb="FF000000"/>
        <rFont val="Arial"/>
      </rPr>
      <t>525,81 €</t>
    </r>
  </si>
  <si>
    <t>Ján Ozimý</t>
  </si>
  <si>
    <t>02104/2022-PNZ -P40673/22.00</t>
  </si>
  <si>
    <r>
      <rPr>
        <sz val="8"/>
        <color rgb="FF000000"/>
        <rFont val="Arial"/>
      </rPr>
      <t>84,00 €</t>
    </r>
    <r>
      <rPr>
        <sz val="8"/>
        <color rgb="FF000000"/>
        <rFont val="Arial"/>
      </rPr>
      <t xml:space="preserve"> / </t>
    </r>
    <r>
      <rPr>
        <sz val="8"/>
        <color rgb="FF000000"/>
        <rFont val="Arial"/>
      </rPr>
      <t>213,80 €</t>
    </r>
  </si>
  <si>
    <t>Imrich Babrnák</t>
  </si>
  <si>
    <t>02312/2022-PNZ -P40757/22.00</t>
  </si>
  <si>
    <r>
      <rPr>
        <sz val="8"/>
        <color rgb="FF000000"/>
        <rFont val="Arial"/>
      </rPr>
      <t>84,00 €</t>
    </r>
    <r>
      <rPr>
        <sz val="8"/>
        <color rgb="FF000000"/>
        <rFont val="Arial"/>
      </rPr>
      <t xml:space="preserve"> / </t>
    </r>
    <r>
      <rPr>
        <sz val="8"/>
        <color rgb="FF000000"/>
        <rFont val="Arial"/>
      </rPr>
      <t>197,83 €</t>
    </r>
  </si>
  <si>
    <t>Lenka Patková</t>
  </si>
  <si>
    <t>02436/2022-PNZ -P40801/22.00</t>
  </si>
  <si>
    <r>
      <rPr>
        <sz val="8"/>
        <color rgb="FF000000"/>
        <rFont val="Arial"/>
      </rPr>
      <t>76,00 €</t>
    </r>
    <r>
      <rPr>
        <sz val="8"/>
        <color rgb="FF000000"/>
        <rFont val="Arial"/>
      </rPr>
      <t xml:space="preserve"> / </t>
    </r>
    <r>
      <rPr>
        <sz val="8"/>
        <color rgb="FF000000"/>
        <rFont val="Arial"/>
      </rPr>
      <t>691,54 €</t>
    </r>
  </si>
  <si>
    <t>Karel Pekař</t>
  </si>
  <si>
    <t>02891/2022-PNZ -P40933/22.00</t>
  </si>
  <si>
    <r>
      <rPr>
        <sz val="8"/>
        <color rgb="FF000000"/>
        <rFont val="Arial"/>
      </rPr>
      <t>81,00 €</t>
    </r>
    <r>
      <rPr>
        <sz val="8"/>
        <color rgb="FF000000"/>
        <rFont val="Arial"/>
      </rPr>
      <t xml:space="preserve"> / </t>
    </r>
    <r>
      <rPr>
        <sz val="8"/>
        <color rgb="FF000000"/>
        <rFont val="Arial"/>
      </rPr>
      <t>397,06 €</t>
    </r>
  </si>
  <si>
    <t>Marek Nitschneider</t>
  </si>
  <si>
    <t>02918/2022-PNZ -P40936/22.00</t>
  </si>
  <si>
    <r>
      <rPr>
        <sz val="8"/>
        <color rgb="FF000000"/>
        <rFont val="Arial"/>
      </rPr>
      <t>75,00 €</t>
    </r>
    <r>
      <rPr>
        <sz val="8"/>
        <color rgb="FF000000"/>
        <rFont val="Arial"/>
      </rPr>
      <t xml:space="preserve"> / </t>
    </r>
    <r>
      <rPr>
        <sz val="8"/>
        <color rgb="FF000000"/>
        <rFont val="Arial"/>
      </rPr>
      <t>755,29 €</t>
    </r>
  </si>
  <si>
    <t>Poľnohospodárske družstvo Krakovany - Stráže</t>
  </si>
  <si>
    <t>02116/2022-PNZ -P40166/20.00</t>
  </si>
  <si>
    <t>Krakovany, Stráže, Ostrov, Piešťany, Vrbové</t>
  </si>
  <si>
    <r>
      <rPr>
        <sz val="8"/>
        <color rgb="FF000000"/>
        <rFont val="Arial"/>
      </rPr>
      <t>7 674,65 €</t>
    </r>
    <r>
      <rPr>
        <sz val="8"/>
        <color rgb="FF000000"/>
        <rFont val="Arial"/>
      </rPr>
      <t xml:space="preserve"> / </t>
    </r>
    <r>
      <rPr>
        <sz val="8"/>
        <color rgb="FF000000"/>
        <rFont val="Arial"/>
      </rPr>
      <t>89,68 €</t>
    </r>
  </si>
  <si>
    <t>Roľnícke družstvo v Pavliciach</t>
  </si>
  <si>
    <t>02878/2022-PNZ -P40448/21.00</t>
  </si>
  <si>
    <t>Majcichov, Pavlice, Voderady</t>
  </si>
  <si>
    <r>
      <rPr>
        <sz val="8"/>
        <color rgb="FF000000"/>
        <rFont val="Arial"/>
      </rPr>
      <t>8 742,24 €</t>
    </r>
    <r>
      <rPr>
        <sz val="8"/>
        <color rgb="FF000000"/>
        <rFont val="Arial"/>
      </rPr>
      <t xml:space="preserve"> / </t>
    </r>
    <r>
      <rPr>
        <sz val="8"/>
        <color rgb="FF000000"/>
        <rFont val="Arial"/>
      </rPr>
      <t>120,65 €</t>
    </r>
  </si>
  <si>
    <t>AGRO Voderady - Slovenská Nová Ves a.s.</t>
  </si>
  <si>
    <t>02882/2022-PNZ -P40927/22.00</t>
  </si>
  <si>
    <t>Pác, Slovenská Nová Ves, Voderady, Zeleneč</t>
  </si>
  <si>
    <r>
      <rPr>
        <sz val="8"/>
        <color rgb="FF000000"/>
        <rFont val="Arial"/>
      </rPr>
      <t>19 487,46 €</t>
    </r>
    <r>
      <rPr>
        <sz val="8"/>
        <color rgb="FF000000"/>
        <rFont val="Arial"/>
      </rPr>
      <t xml:space="preserve"> / </t>
    </r>
    <r>
      <rPr>
        <sz val="8"/>
        <color rgb="FF000000"/>
        <rFont val="Arial"/>
      </rPr>
      <t>121,08 €</t>
    </r>
  </si>
  <si>
    <t>Ján Murčo</t>
  </si>
  <si>
    <t>05022/2020-PNZ -P40618/20.00</t>
  </si>
  <si>
    <r>
      <rPr>
        <sz val="8"/>
        <color rgb="FF000000"/>
        <rFont val="Arial"/>
      </rPr>
      <t>389,70 €</t>
    </r>
    <r>
      <rPr>
        <sz val="8"/>
        <color rgb="FF000000"/>
        <rFont val="Arial"/>
      </rPr>
      <t xml:space="preserve"> / </t>
    </r>
    <r>
      <rPr>
        <sz val="8"/>
        <color rgb="FF000000"/>
        <rFont val="Arial"/>
      </rPr>
      <t>29,14 €</t>
    </r>
  </si>
  <si>
    <t>Juraj Čík</t>
  </si>
  <si>
    <t>00322/2021-PNZ -P40119/21.00</t>
  </si>
  <si>
    <r>
      <rPr>
        <sz val="8"/>
        <color rgb="FF000000"/>
        <rFont val="Arial"/>
      </rPr>
      <t>123,93 €</t>
    </r>
    <r>
      <rPr>
        <sz val="8"/>
        <color rgb="FF000000"/>
        <rFont val="Arial"/>
      </rPr>
      <t xml:space="preserve"> / </t>
    </r>
    <r>
      <rPr>
        <sz val="8"/>
        <color rgb="FF000000"/>
        <rFont val="Arial"/>
      </rPr>
      <t>24,86 €</t>
    </r>
  </si>
  <si>
    <t>Izák Ľuboslav</t>
  </si>
  <si>
    <t>00354/2022-PNZ -P40010/22.00</t>
  </si>
  <si>
    <r>
      <rPr>
        <sz val="8"/>
        <color rgb="FF000000"/>
        <rFont val="Arial"/>
      </rPr>
      <t>100,00 €</t>
    </r>
    <r>
      <rPr>
        <sz val="8"/>
        <color rgb="FF000000"/>
        <rFont val="Arial"/>
      </rPr>
      <t xml:space="preserve"> / </t>
    </r>
    <r>
      <rPr>
        <sz val="8"/>
        <color rgb="FF000000"/>
        <rFont val="Arial"/>
      </rPr>
      <t>2 057,61 €</t>
    </r>
  </si>
  <si>
    <t>Flimer Viktor, Ing.</t>
  </si>
  <si>
    <t>01579/2022-PNZ -P40488/22.00</t>
  </si>
  <si>
    <r>
      <rPr>
        <sz val="8"/>
        <color rgb="FF000000"/>
        <rFont val="Arial"/>
      </rPr>
      <t>50,00 €</t>
    </r>
    <r>
      <rPr>
        <sz val="8"/>
        <color rgb="FF000000"/>
        <rFont val="Arial"/>
      </rPr>
      <t xml:space="preserve"> / </t>
    </r>
    <r>
      <rPr>
        <sz val="8"/>
        <color rgb="FF000000"/>
        <rFont val="Arial"/>
      </rPr>
      <t>2 617,80 €</t>
    </r>
  </si>
  <si>
    <t>Barbora Ivan</t>
  </si>
  <si>
    <t>01631/2022-PNZ -P40450/22.00</t>
  </si>
  <si>
    <t>Veľké Pole</t>
  </si>
  <si>
    <r>
      <rPr>
        <sz val="8"/>
        <color rgb="FF000000"/>
        <rFont val="Arial"/>
      </rPr>
      <t>70,00 €</t>
    </r>
    <r>
      <rPr>
        <sz val="8"/>
        <color rgb="FF000000"/>
        <rFont val="Arial"/>
      </rPr>
      <t xml:space="preserve"> / </t>
    </r>
    <r>
      <rPr>
        <sz val="8"/>
        <color rgb="FF000000"/>
        <rFont val="Arial"/>
      </rPr>
      <t>1 206,89 €</t>
    </r>
  </si>
  <si>
    <t>Vladimír Pilnik</t>
  </si>
  <si>
    <t>01803/2022-PNZ -P40569/22.00</t>
  </si>
  <si>
    <r>
      <rPr>
        <sz val="8"/>
        <color rgb="FF000000"/>
        <rFont val="Arial"/>
      </rPr>
      <t>75,00 €</t>
    </r>
    <r>
      <rPr>
        <sz val="8"/>
        <color rgb="FF000000"/>
        <rFont val="Arial"/>
      </rPr>
      <t xml:space="preserve"> / </t>
    </r>
    <r>
      <rPr>
        <sz val="8"/>
        <color rgb="FF000000"/>
        <rFont val="Arial"/>
      </rPr>
      <t>730,28 €</t>
    </r>
  </si>
  <si>
    <t>Golianová Zlata</t>
  </si>
  <si>
    <t>02648/2022-PNZ -P40869/22.00</t>
  </si>
  <si>
    <r>
      <rPr>
        <sz val="8"/>
        <color rgb="FF000000"/>
        <rFont val="Arial"/>
      </rPr>
      <t>94,00 €</t>
    </r>
    <r>
      <rPr>
        <sz val="8"/>
        <color rgb="FF000000"/>
        <rFont val="Arial"/>
      </rPr>
      <t xml:space="preserve"> / </t>
    </r>
    <r>
      <rPr>
        <sz val="8"/>
        <color rgb="FF000000"/>
        <rFont val="Arial"/>
      </rPr>
      <t>83,16 €</t>
    </r>
  </si>
  <si>
    <t>KOVÁČ Jozef-rekreačné služby</t>
  </si>
  <si>
    <t>02085/2022-PNZ -P43691/06.01</t>
  </si>
  <si>
    <r>
      <rPr>
        <sz val="8"/>
        <color rgb="FF000000"/>
        <rFont val="Arial"/>
      </rPr>
      <t>2,2519</t>
    </r>
    <r>
      <rPr>
        <sz val="8"/>
        <color rgb="FF000000"/>
        <rFont val="Arial"/>
      </rPr>
      <t xml:space="preserve"> / </t>
    </r>
    <r>
      <rPr>
        <sz val="8"/>
        <color rgb="FF000000"/>
        <rFont val="Arial"/>
      </rPr>
      <t>0,0000</t>
    </r>
  </si>
  <si>
    <t>DELTA EF, s.r.o.</t>
  </si>
  <si>
    <t>02543/2022-PNZ -P40332/18.02</t>
  </si>
  <si>
    <t xml:space="preserve">zvýšenie výmery, doplnenie parc. na základe užívania </t>
  </si>
  <si>
    <t>Jelka, Nové Osady, Veľké Úľany</t>
  </si>
  <si>
    <r>
      <rPr>
        <sz val="8"/>
        <color rgb="FF000000"/>
        <rFont val="Arial"/>
      </rPr>
      <t>91,5571</t>
    </r>
    <r>
      <rPr>
        <sz val="8"/>
        <color rgb="FF000000"/>
        <rFont val="Arial"/>
      </rPr>
      <t xml:space="preserve"> / </t>
    </r>
    <r>
      <rPr>
        <sz val="8"/>
        <color rgb="FF000000"/>
        <rFont val="Arial"/>
      </rPr>
      <t>99,1543</t>
    </r>
  </si>
  <si>
    <t>Pavol Bottka - Bottka Farma, SHR</t>
  </si>
  <si>
    <t>02504/2022-PNZ -P40885/15.02</t>
  </si>
  <si>
    <r>
      <rPr>
        <sz val="8"/>
        <color rgb="FF000000"/>
        <rFont val="Arial"/>
      </rPr>
      <t>47,8004</t>
    </r>
    <r>
      <rPr>
        <sz val="8"/>
        <color rgb="FF000000"/>
        <rFont val="Arial"/>
      </rPr>
      <t xml:space="preserve"> / </t>
    </r>
    <r>
      <rPr>
        <sz val="8"/>
        <color rgb="FF000000"/>
        <rFont val="Arial"/>
      </rPr>
      <t>0,0000</t>
    </r>
  </si>
  <si>
    <t>Mariňák Dušan - SHR</t>
  </si>
  <si>
    <t>02439/2022-PNZ -P41080/14.02</t>
  </si>
  <si>
    <t>Komárovce, Ostrov</t>
  </si>
  <si>
    <r>
      <rPr>
        <sz val="8"/>
        <color rgb="FF000000"/>
        <rFont val="Arial"/>
      </rPr>
      <t>8,6114</t>
    </r>
    <r>
      <rPr>
        <sz val="8"/>
        <color rgb="FF000000"/>
        <rFont val="Arial"/>
      </rPr>
      <t xml:space="preserve"> / </t>
    </r>
    <r>
      <rPr>
        <sz val="8"/>
        <color rgb="FF000000"/>
        <rFont val="Arial"/>
      </rPr>
      <t>0,0000</t>
    </r>
  </si>
  <si>
    <t>Poľnohospodárske družstvo VINOHRADY Choňkovce</t>
  </si>
  <si>
    <t>02847/2022-PNZ -P41000/14.03</t>
  </si>
  <si>
    <t>dodatok o znížení na základe žiadosti nájomcu</t>
  </si>
  <si>
    <t>Bežovce, Hlivištia, Horňa, Jenkovce, Nižné Nemecké, Sejkov, Tašuľa, Vojnatina, Záhor</t>
  </si>
  <si>
    <r>
      <rPr>
        <sz val="8"/>
        <color rgb="FF000000"/>
        <rFont val="Arial"/>
      </rPr>
      <t>510,8210</t>
    </r>
    <r>
      <rPr>
        <sz val="8"/>
        <color rgb="FF000000"/>
        <rFont val="Arial"/>
      </rPr>
      <t xml:space="preserve"> / </t>
    </r>
    <r>
      <rPr>
        <sz val="8"/>
        <color rgb="FF000000"/>
        <rFont val="Arial"/>
      </rPr>
      <t>505,9829</t>
    </r>
  </si>
  <si>
    <t>02480/2022-PNZ -P40599/14.02</t>
  </si>
  <si>
    <t>na žiadosť nájomcu upraviť vzťahy v novej NZ</t>
  </si>
  <si>
    <t>Nemčice</t>
  </si>
  <si>
    <r>
      <rPr>
        <sz val="8"/>
        <color rgb="FF000000"/>
        <rFont val="Arial"/>
      </rPr>
      <t>6,7110</t>
    </r>
    <r>
      <rPr>
        <sz val="8"/>
        <color rgb="FF000000"/>
        <rFont val="Arial"/>
      </rPr>
      <t xml:space="preserve"> / </t>
    </r>
    <r>
      <rPr>
        <sz val="8"/>
        <color rgb="FF000000"/>
        <rFont val="Arial"/>
      </rPr>
      <t>0,0000</t>
    </r>
  </si>
  <si>
    <t>02487/2022-PNZ -P40083/11.07</t>
  </si>
  <si>
    <t>na žiadosť nájomcu upraviť vzťahy novou NZ</t>
  </si>
  <si>
    <t>Dolné Chlebany, Krušovce</t>
  </si>
  <si>
    <r>
      <rPr>
        <sz val="8"/>
        <color rgb="FF000000"/>
        <rFont val="Arial"/>
      </rPr>
      <t>362,6342</t>
    </r>
    <r>
      <rPr>
        <sz val="8"/>
        <color rgb="FF000000"/>
        <rFont val="Arial"/>
      </rPr>
      <t xml:space="preserve"> / </t>
    </r>
    <r>
      <rPr>
        <sz val="8"/>
        <color rgb="FF000000"/>
        <rFont val="Arial"/>
      </rPr>
      <t>0,0000</t>
    </r>
  </si>
  <si>
    <t>DLL Invest s.r.o.</t>
  </si>
  <si>
    <t>02458/2022-PNZ -P46384/08.01</t>
  </si>
  <si>
    <r>
      <rPr>
        <sz val="8"/>
        <color rgb="FF000000"/>
        <rFont val="Arial"/>
      </rPr>
      <t>0,0359</t>
    </r>
    <r>
      <rPr>
        <sz val="8"/>
        <color rgb="FF000000"/>
        <rFont val="Arial"/>
      </rPr>
      <t xml:space="preserve"> / </t>
    </r>
    <r>
      <rPr>
        <sz val="8"/>
        <color rgb="FF000000"/>
        <rFont val="Arial"/>
      </rPr>
      <t>0,0000</t>
    </r>
  </si>
  <si>
    <t>MVDr. Tomáš Hegedüš</t>
  </si>
  <si>
    <t>02342/2021-PNZ -P40596/09.01</t>
  </si>
  <si>
    <t xml:space="preserve">Dohoda o ukončení NZ z dôvodu uzatvorenia novej NZ </t>
  </si>
  <si>
    <r>
      <rPr>
        <sz val="8"/>
        <color rgb="FF000000"/>
        <rFont val="Arial"/>
      </rPr>
      <t>0,1016</t>
    </r>
    <r>
      <rPr>
        <sz val="8"/>
        <color rgb="FF000000"/>
        <rFont val="Arial"/>
      </rPr>
      <t xml:space="preserve"> / </t>
    </r>
    <r>
      <rPr>
        <sz val="8"/>
        <color rgb="FF000000"/>
        <rFont val="Arial"/>
      </rPr>
      <t>0,0000</t>
    </r>
  </si>
  <si>
    <t>Gavalier Adrián - SHR</t>
  </si>
  <si>
    <t>02789/2022-PNZ -P40013/21.01</t>
  </si>
  <si>
    <r>
      <rPr>
        <sz val="8"/>
        <color rgb="FF000000"/>
        <rFont val="Arial"/>
      </rPr>
      <t>6,6379</t>
    </r>
    <r>
      <rPr>
        <sz val="8"/>
        <color rgb="FF000000"/>
        <rFont val="Arial"/>
      </rPr>
      <t xml:space="preserve"> / </t>
    </r>
    <r>
      <rPr>
        <sz val="8"/>
        <color rgb="FF000000"/>
        <rFont val="Arial"/>
      </rPr>
      <t>0,0000</t>
    </r>
  </si>
  <si>
    <t>Kycora s.r.o.</t>
  </si>
  <si>
    <t>02464/2022-PNZ -P40915/16.02</t>
  </si>
  <si>
    <t>na žiadosť nájomcu - na základe vyjadrenia lesníka fondu zníženie výmery</t>
  </si>
  <si>
    <t>Nižné Ružbachy</t>
  </si>
  <si>
    <r>
      <rPr>
        <sz val="8"/>
        <color rgb="FF000000"/>
        <rFont val="Arial"/>
      </rPr>
      <t>76,2526</t>
    </r>
    <r>
      <rPr>
        <sz val="8"/>
        <color rgb="FF000000"/>
        <rFont val="Arial"/>
      </rPr>
      <t xml:space="preserve"> / </t>
    </r>
    <r>
      <rPr>
        <sz val="8"/>
        <color rgb="FF000000"/>
        <rFont val="Arial"/>
      </rPr>
      <t>61,5330</t>
    </r>
  </si>
  <si>
    <t>Ing. OTOKÁR JEREMIÁŠ - DREVOSPOL MRJ, SHR</t>
  </si>
  <si>
    <t>02420/2022-PNZ -P40382/11.03</t>
  </si>
  <si>
    <r>
      <rPr>
        <sz val="8"/>
        <color rgb="FF000000"/>
        <rFont val="Arial"/>
      </rPr>
      <t>13,7590</t>
    </r>
    <r>
      <rPr>
        <sz val="8"/>
        <color rgb="FF000000"/>
        <rFont val="Arial"/>
      </rPr>
      <t xml:space="preserve"> / </t>
    </r>
    <r>
      <rPr>
        <sz val="8"/>
        <color rgb="FF000000"/>
        <rFont val="Arial"/>
      </rPr>
      <t>0,0000</t>
    </r>
  </si>
  <si>
    <t>Roľnícke družstvo podielnikov Chocholná-Velčice</t>
  </si>
  <si>
    <t>01989/2022-PNZ -P40827/14.02</t>
  </si>
  <si>
    <t>Adamovské Kochanovce, Chocholná-Velčice, Kostolná-Záriečie</t>
  </si>
  <si>
    <r>
      <rPr>
        <sz val="8"/>
        <color rgb="FF000000"/>
        <rFont val="Arial"/>
      </rPr>
      <t>262,1441</t>
    </r>
    <r>
      <rPr>
        <sz val="8"/>
        <color rgb="FF000000"/>
        <rFont val="Arial"/>
      </rPr>
      <t xml:space="preserve"> / </t>
    </r>
    <r>
      <rPr>
        <sz val="8"/>
        <color rgb="FF000000"/>
        <rFont val="Arial"/>
      </rPr>
      <t>245,8842</t>
    </r>
  </si>
  <si>
    <t>Róbert Bajzík</t>
  </si>
  <si>
    <t>02955/2022-PNZ -P41004/15.03</t>
  </si>
  <si>
    <t>31.12.2025</t>
  </si>
  <si>
    <r>
      <rPr>
        <sz val="8"/>
        <color rgb="FF000000"/>
        <rFont val="Arial"/>
      </rPr>
      <t>0,0000</t>
    </r>
    <r>
      <rPr>
        <sz val="8"/>
        <color rgb="FF000000"/>
        <rFont val="Arial"/>
      </rPr>
      <t xml:space="preserve"> / </t>
    </r>
    <r>
      <rPr>
        <sz val="8"/>
        <color rgb="FF000000"/>
        <rFont val="Arial"/>
      </rPr>
      <t>2,5452</t>
    </r>
  </si>
  <si>
    <t>Szabo Jozef ml.</t>
  </si>
  <si>
    <t>04464/2020-PNZ -P41222/14.01</t>
  </si>
  <si>
    <t xml:space="preserve">ukončenie NZ z dôvodu prevodu vlastníctva nehnuteľnosti na p.č. CKN 5152 na Bango Ľudovít a Bangová Erika </t>
  </si>
  <si>
    <r>
      <rPr>
        <sz val="8"/>
        <color rgb="FF000000"/>
        <rFont val="Arial"/>
      </rPr>
      <t>0,0750</t>
    </r>
    <r>
      <rPr>
        <sz val="8"/>
        <color rgb="FF000000"/>
        <rFont val="Arial"/>
      </rPr>
      <t xml:space="preserve"> / </t>
    </r>
    <r>
      <rPr>
        <sz val="8"/>
        <color rgb="FF000000"/>
        <rFont val="Arial"/>
      </rPr>
      <t>0,0000</t>
    </r>
  </si>
  <si>
    <t>Škvarková Katarína, SHR</t>
  </si>
  <si>
    <t>01159/2022-PNZ -P40691/16.02</t>
  </si>
  <si>
    <t>zvýšenie výmery na základe žiadosti nájomcu</t>
  </si>
  <si>
    <t>Močiar, Šášovské Podhradie</t>
  </si>
  <si>
    <r>
      <rPr>
        <sz val="8"/>
        <color rgb="FF000000"/>
        <rFont val="Arial"/>
      </rPr>
      <t>2,2138</t>
    </r>
    <r>
      <rPr>
        <sz val="8"/>
        <color rgb="FF000000"/>
        <rFont val="Arial"/>
      </rPr>
      <t xml:space="preserve"> / </t>
    </r>
    <r>
      <rPr>
        <sz val="8"/>
        <color rgb="FF000000"/>
        <rFont val="Arial"/>
      </rPr>
      <t>26,1043</t>
    </r>
  </si>
  <si>
    <t>01576/2022-PNZ -P40131/19.01</t>
  </si>
  <si>
    <t>žiadosť nájomcu o zmenu doby nájmu (z doby určitej na neurčitú)</t>
  </si>
  <si>
    <r>
      <rPr>
        <sz val="8"/>
        <color rgb="FF000000"/>
        <rFont val="Arial"/>
      </rPr>
      <t>0,0191</t>
    </r>
    <r>
      <rPr>
        <sz val="8"/>
        <color rgb="FF000000"/>
        <rFont val="Arial"/>
      </rPr>
      <t xml:space="preserve"> / </t>
    </r>
    <r>
      <rPr>
        <sz val="8"/>
        <color rgb="FF000000"/>
        <rFont val="Arial"/>
      </rPr>
      <t>0,0000</t>
    </r>
  </si>
  <si>
    <t>Výbošťoková Elena</t>
  </si>
  <si>
    <t>01997/2022-PNZ -P47488/02.01</t>
  </si>
  <si>
    <t xml:space="preserve">dohoda o ukončení NZ, nájomca odpredal susediacu nehnuteľnosť </t>
  </si>
  <si>
    <t>Dúbravy</t>
  </si>
  <si>
    <r>
      <rPr>
        <sz val="8"/>
        <color rgb="FF000000"/>
        <rFont val="Arial"/>
      </rPr>
      <t>0,0186</t>
    </r>
    <r>
      <rPr>
        <sz val="8"/>
        <color rgb="FF000000"/>
        <rFont val="Arial"/>
      </rPr>
      <t xml:space="preserve"> / </t>
    </r>
    <r>
      <rPr>
        <sz val="8"/>
        <color rgb="FF000000"/>
        <rFont val="Arial"/>
      </rPr>
      <t>0,0000</t>
    </r>
  </si>
  <si>
    <t>Eckert Robert</t>
  </si>
  <si>
    <t>02560/2022-PNZ -P41189/14.01</t>
  </si>
  <si>
    <r>
      <rPr>
        <sz val="8"/>
        <color rgb="FF000000"/>
        <rFont val="Arial"/>
      </rPr>
      <t>0,0716</t>
    </r>
    <r>
      <rPr>
        <sz val="8"/>
        <color rgb="FF000000"/>
        <rFont val="Arial"/>
      </rPr>
      <t xml:space="preserve"> / </t>
    </r>
    <r>
      <rPr>
        <sz val="8"/>
        <color rgb="FF000000"/>
        <rFont val="Arial"/>
      </rPr>
      <t>0,0000</t>
    </r>
  </si>
  <si>
    <t>04917/2020-PNZ -P40617/05.10</t>
  </si>
  <si>
    <t>zníženie výmery - pridelenie pozemkov mladému farmárovi</t>
  </si>
  <si>
    <t>Hronský Beňadik, Orovnica, Psiare, Tekovská Breznica</t>
  </si>
  <si>
    <r>
      <rPr>
        <sz val="8"/>
        <color rgb="FF000000"/>
        <rFont val="Arial"/>
      </rPr>
      <t>405,3276</t>
    </r>
    <r>
      <rPr>
        <sz val="8"/>
        <color rgb="FF000000"/>
        <rFont val="Arial"/>
      </rPr>
      <t xml:space="preserve"> / </t>
    </r>
    <r>
      <rPr>
        <sz val="8"/>
        <color rgb="FF000000"/>
        <rFont val="Arial"/>
      </rPr>
      <t>158,9224</t>
    </r>
  </si>
  <si>
    <t xml:space="preserve">Jančkárová  Marta </t>
  </si>
  <si>
    <t>02528/2022-PNZ -P40829/22.00</t>
  </si>
  <si>
    <t>pozemky pod stavbami a dvor k nehnuteľnostiam</t>
  </si>
  <si>
    <r>
      <rPr>
        <sz val="8"/>
        <color rgb="FF000000"/>
        <rFont val="Arial"/>
      </rPr>
      <t>189,75 €</t>
    </r>
    <r>
      <rPr>
        <sz val="8"/>
        <color rgb="FF000000"/>
        <rFont val="Arial"/>
      </rPr>
      <t xml:space="preserve"> / </t>
    </r>
    <r>
      <rPr>
        <sz val="8"/>
        <color rgb="FF000000"/>
        <rFont val="Arial"/>
      </rPr>
      <t>0,33 €</t>
    </r>
  </si>
  <si>
    <t>Full, s.r.o.</t>
  </si>
  <si>
    <t>SPFS73623/2022/781</t>
  </si>
  <si>
    <t>Ukončenie dohodou na žiadosť nájomcu z dôvodu odpredaja čerpacej stanice</t>
  </si>
  <si>
    <t>Výstavba elektrických stĺpov pre ČS PHM</t>
  </si>
  <si>
    <r>
      <rPr>
        <sz val="8"/>
        <color rgb="FF000000"/>
        <rFont val="Arial"/>
      </rPr>
      <t>0,0341</t>
    </r>
    <r>
      <rPr>
        <sz val="8"/>
        <color rgb="FF000000"/>
        <rFont val="Arial"/>
      </rPr>
      <t xml:space="preserve"> / </t>
    </r>
    <r>
      <rPr>
        <sz val="8"/>
        <color rgb="FF000000"/>
        <rFont val="Arial"/>
      </rPr>
      <t>0,0000</t>
    </r>
  </si>
  <si>
    <t>Gejza Íro</t>
  </si>
  <si>
    <t>00900/2022-PRZ0043/22-00</t>
  </si>
  <si>
    <t>Tomášov (SC Senec), Malinovo (SC Senec)</t>
  </si>
  <si>
    <t>Jozef Topor, Miroslav Topor, Viera Jáchymová</t>
  </si>
  <si>
    <t>02805/2022-PRZ0165/22-00</t>
  </si>
  <si>
    <t>Miroslav Jašura</t>
  </si>
  <si>
    <t>02872/2022-PRZ0176/22-00</t>
  </si>
  <si>
    <t>Nová Lipnica (SC Senec)</t>
  </si>
  <si>
    <t>Eleonóra Chmelová</t>
  </si>
  <si>
    <t>02875/2022-PRZ0177/22-00</t>
  </si>
  <si>
    <t>Malinovo (SC Senec)</t>
  </si>
  <si>
    <t>Terrézia Murinová</t>
  </si>
  <si>
    <t>02147/2022-PRZ0116/22-00</t>
  </si>
  <si>
    <t>Daniel Hučala</t>
  </si>
  <si>
    <t>02297/2022-PRZ0127/22-00</t>
  </si>
  <si>
    <t>Nižná (TS Tvrdošín)</t>
  </si>
  <si>
    <t>Habovka (TS Tvrdošín)</t>
  </si>
  <si>
    <t>Mária Páneková</t>
  </si>
  <si>
    <t>02418/2022-PRZ0144/22-00</t>
  </si>
  <si>
    <t>Ústie nad Priehradou (TS Tvrdošín)</t>
  </si>
  <si>
    <t xml:space="preserve">doc. Ing. Branislav Jelenčík, ArtD., Dip. Mgmt </t>
  </si>
  <si>
    <t>02422/2022-PRZ0145/22-00</t>
  </si>
  <si>
    <t>Tvrdošín (TS Tvrdošín), Medvedzie (TS Tvrdošín)</t>
  </si>
  <si>
    <t>Ing. Štefan Bulla</t>
  </si>
  <si>
    <t>02428/2022-PRZ0146/22-00</t>
  </si>
  <si>
    <t>Ing. Peter Kristofčák</t>
  </si>
  <si>
    <t>02698/2022-PRZ0155/22-00</t>
  </si>
  <si>
    <t xml:space="preserve">   </t>
  </si>
  <si>
    <t>Mária Nadanyiová</t>
  </si>
  <si>
    <t>02699/2022-PRZ0156/22-00</t>
  </si>
  <si>
    <t>Anastázia Besedová</t>
  </si>
  <si>
    <t>02108/2022-PRZ0107/22-00</t>
  </si>
  <si>
    <t>Ing. Milan Bartošík</t>
  </si>
  <si>
    <t>02110/2022-PRZ0108/22-00</t>
  </si>
  <si>
    <t>Staré Mesto (B1 Bratislava I)</t>
  </si>
  <si>
    <t>Ružinov (B2 Bratislava II)</t>
  </si>
  <si>
    <t>Jarmila Zárecká</t>
  </si>
  <si>
    <t>02393/2022-PRZ0140/22-00</t>
  </si>
  <si>
    <t>Ondrej  Štefansich</t>
  </si>
  <si>
    <t>02786/2022-PRZ0160/22-00</t>
  </si>
  <si>
    <t>Zastavaná plocha a nádvorie</t>
  </si>
  <si>
    <t>Martina Krausová</t>
  </si>
  <si>
    <t>02355/2022-PRZ0134/22-00</t>
  </si>
  <si>
    <t>Michalovce (MI Michalovce)</t>
  </si>
  <si>
    <t>Lukačovičová Štefánia, Kostková Antónia, Lukačovičová Katarína</t>
  </si>
  <si>
    <t>02332/2022-PRZ0131/22-00</t>
  </si>
  <si>
    <t>Gajdošová Helena, Paulík Peter</t>
  </si>
  <si>
    <t>02684/2022-PRZ0154/22-00</t>
  </si>
  <si>
    <t>Horný Ohaj (NR Nitra)</t>
  </si>
  <si>
    <t>Tarko Dušan</t>
  </si>
  <si>
    <t>02907/2022-PRZ0181/22-00</t>
  </si>
  <si>
    <t>Chrenová (NR Nitra)</t>
  </si>
  <si>
    <t>Kováčová Margita, Ing. František Táby, Tábyová Mária</t>
  </si>
  <si>
    <t>02908/2022-PRZ0182/22-00</t>
  </si>
  <si>
    <t>Jozef Melišek</t>
  </si>
  <si>
    <t>02542/2022-PRZ0147/22-00</t>
  </si>
  <si>
    <t>Svätuša (NZ Nové Zámky)</t>
  </si>
  <si>
    <t>Gabriela Mančušková</t>
  </si>
  <si>
    <t>02568/2022-PRZ0150/22-00</t>
  </si>
  <si>
    <t>František Spišák</t>
  </si>
  <si>
    <t>02411/2022-PRZ0143/22-00</t>
  </si>
  <si>
    <t>Ľubotice (PO Prešov)</t>
  </si>
  <si>
    <t>Norbert Scholtz</t>
  </si>
  <si>
    <t>02605/2022-PRZ0152/22-00</t>
  </si>
  <si>
    <t>Ladislav Hriňák</t>
  </si>
  <si>
    <t>02821/2022-PRZ0169/22-00</t>
  </si>
  <si>
    <t>Pleva Ferdinand</t>
  </si>
  <si>
    <t>02800/2022-PRZ0161/22-00</t>
  </si>
  <si>
    <t>Stránske (ZA Žilina), Kunerad (ZA Žilina), Rajecké Teplice (ZA Žilina)</t>
  </si>
  <si>
    <t>Stránske (ZA Žilina)</t>
  </si>
  <si>
    <t>Plevová Jolana</t>
  </si>
  <si>
    <t>02804/2022-PRZ0164/22-00</t>
  </si>
  <si>
    <t>Košice-Juh, okres KE IV.</t>
  </si>
  <si>
    <t>Skároš (KS-Košice okolie)</t>
  </si>
  <si>
    <t>súhlas štatutárov s plnením v inom okrese</t>
  </si>
  <si>
    <t>1. Dohoda  o zrušení  a vyporiadaní podielového spoluvlastníctva č. 03035/2022-DR-0080020/22-00, spis SPFS83771/2022/600</t>
  </si>
  <si>
    <t>Katastrálne územie Veľká Budafa (extravilán, pozemok určený na výstavbu), obec Holice, okres Dunajská Streda</t>
  </si>
  <si>
    <r>
      <t>výmera písomná / podľa GP          m</t>
    </r>
    <r>
      <rPr>
        <vertAlign val="superscript"/>
        <sz val="10"/>
        <color rgb="FF000000"/>
        <rFont val="Arial"/>
        <family val="2"/>
        <charset val="238"/>
      </rPr>
      <t>2</t>
    </r>
  </si>
  <si>
    <r>
      <t>výmera podielu písomná               / podľa GP                   m</t>
    </r>
    <r>
      <rPr>
        <vertAlign val="superscript"/>
        <sz val="10"/>
        <color rgb="FF000000"/>
        <rFont val="Arial"/>
        <family val="2"/>
        <charset val="238"/>
      </rPr>
      <t>2</t>
    </r>
  </si>
  <si>
    <t>Slovenská republika - v správe SPF</t>
  </si>
  <si>
    <t>136/1</t>
  </si>
  <si>
    <t>157994 / 158309</t>
  </si>
  <si>
    <t>8/40</t>
  </si>
  <si>
    <r>
      <rPr>
        <sz val="10"/>
        <color rgb="FF000000"/>
        <rFont val="Arial"/>
        <family val="2"/>
        <charset val="238"/>
      </rPr>
      <t xml:space="preserve">31599 / </t>
    </r>
    <r>
      <rPr>
        <b/>
        <sz val="10"/>
        <color rgb="FF000000"/>
        <rFont val="Arial"/>
        <family val="2"/>
        <charset val="238"/>
      </rPr>
      <t>31662</t>
    </r>
  </si>
  <si>
    <t>134/47</t>
  </si>
  <si>
    <t>Obec Holice, Póšfa 151, 930 34 Holice</t>
  </si>
  <si>
    <t>32/40</t>
  </si>
  <si>
    <r>
      <rPr>
        <sz val="10"/>
        <color rgb="FF000000"/>
        <rFont val="Arial"/>
        <family val="2"/>
        <charset val="238"/>
      </rPr>
      <t xml:space="preserve">126395 / </t>
    </r>
    <r>
      <rPr>
        <b/>
        <sz val="10"/>
        <color rgb="FF000000"/>
        <rFont val="Arial"/>
        <family val="2"/>
        <charset val="238"/>
      </rPr>
      <t>126647</t>
    </r>
  </si>
  <si>
    <t>134/46</t>
  </si>
  <si>
    <r>
      <rPr>
        <sz val="10"/>
        <color rgb="FF000000"/>
        <rFont val="Arial"/>
        <family val="2"/>
        <charset val="238"/>
      </rPr>
      <t xml:space="preserve">157994 / </t>
    </r>
    <r>
      <rPr>
        <b/>
        <sz val="10"/>
        <color rgb="FF000000"/>
        <rFont val="Arial"/>
        <family val="2"/>
        <charset val="238"/>
      </rPr>
      <t>158309</t>
    </r>
  </si>
  <si>
    <t>Písomná výmera parcely KN-E bola geometrickým plánom upravená výpočtom zo súradníc na skutočný stav</t>
  </si>
  <si>
    <t>Účel predaja</t>
  </si>
  <si>
    <t>Pozemkové spoločenstvo URBÁR Drahová - Háj</t>
  </si>
  <si>
    <t>01017/2022-PKZ -K40167/22.00</t>
  </si>
  <si>
    <t>Odpredaj podielov SR</t>
  </si>
  <si>
    <t>02925/2022-PKZO-K40028/22.00</t>
  </si>
  <si>
    <t>Mesto Dubnica nad Váhom</t>
  </si>
  <si>
    <t>01277/2022-PKZP-K40136/22.00</t>
  </si>
  <si>
    <t>Mesto Dolný Kubín</t>
  </si>
  <si>
    <t>02463/2022-PKZP-K40257/22.00</t>
  </si>
  <si>
    <t>02519/2022-PKZP-K40262/22.00</t>
  </si>
  <si>
    <t>02764/2022-PKZP-K40295/22.00</t>
  </si>
  <si>
    <t>Obec Vlčany, Obec Neded</t>
  </si>
  <si>
    <t>03077/2022-PKZP-K40332/22.00</t>
  </si>
  <si>
    <t>03162/2022-PKZP-K40340/22.00</t>
  </si>
  <si>
    <t>TOPAZ, s.r.o.</t>
  </si>
  <si>
    <t>03005/2022-PKZ -K40396/22.00</t>
  </si>
  <si>
    <t xml:space="preserve">Antošová Mária , Antoš Milan </t>
  </si>
  <si>
    <t>01664/2022-PKZP-K40179/22.00</t>
  </si>
  <si>
    <t>Horný Tisovník</t>
  </si>
  <si>
    <t xml:space="preserve">Sivuľka Stanislav, Ing. </t>
  </si>
  <si>
    <t>02640/2022-PKZP-K40283/22.00</t>
  </si>
  <si>
    <t>Kamienka</t>
  </si>
  <si>
    <t>Raškevič Maroš</t>
  </si>
  <si>
    <t>02668/2022-PKZP-K40287/22.00</t>
  </si>
  <si>
    <t>Sirota Ladislav</t>
  </si>
  <si>
    <t>02985/2022-PKZP-K40322/22.00</t>
  </si>
  <si>
    <t>Rastislav Šofranko a manželka, Šofranková Silvia</t>
  </si>
  <si>
    <t>00299/2020-PKZ -K40081/20.00</t>
  </si>
  <si>
    <t>Jozefina Antonyová</t>
  </si>
  <si>
    <t>00530/2020-PKZ -K40127/20.00</t>
  </si>
  <si>
    <t>Štefan Novotný, Eva Novotná</t>
  </si>
  <si>
    <t>00541/2020-PKZ -K40128/20.00</t>
  </si>
  <si>
    <t>Staňa Ján</t>
  </si>
  <si>
    <t>01736/2022-PKZ -K40263/22.00</t>
  </si>
  <si>
    <t>Ján Kondela</t>
  </si>
  <si>
    <t>01939/2022-PNZ -P40619/22.00</t>
  </si>
  <si>
    <r>
      <rPr>
        <sz val="8"/>
        <color rgb="FF000000"/>
        <rFont val="Arial"/>
      </rPr>
      <t>120,00 €</t>
    </r>
    <r>
      <rPr>
        <sz val="8"/>
        <color rgb="FF000000"/>
        <rFont val="Arial"/>
      </rPr>
      <t xml:space="preserve"> / </t>
    </r>
    <r>
      <rPr>
        <sz val="8"/>
        <color rgb="FF000000"/>
        <rFont val="Arial"/>
      </rPr>
      <t>3 260,87 €</t>
    </r>
  </si>
  <si>
    <t>Ing. Mgr. Martin Krchňavý</t>
  </si>
  <si>
    <t>02264/2022-PNZ -P40737/22.00</t>
  </si>
  <si>
    <r>
      <rPr>
        <sz val="8"/>
        <color rgb="FF000000"/>
        <rFont val="Arial"/>
      </rPr>
      <t>120,00 €</t>
    </r>
    <r>
      <rPr>
        <sz val="8"/>
        <color rgb="FF000000"/>
        <rFont val="Arial"/>
      </rPr>
      <t xml:space="preserve"> / </t>
    </r>
    <r>
      <rPr>
        <sz val="8"/>
        <color rgb="FF000000"/>
        <rFont val="Arial"/>
      </rPr>
      <t>387,47 €</t>
    </r>
  </si>
  <si>
    <t>Milan Mičatka a Elena Mičatková</t>
  </si>
  <si>
    <t>02914/2022-PNZ -P40935/22.00</t>
  </si>
  <si>
    <r>
      <rPr>
        <sz val="8"/>
        <color rgb="FF000000"/>
        <rFont val="Arial"/>
      </rPr>
      <t>66,00 €</t>
    </r>
    <r>
      <rPr>
        <sz val="8"/>
        <color rgb="FF000000"/>
        <rFont val="Arial"/>
      </rPr>
      <t xml:space="preserve"> / </t>
    </r>
    <r>
      <rPr>
        <sz val="8"/>
        <color rgb="FF000000"/>
        <rFont val="Arial"/>
      </rPr>
      <t>1 419,35 €</t>
    </r>
  </si>
  <si>
    <t>Zuzana Toporová</t>
  </si>
  <si>
    <t>02978/2022-PNZ -P40951/22.00</t>
  </si>
  <si>
    <r>
      <rPr>
        <sz val="8"/>
        <color rgb="FF000000"/>
        <rFont val="Arial"/>
      </rPr>
      <t>75,00 €</t>
    </r>
    <r>
      <rPr>
        <sz val="8"/>
        <color rgb="FF000000"/>
        <rFont val="Arial"/>
      </rPr>
      <t xml:space="preserve"> / </t>
    </r>
    <r>
      <rPr>
        <sz val="8"/>
        <color rgb="FF000000"/>
        <rFont val="Arial"/>
      </rPr>
      <t>530,79 €</t>
    </r>
  </si>
  <si>
    <t>Ing. Barbora Pavligová</t>
  </si>
  <si>
    <t>02979/2022-PNZ -P40952/22.00</t>
  </si>
  <si>
    <r>
      <rPr>
        <sz val="8"/>
        <color rgb="FF000000"/>
        <rFont val="Arial"/>
      </rPr>
      <t>80,00 €</t>
    </r>
    <r>
      <rPr>
        <sz val="8"/>
        <color rgb="FF000000"/>
        <rFont val="Arial"/>
      </rPr>
      <t xml:space="preserve"> / </t>
    </r>
    <r>
      <rPr>
        <sz val="8"/>
        <color rgb="FF000000"/>
        <rFont val="Arial"/>
      </rPr>
      <t>222,41 €</t>
    </r>
  </si>
  <si>
    <t>Ing. Matej Kratochvíla</t>
  </si>
  <si>
    <t>03099/2022-PNZ -P40989/22.00</t>
  </si>
  <si>
    <r>
      <rPr>
        <sz val="8"/>
        <color rgb="FF000000"/>
        <rFont val="Arial"/>
      </rPr>
      <t>90,00 €</t>
    </r>
    <r>
      <rPr>
        <sz val="8"/>
        <color rgb="FF000000"/>
        <rFont val="Arial"/>
      </rPr>
      <t xml:space="preserve"> / </t>
    </r>
    <r>
      <rPr>
        <sz val="8"/>
        <color rgb="FF000000"/>
        <rFont val="Arial"/>
      </rPr>
      <t>161,52 €</t>
    </r>
  </si>
  <si>
    <t>Cabanová Viera</t>
  </si>
  <si>
    <t>01266/2022-PNZ -P40376/22.00</t>
  </si>
  <si>
    <t>Mýto pod Ďumbierom</t>
  </si>
  <si>
    <r>
      <rPr>
        <sz val="8"/>
        <color rgb="FF000000"/>
        <rFont val="Arial"/>
      </rPr>
      <t>67,00 €</t>
    </r>
    <r>
      <rPr>
        <sz val="8"/>
        <color rgb="FF000000"/>
        <rFont val="Arial"/>
      </rPr>
      <t xml:space="preserve"> / </t>
    </r>
    <r>
      <rPr>
        <sz val="8"/>
        <color rgb="FF000000"/>
        <rFont val="Arial"/>
      </rPr>
      <t>2 977,78 €</t>
    </r>
  </si>
  <si>
    <t>PD Dobrá Niva, a.s.</t>
  </si>
  <si>
    <t>01742/2022-PNZ -P40548/22.00</t>
  </si>
  <si>
    <t>Jasenie, Podbrezová, Predajná</t>
  </si>
  <si>
    <r>
      <rPr>
        <sz val="8"/>
        <color rgb="FF000000"/>
        <rFont val="Arial"/>
      </rPr>
      <t>12 708,74 €</t>
    </r>
    <r>
      <rPr>
        <sz val="8"/>
        <color rgb="FF000000"/>
        <rFont val="Arial"/>
      </rPr>
      <t xml:space="preserve"> / </t>
    </r>
    <r>
      <rPr>
        <sz val="8"/>
        <color rgb="FF000000"/>
        <rFont val="Arial"/>
      </rPr>
      <t>31,39 €</t>
    </r>
  </si>
  <si>
    <t>Medveďová Katarína</t>
  </si>
  <si>
    <t>02303/2022-PNZ -P40755/22.00</t>
  </si>
  <si>
    <r>
      <rPr>
        <sz val="8"/>
        <color rgb="FF000000"/>
        <rFont val="Arial"/>
      </rPr>
      <t>77,00 €</t>
    </r>
    <r>
      <rPr>
        <sz val="8"/>
        <color rgb="FF000000"/>
        <rFont val="Arial"/>
      </rPr>
      <t xml:space="preserve"> / </t>
    </r>
    <r>
      <rPr>
        <sz val="8"/>
        <color rgb="FF000000"/>
        <rFont val="Arial"/>
      </rPr>
      <t>1 552,42 €</t>
    </r>
  </si>
  <si>
    <t>03046/2022-PNZ -P40966/22.00</t>
  </si>
  <si>
    <r>
      <rPr>
        <sz val="8"/>
        <color rgb="FF000000"/>
        <rFont val="Arial"/>
      </rPr>
      <t>370,76 €</t>
    </r>
    <r>
      <rPr>
        <sz val="8"/>
        <color rgb="FF000000"/>
        <rFont val="Arial"/>
      </rPr>
      <t xml:space="preserve"> / </t>
    </r>
    <r>
      <rPr>
        <sz val="8"/>
        <color rgb="FF000000"/>
        <rFont val="Arial"/>
      </rPr>
      <t>22,80 €</t>
    </r>
  </si>
  <si>
    <t>Poľnodružstvo Kružlov</t>
  </si>
  <si>
    <t>02298/2022-PNZ -P40313/22.00</t>
  </si>
  <si>
    <t>Bogliarka, Krivé, Kríže, Kružlov</t>
  </si>
  <si>
    <r>
      <rPr>
        <sz val="8"/>
        <color rgb="FF000000"/>
        <rFont val="Arial"/>
      </rPr>
      <t>2 725,87 €</t>
    </r>
    <r>
      <rPr>
        <sz val="8"/>
        <color rgb="FF000000"/>
        <rFont val="Arial"/>
      </rPr>
      <t xml:space="preserve"> / </t>
    </r>
    <r>
      <rPr>
        <sz val="8"/>
        <color rgb="FF000000"/>
        <rFont val="Arial"/>
      </rPr>
      <t>19,98 €</t>
    </r>
  </si>
  <si>
    <t>Poľnohospodárske družstvo MIER Dubinné</t>
  </si>
  <si>
    <t>02635/2022-PNZ -P40463/21.00</t>
  </si>
  <si>
    <t>Brezovka, Dubinné, Hrabovec, Komárov, Poliakovce, Šašová</t>
  </si>
  <si>
    <r>
      <rPr>
        <sz val="8"/>
        <color rgb="FF000000"/>
        <rFont val="Arial"/>
      </rPr>
      <t>2 909,40 €</t>
    </r>
    <r>
      <rPr>
        <sz val="8"/>
        <color rgb="FF000000"/>
        <rFont val="Arial"/>
      </rPr>
      <t xml:space="preserve"> / </t>
    </r>
    <r>
      <rPr>
        <sz val="8"/>
        <color rgb="FF000000"/>
        <rFont val="Arial"/>
      </rPr>
      <t>15,38 €</t>
    </r>
  </si>
  <si>
    <t>Ing. Juraj Žuffa</t>
  </si>
  <si>
    <t>01404/2022-PNZ -P40426/22.00</t>
  </si>
  <si>
    <t>Nižná</t>
  </si>
  <si>
    <r>
      <rPr>
        <sz val="8"/>
        <color rgb="FF000000"/>
        <rFont val="Arial"/>
      </rPr>
      <t>91,28 €</t>
    </r>
    <r>
      <rPr>
        <sz val="8"/>
        <color rgb="FF000000"/>
        <rFont val="Arial"/>
      </rPr>
      <t xml:space="preserve"> / </t>
    </r>
    <r>
      <rPr>
        <sz val="8"/>
        <color rgb="FF000000"/>
        <rFont val="Arial"/>
      </rPr>
      <t>87,57 €</t>
    </r>
  </si>
  <si>
    <t>Mária Gočalová</t>
  </si>
  <si>
    <t>02041/2022-PNZ -P40649/22.00</t>
  </si>
  <si>
    <r>
      <rPr>
        <sz val="8"/>
        <color rgb="FF000000"/>
        <rFont val="Arial"/>
      </rPr>
      <t>70,00 €</t>
    </r>
    <r>
      <rPr>
        <sz val="8"/>
        <color rgb="FF000000"/>
        <rFont val="Arial"/>
      </rPr>
      <t xml:space="preserve"> / </t>
    </r>
    <r>
      <rPr>
        <sz val="8"/>
        <color rgb="FF000000"/>
        <rFont val="Arial"/>
      </rPr>
      <t>1 391,65 €</t>
    </r>
  </si>
  <si>
    <t>Jozef Gurka</t>
  </si>
  <si>
    <t>02336/2022-PNZ -P40769/22.00</t>
  </si>
  <si>
    <t>Zoltán Mészáros-WINEGARDEN 76</t>
  </si>
  <si>
    <t>00976/2021-PNZ -P40290/21.00</t>
  </si>
  <si>
    <t>Kostolné Kračany</t>
  </si>
  <si>
    <r>
      <rPr>
        <sz val="8"/>
        <color rgb="FF000000"/>
        <rFont val="Arial"/>
      </rPr>
      <t>93,43 €</t>
    </r>
    <r>
      <rPr>
        <sz val="8"/>
        <color rgb="FF000000"/>
        <rFont val="Arial"/>
      </rPr>
      <t xml:space="preserve"> / </t>
    </r>
    <r>
      <rPr>
        <sz val="8"/>
        <color rgb="FF000000"/>
        <rFont val="Arial"/>
      </rPr>
      <t>127,11 €</t>
    </r>
  </si>
  <si>
    <t>CGC INNOVATION s.r.o.</t>
  </si>
  <si>
    <t>01174/2022-PNZ -P40351/22.00</t>
  </si>
  <si>
    <r>
      <rPr>
        <sz val="8"/>
        <color rgb="FF000000"/>
        <rFont val="Arial"/>
      </rPr>
      <t>854,72 €</t>
    </r>
    <r>
      <rPr>
        <sz val="8"/>
        <color rgb="FF000000"/>
        <rFont val="Arial"/>
      </rPr>
      <t xml:space="preserve"> / </t>
    </r>
    <r>
      <rPr>
        <sz val="8"/>
        <color rgb="FF000000"/>
        <rFont val="Arial"/>
      </rPr>
      <t>179,21 €</t>
    </r>
  </si>
  <si>
    <t>Veronika Blašková</t>
  </si>
  <si>
    <t>02857/2022-PNZ -P40716/22.00</t>
  </si>
  <si>
    <t>Potônske Lúky</t>
  </si>
  <si>
    <r>
      <rPr>
        <sz val="8"/>
        <color rgb="FF000000"/>
        <rFont val="Arial"/>
      </rPr>
      <t>75,00 €</t>
    </r>
    <r>
      <rPr>
        <sz val="8"/>
        <color rgb="FF000000"/>
        <rFont val="Arial"/>
      </rPr>
      <t xml:space="preserve"> / </t>
    </r>
    <r>
      <rPr>
        <sz val="8"/>
        <color rgb="FF000000"/>
        <rFont val="Arial"/>
      </rPr>
      <t>520,83 €</t>
    </r>
  </si>
  <si>
    <t>JLM group, s.r.o.</t>
  </si>
  <si>
    <t>00073/2020-PNZ -P40681/19.00</t>
  </si>
  <si>
    <t>Šalgočka</t>
  </si>
  <si>
    <r>
      <rPr>
        <sz val="8"/>
        <color rgb="FF000000"/>
        <rFont val="Arial"/>
      </rPr>
      <t>938,71 €</t>
    </r>
    <r>
      <rPr>
        <sz val="8"/>
        <color rgb="FF000000"/>
        <rFont val="Arial"/>
      </rPr>
      <t xml:space="preserve"> / </t>
    </r>
    <r>
      <rPr>
        <sz val="8"/>
        <color rgb="FF000000"/>
        <rFont val="Arial"/>
      </rPr>
      <t>118,11 €</t>
    </r>
  </si>
  <si>
    <t>AGRO TOMÁŠIKOVO, s.r.o.</t>
  </si>
  <si>
    <t>00457/2020-PNZ -P40066/20.00</t>
  </si>
  <si>
    <t>Tomášikovo, Vozokany</t>
  </si>
  <si>
    <r>
      <rPr>
        <sz val="8"/>
        <color rgb="FF000000"/>
        <rFont val="Arial"/>
      </rPr>
      <t>81 814,04 €</t>
    </r>
    <r>
      <rPr>
        <sz val="8"/>
        <color rgb="FF000000"/>
        <rFont val="Arial"/>
      </rPr>
      <t xml:space="preserve"> / </t>
    </r>
    <r>
      <rPr>
        <sz val="8"/>
        <color rgb="FF000000"/>
        <rFont val="Arial"/>
      </rPr>
      <t>103,92 €</t>
    </r>
  </si>
  <si>
    <t>Radványiová Ildikó - SHR</t>
  </si>
  <si>
    <t>00956/2020-PNZ -P40186/20.00</t>
  </si>
  <si>
    <r>
      <rPr>
        <sz val="8"/>
        <color rgb="FF000000"/>
        <rFont val="Arial"/>
      </rPr>
      <t>1 350,97 €</t>
    </r>
    <r>
      <rPr>
        <sz val="8"/>
        <color rgb="FF000000"/>
        <rFont val="Arial"/>
      </rPr>
      <t xml:space="preserve"> / </t>
    </r>
    <r>
      <rPr>
        <sz val="8"/>
        <color rgb="FF000000"/>
        <rFont val="Arial"/>
      </rPr>
      <t>96,67 €</t>
    </r>
  </si>
  <si>
    <t>Agro Boleráz, s.r.o.</t>
  </si>
  <si>
    <t>02929/2022-PNZ -P40939/22.00</t>
  </si>
  <si>
    <r>
      <rPr>
        <sz val="8"/>
        <color rgb="FF000000"/>
        <rFont val="Arial"/>
      </rPr>
      <t>283,45 €</t>
    </r>
    <r>
      <rPr>
        <sz val="8"/>
        <color rgb="FF000000"/>
        <rFont val="Arial"/>
      </rPr>
      <t xml:space="preserve"> / </t>
    </r>
    <r>
      <rPr>
        <sz val="8"/>
        <color rgb="FF000000"/>
        <rFont val="Arial"/>
      </rPr>
      <t>107,19 €</t>
    </r>
  </si>
  <si>
    <t>Kotúček Jozef, SHR</t>
  </si>
  <si>
    <t>03789/2020-PNZ -P40316/20.00</t>
  </si>
  <si>
    <t>Šalgočka, Zemianske Sady</t>
  </si>
  <si>
    <r>
      <rPr>
        <sz val="8"/>
        <color rgb="FF000000"/>
        <rFont val="Arial"/>
      </rPr>
      <t>1 428,72 €</t>
    </r>
    <r>
      <rPr>
        <sz val="8"/>
        <color rgb="FF000000"/>
        <rFont val="Arial"/>
      </rPr>
      <t xml:space="preserve"> / </t>
    </r>
    <r>
      <rPr>
        <sz val="8"/>
        <color rgb="FF000000"/>
        <rFont val="Arial"/>
      </rPr>
      <t>102,52 €</t>
    </r>
  </si>
  <si>
    <t>Tomáš Patócs, SHR</t>
  </si>
  <si>
    <t>04226/2020-PNZ -P40200/20.00</t>
  </si>
  <si>
    <t>Dolný Chotár, Horné Saliby</t>
  </si>
  <si>
    <r>
      <rPr>
        <sz val="8"/>
        <color rgb="FF000000"/>
        <rFont val="Arial"/>
      </rPr>
      <t>722,37 €</t>
    </r>
    <r>
      <rPr>
        <sz val="8"/>
        <color rgb="FF000000"/>
        <rFont val="Arial"/>
      </rPr>
      <t xml:space="preserve"> / </t>
    </r>
    <r>
      <rPr>
        <sz val="8"/>
        <color rgb="FF000000"/>
        <rFont val="Arial"/>
      </rPr>
      <t>117,84 €</t>
    </r>
  </si>
  <si>
    <t>Roob Rene Ing.</t>
  </si>
  <si>
    <t>02287/2022-PNZ -P40751/22.00</t>
  </si>
  <si>
    <t>Mokrance</t>
  </si>
  <si>
    <r>
      <rPr>
        <sz val="8"/>
        <color rgb="FF000000"/>
        <rFont val="Arial"/>
      </rPr>
      <t>85,00 €</t>
    </r>
    <r>
      <rPr>
        <sz val="8"/>
        <color rgb="FF000000"/>
        <rFont val="Arial"/>
      </rPr>
      <t xml:space="preserve"> / </t>
    </r>
    <r>
      <rPr>
        <sz val="8"/>
        <color rgb="FF000000"/>
        <rFont val="Arial"/>
      </rPr>
      <t>120,23 €</t>
    </r>
  </si>
  <si>
    <t>AGROKURUC s.r.o.</t>
  </si>
  <si>
    <t>02443/2022-PNZ -P40799/22.00</t>
  </si>
  <si>
    <r>
      <rPr>
        <sz val="8"/>
        <color rgb="FF000000"/>
        <rFont val="Arial"/>
      </rPr>
      <t>1 741,70 €</t>
    </r>
    <r>
      <rPr>
        <sz val="8"/>
        <color rgb="FF000000"/>
        <rFont val="Arial"/>
      </rPr>
      <t xml:space="preserve"> / </t>
    </r>
    <r>
      <rPr>
        <sz val="8"/>
        <color rgb="FF000000"/>
        <rFont val="Arial"/>
      </rPr>
      <t>77,80 €</t>
    </r>
  </si>
  <si>
    <t>Ing. Gabriel Duka, SHR</t>
  </si>
  <si>
    <t>01721/2022-PNZ -P40538/22.00</t>
  </si>
  <si>
    <r>
      <rPr>
        <sz val="8"/>
        <color rgb="FF000000"/>
        <rFont val="Arial"/>
      </rPr>
      <t>1 689,78 €</t>
    </r>
    <r>
      <rPr>
        <sz val="8"/>
        <color rgb="FF000000"/>
        <rFont val="Arial"/>
      </rPr>
      <t xml:space="preserve"> / </t>
    </r>
    <r>
      <rPr>
        <sz val="8"/>
        <color rgb="FF000000"/>
        <rFont val="Arial"/>
      </rPr>
      <t>73,37 €</t>
    </r>
  </si>
  <si>
    <t>Marek Molnár</t>
  </si>
  <si>
    <t>02629/2022-PNZ -P40860/22.00</t>
  </si>
  <si>
    <t>Fiľakovské Kováče</t>
  </si>
  <si>
    <r>
      <rPr>
        <sz val="8"/>
        <color rgb="FF000000"/>
        <rFont val="Arial"/>
      </rPr>
      <t>60,00 €</t>
    </r>
    <r>
      <rPr>
        <sz val="8"/>
        <color rgb="FF000000"/>
        <rFont val="Arial"/>
      </rPr>
      <t xml:space="preserve"> / </t>
    </r>
    <r>
      <rPr>
        <sz val="8"/>
        <color rgb="FF000000"/>
        <rFont val="Arial"/>
      </rPr>
      <t>1 621,62 €</t>
    </r>
  </si>
  <si>
    <t>Vladimír Švantner</t>
  </si>
  <si>
    <t>02691/2022-PNZ -P40883/22.00</t>
  </si>
  <si>
    <t>Šoltýska</t>
  </si>
  <si>
    <r>
      <rPr>
        <sz val="8"/>
        <color rgb="FF000000"/>
        <rFont val="Arial"/>
      </rPr>
      <t>60,00 €</t>
    </r>
    <r>
      <rPr>
        <sz val="8"/>
        <color rgb="FF000000"/>
        <rFont val="Arial"/>
      </rPr>
      <t xml:space="preserve"> / </t>
    </r>
    <r>
      <rPr>
        <sz val="8"/>
        <color rgb="FF000000"/>
        <rFont val="Arial"/>
      </rPr>
      <t>2 727,27 €</t>
    </r>
  </si>
  <si>
    <t xml:space="preserve">Tomáš Rubint </t>
  </si>
  <si>
    <t>03174/2022-PNZ -P41013/22.00</t>
  </si>
  <si>
    <r>
      <rPr>
        <sz val="8"/>
        <color rgb="FF000000"/>
        <rFont val="Arial"/>
      </rPr>
      <t>70,00 €</t>
    </r>
    <r>
      <rPr>
        <sz val="8"/>
        <color rgb="FF000000"/>
        <rFont val="Arial"/>
      </rPr>
      <t xml:space="preserve"> / </t>
    </r>
    <r>
      <rPr>
        <sz val="8"/>
        <color rgb="FF000000"/>
        <rFont val="Arial"/>
      </rPr>
      <t>886,08 €</t>
    </r>
  </si>
  <si>
    <t>02423/2022-PNZ -P40785/22.00</t>
  </si>
  <si>
    <r>
      <rPr>
        <sz val="8"/>
        <color rgb="FF000000"/>
        <rFont val="Arial"/>
      </rPr>
      <t>60,00 €</t>
    </r>
    <r>
      <rPr>
        <sz val="8"/>
        <color rgb="FF000000"/>
        <rFont val="Arial"/>
      </rPr>
      <t xml:space="preserve"> / </t>
    </r>
    <r>
      <rPr>
        <sz val="8"/>
        <color rgb="FF000000"/>
        <rFont val="Arial"/>
      </rPr>
      <t>1 857,59 €</t>
    </r>
  </si>
  <si>
    <t>Šimková Mariana</t>
  </si>
  <si>
    <t>02682/2022-PNZ -P40878/22.00</t>
  </si>
  <si>
    <r>
      <rPr>
        <sz val="8"/>
        <color rgb="FF000000"/>
        <rFont val="Arial"/>
      </rPr>
      <t>80,00 €</t>
    </r>
    <r>
      <rPr>
        <sz val="8"/>
        <color rgb="FF000000"/>
        <rFont val="Arial"/>
      </rPr>
      <t xml:space="preserve"> / </t>
    </r>
    <r>
      <rPr>
        <sz val="8"/>
        <color rgb="FF000000"/>
        <rFont val="Arial"/>
      </rPr>
      <t>375,94 €</t>
    </r>
  </si>
  <si>
    <t>Cíbik Michal, Ing.</t>
  </si>
  <si>
    <t>02696/2022-PNZ -P40881/22.00</t>
  </si>
  <si>
    <r>
      <rPr>
        <sz val="8"/>
        <color rgb="FF000000"/>
        <rFont val="Arial"/>
      </rPr>
      <t>55,00 €</t>
    </r>
    <r>
      <rPr>
        <sz val="8"/>
        <color rgb="FF000000"/>
        <rFont val="Arial"/>
      </rPr>
      <t xml:space="preserve"> / </t>
    </r>
    <r>
      <rPr>
        <sz val="8"/>
        <color rgb="FF000000"/>
        <rFont val="Arial"/>
      </rPr>
      <t>3 481,01 €</t>
    </r>
  </si>
  <si>
    <t>Ústav na výkon trestu odňatia slobody</t>
  </si>
  <si>
    <t>02950/2022-PNZ -P40368/21.00</t>
  </si>
  <si>
    <r>
      <rPr>
        <sz val="8"/>
        <color rgb="FF000000"/>
        <rFont val="Arial"/>
      </rPr>
      <t>13 180,29 €</t>
    </r>
    <r>
      <rPr>
        <sz val="8"/>
        <color rgb="FF000000"/>
        <rFont val="Arial"/>
      </rPr>
      <t xml:space="preserve"> / </t>
    </r>
    <r>
      <rPr>
        <sz val="8"/>
        <color rgb="FF000000"/>
        <rFont val="Arial"/>
      </rPr>
      <t>113,18 €</t>
    </r>
  </si>
  <si>
    <t>Vetor Farkašová Lucia, Ing., PhD.</t>
  </si>
  <si>
    <t>03041/2022-PNZ -P40921/22.00</t>
  </si>
  <si>
    <t>Lula</t>
  </si>
  <si>
    <r>
      <rPr>
        <sz val="8"/>
        <color rgb="FF000000"/>
        <rFont val="Arial"/>
      </rPr>
      <t>75,00 €</t>
    </r>
    <r>
      <rPr>
        <sz val="8"/>
        <color rgb="FF000000"/>
        <rFont val="Arial"/>
      </rPr>
      <t xml:space="preserve"> / </t>
    </r>
    <r>
      <rPr>
        <sz val="8"/>
        <color rgb="FF000000"/>
        <rFont val="Arial"/>
      </rPr>
      <t>440,14 €</t>
    </r>
  </si>
  <si>
    <t>Kovács Július, Ing. - SHR</t>
  </si>
  <si>
    <t>03183/2022-PNZ -P40925/22.00</t>
  </si>
  <si>
    <t>Vyšné nad Hronom, Žemliare</t>
  </si>
  <si>
    <r>
      <rPr>
        <sz val="8"/>
        <color rgb="FF000000"/>
        <rFont val="Arial"/>
      </rPr>
      <t>600,37 €</t>
    </r>
    <r>
      <rPr>
        <sz val="8"/>
        <color rgb="FF000000"/>
        <rFont val="Arial"/>
      </rPr>
      <t xml:space="preserve"> / </t>
    </r>
    <r>
      <rPr>
        <sz val="8"/>
        <color rgb="FF000000"/>
        <rFont val="Arial"/>
      </rPr>
      <t>113,88 €</t>
    </r>
  </si>
  <si>
    <t xml:space="preserve">FORESTÁRIO, s.r.o. </t>
  </si>
  <si>
    <t>03219/2022-PNZ -P41023/22.00</t>
  </si>
  <si>
    <t>Trhyňa, Veľký Pesek, Šalov</t>
  </si>
  <si>
    <r>
      <rPr>
        <sz val="8"/>
        <color rgb="FF000000"/>
        <rFont val="Arial"/>
      </rPr>
      <t>7 001,00 €</t>
    </r>
    <r>
      <rPr>
        <sz val="8"/>
        <color rgb="FF000000"/>
        <rFont val="Arial"/>
      </rPr>
      <t xml:space="preserve"> / </t>
    </r>
    <r>
      <rPr>
        <sz val="8"/>
        <color rgb="FF000000"/>
        <rFont val="Arial"/>
      </rPr>
      <t>79,99 €</t>
    </r>
  </si>
  <si>
    <t>Gubáni Ján, SHR</t>
  </si>
  <si>
    <t>03325/2022-PNZ -P41048/22.00</t>
  </si>
  <si>
    <t>Čankov</t>
  </si>
  <si>
    <r>
      <rPr>
        <sz val="8"/>
        <color rgb="FF000000"/>
        <rFont val="Arial"/>
      </rPr>
      <t>1 223,17 €</t>
    </r>
    <r>
      <rPr>
        <sz val="8"/>
        <color rgb="FF000000"/>
        <rFont val="Arial"/>
      </rPr>
      <t xml:space="preserve"> / </t>
    </r>
    <r>
      <rPr>
        <sz val="8"/>
        <color rgb="FF000000"/>
        <rFont val="Arial"/>
      </rPr>
      <t>92,44 €</t>
    </r>
  </si>
  <si>
    <t>Pilinszky Štefan</t>
  </si>
  <si>
    <t>03348/2022-PNZ -P40983/22.00</t>
  </si>
  <si>
    <t>00340/2021-PNZ -P40102/21.00</t>
  </si>
  <si>
    <t>Baškovce, Hlivištia, Horňa, Choňkovce, Koňuš, Ruskovce, Sobrance, Tibava</t>
  </si>
  <si>
    <r>
      <rPr>
        <sz val="8"/>
        <color rgb="FF000000"/>
        <rFont val="Arial"/>
      </rPr>
      <t>24 958,14 €</t>
    </r>
    <r>
      <rPr>
        <sz val="8"/>
        <color rgb="FF000000"/>
        <rFont val="Arial"/>
      </rPr>
      <t xml:space="preserve"> / </t>
    </r>
    <r>
      <rPr>
        <sz val="8"/>
        <color rgb="FF000000"/>
        <rFont val="Arial"/>
      </rPr>
      <t>29,67 €</t>
    </r>
  </si>
  <si>
    <t>Peter Želinský</t>
  </si>
  <si>
    <t>00378/2021-PNZ -P40128/21.00</t>
  </si>
  <si>
    <r>
      <rPr>
        <sz val="8"/>
        <color rgb="FF000000"/>
        <rFont val="Arial"/>
      </rPr>
      <t>85,00 €</t>
    </r>
    <r>
      <rPr>
        <sz val="8"/>
        <color rgb="FF000000"/>
        <rFont val="Arial"/>
      </rPr>
      <t xml:space="preserve"> / </t>
    </r>
    <r>
      <rPr>
        <sz val="8"/>
        <color rgb="FF000000"/>
        <rFont val="Arial"/>
      </rPr>
      <t>140,31 €</t>
    </r>
  </si>
  <si>
    <t>FARMA - MR s.r.o.</t>
  </si>
  <si>
    <t>01644/2022-PNZ -P40616/21.00</t>
  </si>
  <si>
    <t>Zemplínske Kopčany, Malé Raškovce, Veľké Raškovce</t>
  </si>
  <si>
    <r>
      <rPr>
        <sz val="8"/>
        <color rgb="FF000000"/>
        <rFont val="Arial"/>
      </rPr>
      <t>7 407,25 €</t>
    </r>
    <r>
      <rPr>
        <sz val="8"/>
        <color rgb="FF000000"/>
        <rFont val="Arial"/>
      </rPr>
      <t xml:space="preserve"> / </t>
    </r>
    <r>
      <rPr>
        <sz val="8"/>
        <color rgb="FF000000"/>
        <rFont val="Arial"/>
      </rPr>
      <t>67,96 €</t>
    </r>
  </si>
  <si>
    <t>Ing. Štefan Fellegi</t>
  </si>
  <si>
    <t>04666/2020-PNZ -P40519/20.00</t>
  </si>
  <si>
    <r>
      <rPr>
        <sz val="8"/>
        <color rgb="FF000000"/>
        <rFont val="Arial"/>
      </rPr>
      <t>50,00 €</t>
    </r>
    <r>
      <rPr>
        <sz val="8"/>
        <color rgb="FF000000"/>
        <rFont val="Arial"/>
      </rPr>
      <t xml:space="preserve"> / </t>
    </r>
    <r>
      <rPr>
        <sz val="8"/>
        <color rgb="FF000000"/>
        <rFont val="Arial"/>
      </rPr>
      <t>17 241,38 €</t>
    </r>
  </si>
  <si>
    <r>
      <rPr>
        <sz val="8"/>
        <color rgb="FF000000"/>
        <rFont val="Arial"/>
      </rPr>
      <t>647,77 €</t>
    </r>
    <r>
      <rPr>
        <sz val="8"/>
        <color rgb="FF000000"/>
        <rFont val="Arial"/>
      </rPr>
      <t xml:space="preserve"> / </t>
    </r>
    <r>
      <rPr>
        <sz val="8"/>
        <color rgb="FF000000"/>
        <rFont val="Arial"/>
      </rPr>
      <t>49,74 €</t>
    </r>
  </si>
  <si>
    <t>Jozef Haco, SHR</t>
  </si>
  <si>
    <t>00984/2021-PNZ -P40291/21.00</t>
  </si>
  <si>
    <t>Liešno</t>
  </si>
  <si>
    <t>31.10.2047</t>
  </si>
  <si>
    <r>
      <rPr>
        <sz val="8"/>
        <color rgb="FF000000"/>
        <rFont val="Arial"/>
      </rPr>
      <t>24,24 €</t>
    </r>
    <r>
      <rPr>
        <sz val="8"/>
        <color rgb="FF000000"/>
        <rFont val="Arial"/>
      </rPr>
      <t xml:space="preserve"> / </t>
    </r>
    <r>
      <rPr>
        <sz val="8"/>
        <color rgb="FF000000"/>
        <rFont val="Arial"/>
      </rPr>
      <t>51,31 €</t>
    </r>
  </si>
  <si>
    <t>Mária Jilečková</t>
  </si>
  <si>
    <t>02448/2022-PNZ -P40802/22.00</t>
  </si>
  <si>
    <t>Martin Horička</t>
  </si>
  <si>
    <t>02982/2022-PNZ -P40955/22.00</t>
  </si>
  <si>
    <t>Kláštor pod Znievom</t>
  </si>
  <si>
    <r>
      <rPr>
        <sz val="8"/>
        <color rgb="FF000000"/>
        <rFont val="Arial"/>
      </rPr>
      <t>103,57 €</t>
    </r>
    <r>
      <rPr>
        <sz val="8"/>
        <color rgb="FF000000"/>
        <rFont val="Arial"/>
      </rPr>
      <t xml:space="preserve"> / </t>
    </r>
    <r>
      <rPr>
        <sz val="8"/>
        <color rgb="FF000000"/>
        <rFont val="Arial"/>
      </rPr>
      <t>71,31 €</t>
    </r>
  </si>
  <si>
    <t>Hermann Miloš, SHR</t>
  </si>
  <si>
    <t>01621/2022-PNZ -P40501/22.00</t>
  </si>
  <si>
    <r>
      <rPr>
        <sz val="8"/>
        <color rgb="FF000000"/>
        <rFont val="Arial"/>
      </rPr>
      <t>37,76 €</t>
    </r>
    <r>
      <rPr>
        <sz val="8"/>
        <color rgb="FF000000"/>
        <rFont val="Arial"/>
      </rPr>
      <t xml:space="preserve"> / </t>
    </r>
    <r>
      <rPr>
        <sz val="8"/>
        <color rgb="FF000000"/>
        <rFont val="Arial"/>
      </rPr>
      <t>78,34 €</t>
    </r>
  </si>
  <si>
    <t>Daniel Korpa</t>
  </si>
  <si>
    <t>02279/2022-PNZ -P40743/22.00</t>
  </si>
  <si>
    <t>Malý Báb</t>
  </si>
  <si>
    <r>
      <rPr>
        <sz val="8"/>
        <color rgb="FF000000"/>
        <rFont val="Arial"/>
      </rPr>
      <t>77,00 €</t>
    </r>
    <r>
      <rPr>
        <sz val="8"/>
        <color rgb="FF000000"/>
        <rFont val="Arial"/>
      </rPr>
      <t xml:space="preserve"> / </t>
    </r>
    <r>
      <rPr>
        <sz val="8"/>
        <color rgb="FF000000"/>
        <rFont val="Arial"/>
      </rPr>
      <t>885,06 €</t>
    </r>
  </si>
  <si>
    <t>Jozefína Vargová</t>
  </si>
  <si>
    <t>02327/2022-PNZ -P40765/22.00</t>
  </si>
  <si>
    <r>
      <rPr>
        <sz val="8"/>
        <color rgb="FF000000"/>
        <rFont val="Arial"/>
      </rPr>
      <t>77,00 €</t>
    </r>
    <r>
      <rPr>
        <sz val="8"/>
        <color rgb="FF000000"/>
        <rFont val="Arial"/>
      </rPr>
      <t xml:space="preserve"> / </t>
    </r>
    <r>
      <rPr>
        <sz val="8"/>
        <color rgb="FF000000"/>
        <rFont val="Arial"/>
      </rPr>
      <t>845,23 €</t>
    </r>
  </si>
  <si>
    <t>Alfonz Sedlár</t>
  </si>
  <si>
    <t>02413/2022-PNZ -P40788/22.00</t>
  </si>
  <si>
    <t>Čermany</t>
  </si>
  <si>
    <r>
      <rPr>
        <sz val="8"/>
        <color rgb="FF000000"/>
        <rFont val="Arial"/>
      </rPr>
      <t>75,00 €</t>
    </r>
    <r>
      <rPr>
        <sz val="8"/>
        <color rgb="FF000000"/>
        <rFont val="Arial"/>
      </rPr>
      <t xml:space="preserve"> / </t>
    </r>
    <r>
      <rPr>
        <sz val="8"/>
        <color rgb="FF000000"/>
        <rFont val="Arial"/>
      </rPr>
      <t>594,29 €</t>
    </r>
  </si>
  <si>
    <t>Jozef Vašina</t>
  </si>
  <si>
    <t>03000/2022-PNZ -P40960/22.00</t>
  </si>
  <si>
    <r>
      <rPr>
        <sz val="8"/>
        <color rgb="FF000000"/>
        <rFont val="Arial"/>
      </rPr>
      <t>77,00 €</t>
    </r>
    <r>
      <rPr>
        <sz val="8"/>
        <color rgb="FF000000"/>
        <rFont val="Arial"/>
      </rPr>
      <t xml:space="preserve"> / </t>
    </r>
    <r>
      <rPr>
        <sz val="8"/>
        <color rgb="FF000000"/>
        <rFont val="Arial"/>
      </rPr>
      <t>1 348,51 €</t>
    </r>
  </si>
  <si>
    <t>03304/2022-PNZ -P41042/22.00</t>
  </si>
  <si>
    <t>Dolné Sľažany</t>
  </si>
  <si>
    <r>
      <rPr>
        <sz val="8"/>
        <color rgb="FF000000"/>
        <rFont val="Arial"/>
      </rPr>
      <t>229,18 €</t>
    </r>
    <r>
      <rPr>
        <sz val="8"/>
        <color rgb="FF000000"/>
        <rFont val="Arial"/>
      </rPr>
      <t xml:space="preserve"> / </t>
    </r>
    <r>
      <rPr>
        <sz val="8"/>
        <color rgb="FF000000"/>
        <rFont val="Arial"/>
      </rPr>
      <t>96,40 €</t>
    </r>
  </si>
  <si>
    <t>AGILE, s.r.o.</t>
  </si>
  <si>
    <t>03316/2022-PNZ -P40870/22.00</t>
  </si>
  <si>
    <t>Dolné Krškany, Chrenová, Čechynce, Malý Cetín, Veľké Janíkovce</t>
  </si>
  <si>
    <r>
      <rPr>
        <sz val="8"/>
        <color rgb="FF000000"/>
        <rFont val="Arial"/>
      </rPr>
      <t>25 722,59 €</t>
    </r>
    <r>
      <rPr>
        <sz val="8"/>
        <color rgb="FF000000"/>
        <rFont val="Arial"/>
      </rPr>
      <t xml:space="preserve"> / </t>
    </r>
    <r>
      <rPr>
        <sz val="8"/>
        <color rgb="FF000000"/>
        <rFont val="Arial"/>
      </rPr>
      <t>106,55 €</t>
    </r>
  </si>
  <si>
    <t>Norbert Czibor</t>
  </si>
  <si>
    <t>02167/2022-PNZ -P40695/22.00</t>
  </si>
  <si>
    <t>Nána</t>
  </si>
  <si>
    <r>
      <rPr>
        <sz val="8"/>
        <color rgb="FF000000"/>
        <rFont val="Arial"/>
      </rPr>
      <t>60,00 €</t>
    </r>
    <r>
      <rPr>
        <sz val="8"/>
        <color rgb="FF000000"/>
        <rFont val="Arial"/>
      </rPr>
      <t xml:space="preserve"> / </t>
    </r>
    <r>
      <rPr>
        <sz val="8"/>
        <color rgb="FF000000"/>
        <rFont val="Arial"/>
      </rPr>
      <t>2 553,19 €</t>
    </r>
  </si>
  <si>
    <t>Tomáš Gál</t>
  </si>
  <si>
    <t>02190/2022-PNZ -P40705/22.00</t>
  </si>
  <si>
    <r>
      <rPr>
        <sz val="8"/>
        <color rgb="FF000000"/>
        <rFont val="Arial"/>
      </rPr>
      <t>82,50 €</t>
    </r>
    <r>
      <rPr>
        <sz val="8"/>
        <color rgb="FF000000"/>
        <rFont val="Arial"/>
      </rPr>
      <t xml:space="preserve"> / </t>
    </r>
    <r>
      <rPr>
        <sz val="8"/>
        <color rgb="FF000000"/>
        <rFont val="Arial"/>
      </rPr>
      <t>660,53 €</t>
    </r>
  </si>
  <si>
    <t>Ing. Pavel Oravec</t>
  </si>
  <si>
    <t>02260/2022-PNZ -P40735/22.00</t>
  </si>
  <si>
    <r>
      <rPr>
        <sz val="8"/>
        <color rgb="FF000000"/>
        <rFont val="Arial"/>
      </rPr>
      <t>82,50 €</t>
    </r>
    <r>
      <rPr>
        <sz val="8"/>
        <color rgb="FF000000"/>
        <rFont val="Arial"/>
      </rPr>
      <t xml:space="preserve"> / </t>
    </r>
    <r>
      <rPr>
        <sz val="8"/>
        <color rgb="FF000000"/>
        <rFont val="Arial"/>
      </rPr>
      <t>455,05 €</t>
    </r>
  </si>
  <si>
    <t>Peter Kováč a manž. Žaneta Kováčová</t>
  </si>
  <si>
    <t>02282/2022-PNZ -P40745/22.00</t>
  </si>
  <si>
    <t>Štúrovo</t>
  </si>
  <si>
    <r>
      <rPr>
        <sz val="8"/>
        <color rgb="FF000000"/>
        <rFont val="Arial"/>
      </rPr>
      <t>70,00 €</t>
    </r>
    <r>
      <rPr>
        <sz val="8"/>
        <color rgb="FF000000"/>
        <rFont val="Arial"/>
      </rPr>
      <t xml:space="preserve"> / </t>
    </r>
    <r>
      <rPr>
        <sz val="8"/>
        <color rgb="FF000000"/>
        <rFont val="Arial"/>
      </rPr>
      <t>1 075,27 €</t>
    </r>
  </si>
  <si>
    <t>Ján Panák a manž. Jana Panáková</t>
  </si>
  <si>
    <t>02286/2022-PNZ -P40748/22.00</t>
  </si>
  <si>
    <r>
      <rPr>
        <sz val="8"/>
        <color rgb="FF000000"/>
        <rFont val="Arial"/>
      </rPr>
      <t>80,00 €</t>
    </r>
    <r>
      <rPr>
        <sz val="8"/>
        <color rgb="FF000000"/>
        <rFont val="Arial"/>
      </rPr>
      <t xml:space="preserve"> / </t>
    </r>
    <r>
      <rPr>
        <sz val="8"/>
        <color rgb="FF000000"/>
        <rFont val="Arial"/>
      </rPr>
      <t>397,81 €</t>
    </r>
  </si>
  <si>
    <t>Hanza Balász - Boróka, SHR</t>
  </si>
  <si>
    <t>02417/2022-PNZ -P40628/22.00</t>
  </si>
  <si>
    <r>
      <rPr>
        <sz val="8"/>
        <color rgb="FF000000"/>
        <rFont val="Arial"/>
      </rPr>
      <t>261,17 €</t>
    </r>
    <r>
      <rPr>
        <sz val="8"/>
        <color rgb="FF000000"/>
        <rFont val="Arial"/>
      </rPr>
      <t xml:space="preserve"> / </t>
    </r>
    <r>
      <rPr>
        <sz val="8"/>
        <color rgb="FF000000"/>
        <rFont val="Arial"/>
      </rPr>
      <t>134,84 €</t>
    </r>
  </si>
  <si>
    <t>JUDr. Alexander Gergely</t>
  </si>
  <si>
    <t>02493/2022-PNZ -P40821/22.00</t>
  </si>
  <si>
    <t>Dedinka</t>
  </si>
  <si>
    <r>
      <rPr>
        <sz val="8"/>
        <color rgb="FF000000"/>
        <rFont val="Arial"/>
      </rPr>
      <t>80,00 €</t>
    </r>
    <r>
      <rPr>
        <sz val="8"/>
        <color rgb="FF000000"/>
        <rFont val="Arial"/>
      </rPr>
      <t xml:space="preserve"> / </t>
    </r>
    <r>
      <rPr>
        <sz val="8"/>
        <color rgb="FF000000"/>
        <rFont val="Arial"/>
      </rPr>
      <t>250,16 €</t>
    </r>
  </si>
  <si>
    <t>02526/2022-PNZ -P40830/22.00</t>
  </si>
  <si>
    <r>
      <rPr>
        <sz val="8"/>
        <color rgb="FF000000"/>
        <rFont val="Arial"/>
      </rPr>
      <t>1 249,68 €</t>
    </r>
    <r>
      <rPr>
        <sz val="8"/>
        <color rgb="FF000000"/>
        <rFont val="Arial"/>
      </rPr>
      <t xml:space="preserve"> / </t>
    </r>
    <r>
      <rPr>
        <sz val="8"/>
        <color rgb="FF000000"/>
        <rFont val="Arial"/>
      </rPr>
      <t>99,08 €</t>
    </r>
  </si>
  <si>
    <t>Miroslav Vašek</t>
  </si>
  <si>
    <t>02554/2022-PNZ -P40836/22.00</t>
  </si>
  <si>
    <t>Mojzesovo</t>
  </si>
  <si>
    <r>
      <rPr>
        <sz val="8"/>
        <color rgb="FF000000"/>
        <rFont val="Arial"/>
      </rPr>
      <t>60,00 €</t>
    </r>
    <r>
      <rPr>
        <sz val="8"/>
        <color rgb="FF000000"/>
        <rFont val="Arial"/>
      </rPr>
      <t xml:space="preserve"> / </t>
    </r>
    <r>
      <rPr>
        <sz val="8"/>
        <color rgb="FF000000"/>
        <rFont val="Arial"/>
      </rPr>
      <t>1 648,35 €</t>
    </r>
  </si>
  <si>
    <t>Štefan Vánik</t>
  </si>
  <si>
    <t>02608/2022-PNZ -P40855/22.00</t>
  </si>
  <si>
    <t>Trnovec nad Váhom</t>
  </si>
  <si>
    <r>
      <rPr>
        <sz val="8"/>
        <color rgb="FF000000"/>
        <rFont val="Arial"/>
      </rPr>
      <t>75,00 €</t>
    </r>
    <r>
      <rPr>
        <sz val="8"/>
        <color rgb="FF000000"/>
        <rFont val="Arial"/>
      </rPr>
      <t xml:space="preserve"> / </t>
    </r>
    <r>
      <rPr>
        <sz val="8"/>
        <color rgb="FF000000"/>
        <rFont val="Arial"/>
      </rPr>
      <t>469,04 €</t>
    </r>
  </si>
  <si>
    <t>02832/2022-PNZ -P40918/22.00</t>
  </si>
  <si>
    <r>
      <rPr>
        <sz val="8"/>
        <color rgb="FF000000"/>
        <rFont val="Arial"/>
      </rPr>
      <t>86 961,09 €</t>
    </r>
    <r>
      <rPr>
        <sz val="8"/>
        <color rgb="FF000000"/>
        <rFont val="Arial"/>
      </rPr>
      <t xml:space="preserve"> / </t>
    </r>
    <r>
      <rPr>
        <sz val="8"/>
        <color rgb="FF000000"/>
        <rFont val="Arial"/>
      </rPr>
      <t>98,93 €</t>
    </r>
  </si>
  <si>
    <t>Jozef Pavelka</t>
  </si>
  <si>
    <t>02344/2022-PNZ -P40772/22.00</t>
  </si>
  <si>
    <r>
      <rPr>
        <sz val="8"/>
        <color rgb="FF000000"/>
        <rFont val="Arial"/>
      </rPr>
      <t>77,00 €</t>
    </r>
    <r>
      <rPr>
        <sz val="8"/>
        <color rgb="FF000000"/>
        <rFont val="Arial"/>
      </rPr>
      <t xml:space="preserve"> / </t>
    </r>
    <r>
      <rPr>
        <sz val="8"/>
        <color rgb="FF000000"/>
        <rFont val="Arial"/>
      </rPr>
      <t>1 316,24 €</t>
    </r>
  </si>
  <si>
    <t>Kavecký Miroslav</t>
  </si>
  <si>
    <t>02421/2022-PNZ -P40790/22.00</t>
  </si>
  <si>
    <r>
      <rPr>
        <sz val="8"/>
        <color rgb="FF000000"/>
        <rFont val="Arial"/>
      </rPr>
      <t>66,00 €</t>
    </r>
    <r>
      <rPr>
        <sz val="8"/>
        <color rgb="FF000000"/>
        <rFont val="Arial"/>
      </rPr>
      <t xml:space="preserve"> / </t>
    </r>
    <r>
      <rPr>
        <sz val="8"/>
        <color rgb="FF000000"/>
        <rFont val="Arial"/>
      </rPr>
      <t>1 513,76 €</t>
    </r>
  </si>
  <si>
    <t>Pastorek Vojtech</t>
  </si>
  <si>
    <t>02577/2022-PNZ -P40846/22.00</t>
  </si>
  <si>
    <r>
      <rPr>
        <sz val="8"/>
        <color rgb="FF000000"/>
        <rFont val="Arial"/>
      </rPr>
      <t>85,00 €</t>
    </r>
    <r>
      <rPr>
        <sz val="8"/>
        <color rgb="FF000000"/>
        <rFont val="Arial"/>
      </rPr>
      <t xml:space="preserve"> / </t>
    </r>
    <r>
      <rPr>
        <sz val="8"/>
        <color rgb="FF000000"/>
        <rFont val="Arial"/>
      </rPr>
      <t>603,69 €</t>
    </r>
  </si>
  <si>
    <t>Farma Horný Lieskov s.r.o.</t>
  </si>
  <si>
    <t>02747/2022-PNZ -P40890/22.00</t>
  </si>
  <si>
    <t>Dolný Lieskov, Horný Lieskov</t>
  </si>
  <si>
    <r>
      <rPr>
        <sz val="8"/>
        <color rgb="FF000000"/>
        <rFont val="Arial"/>
      </rPr>
      <t>1 036,02 €</t>
    </r>
    <r>
      <rPr>
        <sz val="8"/>
        <color rgb="FF000000"/>
        <rFont val="Arial"/>
      </rPr>
      <t xml:space="preserve"> / </t>
    </r>
    <r>
      <rPr>
        <sz val="8"/>
        <color rgb="FF000000"/>
        <rFont val="Arial"/>
      </rPr>
      <t>47,02 €</t>
    </r>
  </si>
  <si>
    <t>Jana Slyšková</t>
  </si>
  <si>
    <t>02815/2022-PNZ -P40907/22.00</t>
  </si>
  <si>
    <t>Malé Lednice</t>
  </si>
  <si>
    <r>
      <rPr>
        <sz val="8"/>
        <color rgb="FF000000"/>
        <rFont val="Arial"/>
      </rPr>
      <t>109,00 €</t>
    </r>
    <r>
      <rPr>
        <sz val="8"/>
        <color rgb="FF000000"/>
        <rFont val="Arial"/>
      </rPr>
      <t xml:space="preserve"> / </t>
    </r>
    <r>
      <rPr>
        <sz val="8"/>
        <color rgb="FF000000"/>
        <rFont val="Arial"/>
      </rPr>
      <t>56,20 €</t>
    </r>
  </si>
  <si>
    <t>Pavlov Dávid</t>
  </si>
  <si>
    <t>00457/2022-PNZ -P40152/22.00</t>
  </si>
  <si>
    <t>Radobica</t>
  </si>
  <si>
    <t>Jesenská Ružena</t>
  </si>
  <si>
    <t>00981/2022-PNZ -P40283/22.00</t>
  </si>
  <si>
    <r>
      <rPr>
        <sz val="8"/>
        <color rgb="FF000000"/>
        <rFont val="Arial"/>
      </rPr>
      <t>92,00 €</t>
    </r>
    <r>
      <rPr>
        <sz val="8"/>
        <color rgb="FF000000"/>
        <rFont val="Arial"/>
      </rPr>
      <t xml:space="preserve"> / </t>
    </r>
    <r>
      <rPr>
        <sz val="8"/>
        <color rgb="FF000000"/>
        <rFont val="Arial"/>
      </rPr>
      <t>431,72 €</t>
    </r>
  </si>
  <si>
    <t xml:space="preserve">POĽNO VTÁČNIK a.s. </t>
  </si>
  <si>
    <t>01196/2021-PNZ -P40342/21.00</t>
  </si>
  <si>
    <t>Cigeľ, Kamenec pod Vtáčnikom, Lehota pod Vtáčnikom, Nitrianske Sučany, Račice, Nováky, Sebedražie, Veľká Lehôtka, Bystričany, Koš, Podhradie</t>
  </si>
  <si>
    <r>
      <rPr>
        <sz val="8"/>
        <color rgb="FF000000"/>
        <rFont val="Arial"/>
      </rPr>
      <t>15 220,15 €</t>
    </r>
    <r>
      <rPr>
        <sz val="8"/>
        <color rgb="FF000000"/>
        <rFont val="Arial"/>
      </rPr>
      <t xml:space="preserve"> / </t>
    </r>
    <r>
      <rPr>
        <sz val="8"/>
        <color rgb="FF000000"/>
        <rFont val="Arial"/>
      </rPr>
      <t>48,86 €</t>
    </r>
  </si>
  <si>
    <t>POLVITO, s.r.o.</t>
  </si>
  <si>
    <t>01201/2021-PNZ -P40321/21.00</t>
  </si>
  <si>
    <t>Cigeľ, Koš, Nitrianske Sučany, Račice, Podhradie, Prievidza, Sebedražie, Veľká Lehôtka, Lehota pod Vtáčnikom</t>
  </si>
  <si>
    <r>
      <rPr>
        <sz val="8"/>
        <color rgb="FF000000"/>
        <rFont val="Arial"/>
      </rPr>
      <t>9 283,23 €</t>
    </r>
    <r>
      <rPr>
        <sz val="8"/>
        <color rgb="FF000000"/>
        <rFont val="Arial"/>
      </rPr>
      <t xml:space="preserve"> / </t>
    </r>
    <r>
      <rPr>
        <sz val="8"/>
        <color rgb="FF000000"/>
        <rFont val="Arial"/>
      </rPr>
      <t>31,52 €</t>
    </r>
  </si>
  <si>
    <t>AGROPROFIT spol. s r.o.</t>
  </si>
  <si>
    <t>01202/2021-PNZ -P40341/21.00</t>
  </si>
  <si>
    <t>Prievidza, Sebedražie, Koš, Cigeľ, Nitrianske Sučany, Podhradie, Račice, Veľká Lehôtka</t>
  </si>
  <si>
    <r>
      <rPr>
        <sz val="8"/>
        <color rgb="FF000000"/>
        <rFont val="Arial"/>
      </rPr>
      <t>3 015,83 €</t>
    </r>
    <r>
      <rPr>
        <sz val="8"/>
        <color rgb="FF000000"/>
        <rFont val="Arial"/>
      </rPr>
      <t xml:space="preserve"> / </t>
    </r>
    <r>
      <rPr>
        <sz val="8"/>
        <color rgb="FF000000"/>
        <rFont val="Arial"/>
      </rPr>
      <t>61,99 €</t>
    </r>
  </si>
  <si>
    <t>Jana Sirotňáková</t>
  </si>
  <si>
    <t>01407/2022-PNZ -P40387/22.00</t>
  </si>
  <si>
    <r>
      <rPr>
        <sz val="8"/>
        <color rgb="FF000000"/>
        <rFont val="Arial"/>
      </rPr>
      <t>87,00 €</t>
    </r>
    <r>
      <rPr>
        <sz val="8"/>
        <color rgb="FF000000"/>
        <rFont val="Arial"/>
      </rPr>
      <t xml:space="preserve"> / </t>
    </r>
    <r>
      <rPr>
        <sz val="8"/>
        <color rgb="FF000000"/>
        <rFont val="Arial"/>
      </rPr>
      <t>545,11 €</t>
    </r>
  </si>
  <si>
    <t>Matiaško Karol, prof, Ing. PhD</t>
  </si>
  <si>
    <t>01904/2022-PNZ -P40597/22.00</t>
  </si>
  <si>
    <t>Dlžín</t>
  </si>
  <si>
    <r>
      <rPr>
        <sz val="8"/>
        <color rgb="FF000000"/>
        <rFont val="Arial"/>
      </rPr>
      <t>50,00 €</t>
    </r>
    <r>
      <rPr>
        <sz val="8"/>
        <color rgb="FF000000"/>
        <rFont val="Arial"/>
      </rPr>
      <t xml:space="preserve"> / </t>
    </r>
    <r>
      <rPr>
        <sz val="8"/>
        <color rgb="FF000000"/>
        <rFont val="Arial"/>
      </rPr>
      <t>7 462,69 €</t>
    </r>
  </si>
  <si>
    <t>Mundier Ivan</t>
  </si>
  <si>
    <t>01912/2022-PNZ -P40602/22.00</t>
  </si>
  <si>
    <r>
      <rPr>
        <sz val="8"/>
        <color rgb="FF000000"/>
        <rFont val="Arial"/>
      </rPr>
      <t>70,00 €</t>
    </r>
    <r>
      <rPr>
        <sz val="8"/>
        <color rgb="FF000000"/>
        <rFont val="Arial"/>
      </rPr>
      <t xml:space="preserve"> / </t>
    </r>
    <r>
      <rPr>
        <sz val="8"/>
        <color rgb="FF000000"/>
        <rFont val="Arial"/>
      </rPr>
      <t>2 341,14 €</t>
    </r>
  </si>
  <si>
    <t>POLOEKO, s. r. o.</t>
  </si>
  <si>
    <t>01994/2021-PNZ -P40338/21.00</t>
  </si>
  <si>
    <t>Bystričany, Chalmová, Kamenec pod Vtáčnikom, Lehota pod Vtáčnikom, Zemianske Kostoľany</t>
  </si>
  <si>
    <r>
      <rPr>
        <sz val="8"/>
        <color rgb="FF000000"/>
        <rFont val="Arial"/>
      </rPr>
      <t>9 135,85 €</t>
    </r>
    <r>
      <rPr>
        <sz val="8"/>
        <color rgb="FF000000"/>
        <rFont val="Arial"/>
      </rPr>
      <t xml:space="preserve"> / </t>
    </r>
    <r>
      <rPr>
        <sz val="8"/>
        <color rgb="FF000000"/>
        <rFont val="Arial"/>
      </rPr>
      <t>32,37 €</t>
    </r>
  </si>
  <si>
    <t>Ľuboš Baláž, SHR</t>
  </si>
  <si>
    <t>02217/2022-PNZ -P40717/22.00</t>
  </si>
  <si>
    <t>Cagáň Jaroslav</t>
  </si>
  <si>
    <t>02707/2022-PNZ -P40885/22.00</t>
  </si>
  <si>
    <r>
      <rPr>
        <sz val="8"/>
        <color rgb="FF000000"/>
        <rFont val="Arial"/>
      </rPr>
      <t>75,00 €</t>
    </r>
    <r>
      <rPr>
        <sz val="8"/>
        <color rgb="FF000000"/>
        <rFont val="Arial"/>
      </rPr>
      <t xml:space="preserve"> / </t>
    </r>
    <r>
      <rPr>
        <sz val="8"/>
        <color rgb="FF000000"/>
        <rFont val="Arial"/>
      </rPr>
      <t>8 823,52 €</t>
    </r>
  </si>
  <si>
    <t>Varga Jozef, Mgr.</t>
  </si>
  <si>
    <t>02739/2022-PNZ -P40888/22.00</t>
  </si>
  <si>
    <r>
      <rPr>
        <sz val="8"/>
        <color rgb="FF000000"/>
        <rFont val="Arial"/>
      </rPr>
      <t>72,00 €</t>
    </r>
    <r>
      <rPr>
        <sz val="8"/>
        <color rgb="FF000000"/>
        <rFont val="Arial"/>
      </rPr>
      <t xml:space="preserve"> / </t>
    </r>
    <r>
      <rPr>
        <sz val="8"/>
        <color rgb="FF000000"/>
        <rFont val="Arial"/>
      </rPr>
      <t>916,03 €</t>
    </r>
  </si>
  <si>
    <t>Pálesch Miroslav</t>
  </si>
  <si>
    <t>02787/2022-PNZ -P40904/22.00</t>
  </si>
  <si>
    <r>
      <rPr>
        <sz val="8"/>
        <color rgb="FF000000"/>
        <rFont val="Arial"/>
      </rPr>
      <t>93,00 €</t>
    </r>
    <r>
      <rPr>
        <sz val="8"/>
        <color rgb="FF000000"/>
        <rFont val="Arial"/>
      </rPr>
      <t xml:space="preserve"> / </t>
    </r>
    <r>
      <rPr>
        <sz val="8"/>
        <color rgb="FF000000"/>
        <rFont val="Arial"/>
      </rPr>
      <t>112,29 €</t>
    </r>
  </si>
  <si>
    <t>Bc. Anastázia Varhaníková</t>
  </si>
  <si>
    <t>02983/2022-PNZ -P40954/22.00</t>
  </si>
  <si>
    <r>
      <rPr>
        <sz val="8"/>
        <color rgb="FF000000"/>
        <rFont val="Arial"/>
      </rPr>
      <t>78,00 €</t>
    </r>
    <r>
      <rPr>
        <sz val="8"/>
        <color rgb="FF000000"/>
        <rFont val="Arial"/>
      </rPr>
      <t xml:space="preserve"> / </t>
    </r>
    <r>
      <rPr>
        <sz val="8"/>
        <color rgb="FF000000"/>
        <rFont val="Arial"/>
      </rPr>
      <t>1 356,52 €</t>
    </r>
  </si>
  <si>
    <t>Martin Verešpej</t>
  </si>
  <si>
    <t>02307/2022-PNZ -P40597/21.00</t>
  </si>
  <si>
    <r>
      <rPr>
        <sz val="8"/>
        <color rgb="FF000000"/>
        <rFont val="Arial"/>
      </rPr>
      <t>91,34 €</t>
    </r>
    <r>
      <rPr>
        <sz val="8"/>
        <color rgb="FF000000"/>
        <rFont val="Arial"/>
      </rPr>
      <t xml:space="preserve"> / </t>
    </r>
    <r>
      <rPr>
        <sz val="8"/>
        <color rgb="FF000000"/>
        <rFont val="Arial"/>
      </rPr>
      <t>87,44 €</t>
    </r>
  </si>
  <si>
    <t>Sejlan, s.r.o.</t>
  </si>
  <si>
    <t>02628/2022-PNZ -P40857/22.00</t>
  </si>
  <si>
    <t>Bertotovce, Fričovce, Lačnov, Lipovce, Šindliar, Široké</t>
  </si>
  <si>
    <r>
      <rPr>
        <sz val="8"/>
        <color rgb="FF000000"/>
        <rFont val="Arial"/>
      </rPr>
      <t>10 717,22 €</t>
    </r>
    <r>
      <rPr>
        <sz val="8"/>
        <color rgb="FF000000"/>
        <rFont val="Arial"/>
      </rPr>
      <t xml:space="preserve"> / </t>
    </r>
    <r>
      <rPr>
        <sz val="8"/>
        <color rgb="FF000000"/>
        <rFont val="Arial"/>
      </rPr>
      <t>19,44 €</t>
    </r>
  </si>
  <si>
    <t>KOLLÁR Pavol</t>
  </si>
  <si>
    <t>02633/2022-PNZ -P40865/22.00</t>
  </si>
  <si>
    <r>
      <rPr>
        <sz val="8"/>
        <color rgb="FF000000"/>
        <rFont val="Arial"/>
      </rPr>
      <t>186,08 €</t>
    </r>
    <r>
      <rPr>
        <sz val="8"/>
        <color rgb="FF000000"/>
        <rFont val="Arial"/>
      </rPr>
      <t xml:space="preserve"> / </t>
    </r>
    <r>
      <rPr>
        <sz val="8"/>
        <color rgb="FF000000"/>
        <rFont val="Arial"/>
      </rPr>
      <t>13,94 €</t>
    </r>
  </si>
  <si>
    <t>Agro Lany, spol. s r.o.</t>
  </si>
  <si>
    <t>02647/2022-PNZ -P40868/22.00</t>
  </si>
  <si>
    <t>Fričovce, Hendrichovce</t>
  </si>
  <si>
    <r>
      <rPr>
        <sz val="8"/>
        <color rgb="FF000000"/>
        <rFont val="Arial"/>
      </rPr>
      <t>2 122,61 €</t>
    </r>
    <r>
      <rPr>
        <sz val="8"/>
        <color rgb="FF000000"/>
        <rFont val="Arial"/>
      </rPr>
      <t xml:space="preserve"> / </t>
    </r>
    <r>
      <rPr>
        <sz val="8"/>
        <color rgb="FF000000"/>
        <rFont val="Arial"/>
      </rPr>
      <t>14,94 €</t>
    </r>
  </si>
  <si>
    <t>Stahovec Milan</t>
  </si>
  <si>
    <t>02660/2022-PNZ -P40875/22.00</t>
  </si>
  <si>
    <r>
      <rPr>
        <sz val="8"/>
        <color rgb="FF000000"/>
        <rFont val="Arial"/>
      </rPr>
      <t>941,24 €</t>
    </r>
    <r>
      <rPr>
        <sz val="8"/>
        <color rgb="FF000000"/>
        <rFont val="Arial"/>
      </rPr>
      <t xml:space="preserve"> / </t>
    </r>
    <r>
      <rPr>
        <sz val="8"/>
        <color rgb="FF000000"/>
        <rFont val="Arial"/>
      </rPr>
      <t>13,94 €</t>
    </r>
  </si>
  <si>
    <t>Ing. František Krempaský</t>
  </si>
  <si>
    <t>00491/2020-PNZ -P40073/20.00</t>
  </si>
  <si>
    <t>Spišské Hanušovce</t>
  </si>
  <si>
    <r>
      <rPr>
        <sz val="8"/>
        <color rgb="FF000000"/>
        <rFont val="Arial"/>
      </rPr>
      <t>85,00 €</t>
    </r>
    <r>
      <rPr>
        <sz val="8"/>
        <color rgb="FF000000"/>
        <rFont val="Arial"/>
      </rPr>
      <t xml:space="preserve"> / </t>
    </r>
    <r>
      <rPr>
        <sz val="8"/>
        <color rgb="FF000000"/>
        <rFont val="Arial"/>
      </rPr>
      <t>158,76 €</t>
    </r>
  </si>
  <si>
    <t>01033/2022-PNZ -P40508/20.00</t>
  </si>
  <si>
    <t>31. 10. 2032</t>
  </si>
  <si>
    <r>
      <rPr>
        <sz val="8"/>
        <color rgb="FF000000"/>
        <rFont val="Arial"/>
      </rPr>
      <t>1 643,11 €</t>
    </r>
    <r>
      <rPr>
        <sz val="8"/>
        <color rgb="FF000000"/>
        <rFont val="Arial"/>
      </rPr>
      <t xml:space="preserve"> / </t>
    </r>
    <r>
      <rPr>
        <sz val="8"/>
        <color rgb="FF000000"/>
        <rFont val="Arial"/>
      </rPr>
      <t>51,57 €</t>
    </r>
  </si>
  <si>
    <t>01440/2022-PNZ -P40347/22.00</t>
  </si>
  <si>
    <r>
      <rPr>
        <sz val="8"/>
        <color rgb="FF000000"/>
        <rFont val="Arial"/>
      </rPr>
      <t>2 532,07 €</t>
    </r>
    <r>
      <rPr>
        <sz val="8"/>
        <color rgb="FF000000"/>
        <rFont val="Arial"/>
      </rPr>
      <t xml:space="preserve"> / </t>
    </r>
    <r>
      <rPr>
        <sz val="8"/>
        <color rgb="FF000000"/>
        <rFont val="Arial"/>
      </rPr>
      <t>67,02 €</t>
    </r>
  </si>
  <si>
    <t>Peter Sokol - SHR</t>
  </si>
  <si>
    <t>02709/2022-PNZ -P40886/22.00</t>
  </si>
  <si>
    <r>
      <rPr>
        <sz val="8"/>
        <color rgb="FF000000"/>
        <rFont val="Arial"/>
      </rPr>
      <t>527,31 €</t>
    </r>
    <r>
      <rPr>
        <sz val="8"/>
        <color rgb="FF000000"/>
        <rFont val="Arial"/>
      </rPr>
      <t xml:space="preserve"> / </t>
    </r>
    <r>
      <rPr>
        <sz val="8"/>
        <color rgb="FF000000"/>
        <rFont val="Arial"/>
      </rPr>
      <t>21,56 €</t>
    </r>
  </si>
  <si>
    <t>Ladislav Tokár</t>
  </si>
  <si>
    <t>02638/2022-PNZ -P40867/22.00</t>
  </si>
  <si>
    <r>
      <rPr>
        <sz val="8"/>
        <color rgb="FF000000"/>
        <rFont val="Arial"/>
      </rPr>
      <t>72,00 €</t>
    </r>
    <r>
      <rPr>
        <sz val="8"/>
        <color rgb="FF000000"/>
        <rFont val="Arial"/>
      </rPr>
      <t xml:space="preserve"> / </t>
    </r>
    <r>
      <rPr>
        <sz val="8"/>
        <color rgb="FF000000"/>
        <rFont val="Arial"/>
      </rPr>
      <t>3 185,84 €</t>
    </r>
  </si>
  <si>
    <t>Patrik Šebesta</t>
  </si>
  <si>
    <t>02972/2022-PNZ -P40948/22.00</t>
  </si>
  <si>
    <r>
      <rPr>
        <sz val="8"/>
        <color rgb="FF000000"/>
        <rFont val="Arial"/>
      </rPr>
      <t>88,00 €</t>
    </r>
    <r>
      <rPr>
        <sz val="8"/>
        <color rgb="FF000000"/>
        <rFont val="Arial"/>
      </rPr>
      <t xml:space="preserve"> / </t>
    </r>
    <r>
      <rPr>
        <sz val="8"/>
        <color rgb="FF000000"/>
        <rFont val="Arial"/>
      </rPr>
      <t>326,41 €</t>
    </r>
  </si>
  <si>
    <t>Družstvo ROVNOSŤ Mestisko</t>
  </si>
  <si>
    <t>02651/2022-PNZ -P40481/21.00</t>
  </si>
  <si>
    <t>Hrabovčík, Mestisko, Rakovčík</t>
  </si>
  <si>
    <r>
      <rPr>
        <sz val="8"/>
        <color rgb="FF000000"/>
        <rFont val="Arial"/>
      </rPr>
      <t>4 478,69 €</t>
    </r>
    <r>
      <rPr>
        <sz val="8"/>
        <color rgb="FF000000"/>
        <rFont val="Arial"/>
      </rPr>
      <t xml:space="preserve"> / </t>
    </r>
    <r>
      <rPr>
        <sz val="8"/>
        <color rgb="FF000000"/>
        <rFont val="Arial"/>
      </rPr>
      <t>52,62 €</t>
    </r>
  </si>
  <si>
    <t>Dominika Šomšáková</t>
  </si>
  <si>
    <t>02227/2022-PNZ -P40722/22.00</t>
  </si>
  <si>
    <r>
      <rPr>
        <sz val="8"/>
        <color rgb="FF000000"/>
        <rFont val="Arial"/>
      </rPr>
      <t>100,08 €</t>
    </r>
    <r>
      <rPr>
        <sz val="8"/>
        <color rgb="FF000000"/>
        <rFont val="Arial"/>
      </rPr>
      <t xml:space="preserve"> / </t>
    </r>
    <r>
      <rPr>
        <sz val="8"/>
        <color rgb="FF000000"/>
        <rFont val="Arial"/>
      </rPr>
      <t>74,91 €</t>
    </r>
  </si>
  <si>
    <t>AGROŠTÍT Farma Spišské Vlachy, s.r.o.</t>
  </si>
  <si>
    <t>02288/2022-PNZ -P40438/22.00</t>
  </si>
  <si>
    <r>
      <rPr>
        <sz val="8"/>
        <color rgb="FF000000"/>
        <rFont val="Arial"/>
      </rPr>
      <t>8 261,91 €</t>
    </r>
    <r>
      <rPr>
        <sz val="8"/>
        <color rgb="FF000000"/>
        <rFont val="Arial"/>
      </rPr>
      <t xml:space="preserve"> / </t>
    </r>
    <r>
      <rPr>
        <sz val="8"/>
        <color rgb="FF000000"/>
        <rFont val="Arial"/>
      </rPr>
      <t>30,27 €</t>
    </r>
  </si>
  <si>
    <t>POLANIMO s. r. o.</t>
  </si>
  <si>
    <t>03651/2020-PNZ -P40290/20.00</t>
  </si>
  <si>
    <t>Bystričany, Vieska, Kamenec pod Vtáčnikom, Lehota pod Vtáčnikom, Zemianske Kostoľany</t>
  </si>
  <si>
    <r>
      <rPr>
        <sz val="8"/>
        <color rgb="FF000000"/>
        <rFont val="Arial"/>
      </rPr>
      <t>4 559,00 €</t>
    </r>
    <r>
      <rPr>
        <sz val="8"/>
        <color rgb="FF000000"/>
        <rFont val="Arial"/>
      </rPr>
      <t xml:space="preserve"> / </t>
    </r>
    <r>
      <rPr>
        <sz val="8"/>
        <color rgb="FF000000"/>
        <rFont val="Arial"/>
      </rPr>
      <t>35,94 €</t>
    </r>
  </si>
  <si>
    <t xml:space="preserve">Stredná odborná škola poľnohospodárstva a služieb na vidieku </t>
  </si>
  <si>
    <t>02093/2022-PNZ -P40667/22.00</t>
  </si>
  <si>
    <t>Trnava, Zavar</t>
  </si>
  <si>
    <r>
      <rPr>
        <sz val="8"/>
        <color rgb="FF000000"/>
        <rFont val="Arial"/>
      </rPr>
      <t>7 340,99 €</t>
    </r>
    <r>
      <rPr>
        <sz val="8"/>
        <color rgb="FF000000"/>
        <rFont val="Arial"/>
      </rPr>
      <t xml:space="preserve"> / </t>
    </r>
    <r>
      <rPr>
        <sz val="8"/>
        <color rgb="FF000000"/>
        <rFont val="Arial"/>
      </rPr>
      <t>128,56 €</t>
    </r>
  </si>
  <si>
    <t>Masár František</t>
  </si>
  <si>
    <t>02266/2022-PNZ -P40733/22.00</t>
  </si>
  <si>
    <r>
      <rPr>
        <sz val="8"/>
        <color rgb="FF000000"/>
        <rFont val="Arial"/>
      </rPr>
      <t>150,00 €</t>
    </r>
    <r>
      <rPr>
        <sz val="8"/>
        <color rgb="FF000000"/>
        <rFont val="Arial"/>
      </rPr>
      <t xml:space="preserve"> / </t>
    </r>
    <r>
      <rPr>
        <sz val="8"/>
        <color rgb="FF000000"/>
        <rFont val="Arial"/>
      </rPr>
      <t>5 357,14 €</t>
    </r>
  </si>
  <si>
    <t>Roľnícke družstvo Moravany nad Váhom</t>
  </si>
  <si>
    <t>02649/2022-PNZ -P40135/20.00</t>
  </si>
  <si>
    <t>Banka, Ducové, Hubina, Moravany nad Váhom, Piešťany, Ratnovce</t>
  </si>
  <si>
    <r>
      <rPr>
        <sz val="8"/>
        <color rgb="FF000000"/>
        <rFont val="Arial"/>
      </rPr>
      <t>9 904,97 €</t>
    </r>
    <r>
      <rPr>
        <sz val="8"/>
        <color rgb="FF000000"/>
        <rFont val="Arial"/>
      </rPr>
      <t xml:space="preserve"> / </t>
    </r>
    <r>
      <rPr>
        <sz val="8"/>
        <color rgb="FF000000"/>
        <rFont val="Arial"/>
      </rPr>
      <t>43,12 €</t>
    </r>
  </si>
  <si>
    <t>Poľnohospodárske družstvo Dechtice</t>
  </si>
  <si>
    <t>02809/2022-PNZ -P40160/22.00</t>
  </si>
  <si>
    <t>Dechtice, Chtelnica, Kátlovce</t>
  </si>
  <si>
    <r>
      <rPr>
        <sz val="8"/>
        <color rgb="FF000000"/>
        <rFont val="Arial"/>
      </rPr>
      <t>6 855,88 €</t>
    </r>
    <r>
      <rPr>
        <sz val="8"/>
        <color rgb="FF000000"/>
        <rFont val="Arial"/>
      </rPr>
      <t xml:space="preserve"> / </t>
    </r>
    <r>
      <rPr>
        <sz val="8"/>
        <color rgb="FF000000"/>
        <rFont val="Arial"/>
      </rPr>
      <t>51,05 €</t>
    </r>
  </si>
  <si>
    <t>02816/2022-PNZ -P40884/22.00</t>
  </si>
  <si>
    <r>
      <rPr>
        <sz val="8"/>
        <color rgb="FF000000"/>
        <rFont val="Arial"/>
      </rPr>
      <t>112,06 €</t>
    </r>
    <r>
      <rPr>
        <sz val="8"/>
        <color rgb="FF000000"/>
        <rFont val="Arial"/>
      </rPr>
      <t xml:space="preserve"> / </t>
    </r>
    <r>
      <rPr>
        <sz val="8"/>
        <color rgb="FF000000"/>
        <rFont val="Arial"/>
      </rPr>
      <t>48,53 €</t>
    </r>
  </si>
  <si>
    <t>GERANIUM s.r.o.</t>
  </si>
  <si>
    <t>03083/2022-PNZ -P40220/20.00</t>
  </si>
  <si>
    <t>Stráže, Vrbové</t>
  </si>
  <si>
    <r>
      <rPr>
        <sz val="8"/>
        <color rgb="FF000000"/>
        <rFont val="Arial"/>
      </rPr>
      <t>132,90 €</t>
    </r>
    <r>
      <rPr>
        <sz val="8"/>
        <color rgb="FF000000"/>
        <rFont val="Arial"/>
      </rPr>
      <t xml:space="preserve"> / </t>
    </r>
    <r>
      <rPr>
        <sz val="8"/>
        <color rgb="FF000000"/>
        <rFont val="Arial"/>
      </rPr>
      <t>84,38 €</t>
    </r>
  </si>
  <si>
    <t>Poľnohospodárske družstvo KRUPÁ v Dolnej Krupej</t>
  </si>
  <si>
    <t>03116/2022-PNZ -P40940/22.00</t>
  </si>
  <si>
    <t>Bohdanovce nad Trnavou, Boleráz, Klčovany, Dolná Krupá, Horná Krupá</t>
  </si>
  <si>
    <r>
      <rPr>
        <sz val="8"/>
        <color rgb="FF000000"/>
        <rFont val="Arial"/>
      </rPr>
      <t>35 748,19 €</t>
    </r>
    <r>
      <rPr>
        <sz val="8"/>
        <color rgb="FF000000"/>
        <rFont val="Arial"/>
      </rPr>
      <t xml:space="preserve"> / </t>
    </r>
    <r>
      <rPr>
        <sz val="8"/>
        <color rgb="FF000000"/>
        <rFont val="Arial"/>
      </rPr>
      <t>79,67 €</t>
    </r>
  </si>
  <si>
    <t>Varga Alojz</t>
  </si>
  <si>
    <t>03153/2022-PNZ -P41005/22.00</t>
  </si>
  <si>
    <r>
      <rPr>
        <sz val="8"/>
        <color rgb="FF000000"/>
        <rFont val="Arial"/>
      </rPr>
      <t>80,00 €</t>
    </r>
    <r>
      <rPr>
        <sz val="8"/>
        <color rgb="FF000000"/>
        <rFont val="Arial"/>
      </rPr>
      <t xml:space="preserve"> / </t>
    </r>
    <r>
      <rPr>
        <sz val="8"/>
        <color rgb="FF000000"/>
        <rFont val="Arial"/>
      </rPr>
      <t>302,80 €</t>
    </r>
  </si>
  <si>
    <t>Jozef Tóth</t>
  </si>
  <si>
    <t>01922/2022-PNZ -P40613/22.00</t>
  </si>
  <si>
    <t>Klin nad Bodrogom</t>
  </si>
  <si>
    <r>
      <rPr>
        <sz val="8"/>
        <color rgb="FF000000"/>
        <rFont val="Arial"/>
      </rPr>
      <t>90,00 €</t>
    </r>
    <r>
      <rPr>
        <sz val="8"/>
        <color rgb="FF000000"/>
        <rFont val="Arial"/>
      </rPr>
      <t xml:space="preserve"> / </t>
    </r>
    <r>
      <rPr>
        <sz val="8"/>
        <color rgb="FF000000"/>
        <rFont val="Arial"/>
      </rPr>
      <t>130,06 €</t>
    </r>
  </si>
  <si>
    <t>Gajdoš Jozef</t>
  </si>
  <si>
    <t>02657/2022-PNZ -P40874/22.00</t>
  </si>
  <si>
    <t>Veľké Ozorovce</t>
  </si>
  <si>
    <r>
      <rPr>
        <sz val="8"/>
        <color rgb="FF000000"/>
        <rFont val="Arial"/>
      </rPr>
      <t>585,48 €</t>
    </r>
    <r>
      <rPr>
        <sz val="8"/>
        <color rgb="FF000000"/>
        <rFont val="Arial"/>
      </rPr>
      <t xml:space="preserve"> / </t>
    </r>
    <r>
      <rPr>
        <sz val="8"/>
        <color rgb="FF000000"/>
        <rFont val="Arial"/>
      </rPr>
      <t>85,81 €</t>
    </r>
  </si>
  <si>
    <t>Gábor Némethi</t>
  </si>
  <si>
    <t>03069/2022-PNZ -P40969/22.00</t>
  </si>
  <si>
    <t>Vojka</t>
  </si>
  <si>
    <r>
      <rPr>
        <sz val="8"/>
        <color rgb="FF000000"/>
        <rFont val="Arial"/>
      </rPr>
      <t>90,44 €</t>
    </r>
    <r>
      <rPr>
        <sz val="8"/>
        <color rgb="FF000000"/>
        <rFont val="Arial"/>
      </rPr>
      <t xml:space="preserve"> / </t>
    </r>
    <r>
      <rPr>
        <sz val="8"/>
        <color rgb="FF000000"/>
        <rFont val="Arial"/>
      </rPr>
      <t>89,13 €</t>
    </r>
  </si>
  <si>
    <t>Gabriel Ilko</t>
  </si>
  <si>
    <t>03075/2022-PNZ -P40972/22.00</t>
  </si>
  <si>
    <r>
      <rPr>
        <sz val="8"/>
        <color rgb="FF000000"/>
        <rFont val="Arial"/>
      </rPr>
      <t>118,92 €</t>
    </r>
    <r>
      <rPr>
        <sz val="8"/>
        <color rgb="FF000000"/>
        <rFont val="Arial"/>
      </rPr>
      <t xml:space="preserve"> / </t>
    </r>
    <r>
      <rPr>
        <sz val="8"/>
        <color rgb="FF000000"/>
        <rFont val="Arial"/>
      </rPr>
      <t>60,55 €</t>
    </r>
  </si>
  <si>
    <t xml:space="preserve">Šedivý Tomáš, Ing. </t>
  </si>
  <si>
    <t>03256/2022-PNZ -P41033/22.00</t>
  </si>
  <si>
    <r>
      <rPr>
        <sz val="8"/>
        <color rgb="FF000000"/>
        <rFont val="Arial"/>
      </rPr>
      <t>77,00 €</t>
    </r>
    <r>
      <rPr>
        <sz val="8"/>
        <color rgb="FF000000"/>
        <rFont val="Arial"/>
      </rPr>
      <t xml:space="preserve"> / </t>
    </r>
    <r>
      <rPr>
        <sz val="8"/>
        <color rgb="FF000000"/>
        <rFont val="Arial"/>
      </rPr>
      <t>1 065,01 €</t>
    </r>
  </si>
  <si>
    <t>"SDP "Kremeň" s.r.o."</t>
  </si>
  <si>
    <t>01212/2022-PNZ -P40359/22.00</t>
  </si>
  <si>
    <t>Lehôtka pod Brehmi, Lovča, Repište, Sklené Teplice, Horné Opatovce</t>
  </si>
  <si>
    <r>
      <rPr>
        <sz val="8"/>
        <color rgb="FF000000"/>
        <rFont val="Arial"/>
      </rPr>
      <t>5 336,16 €</t>
    </r>
    <r>
      <rPr>
        <sz val="8"/>
        <color rgb="FF000000"/>
        <rFont val="Arial"/>
      </rPr>
      <t xml:space="preserve"> / </t>
    </r>
    <r>
      <rPr>
        <sz val="8"/>
        <color rgb="FF000000"/>
        <rFont val="Arial"/>
      </rPr>
      <t>34,29 €</t>
    </r>
  </si>
  <si>
    <t>Žiaková  Valéria</t>
  </si>
  <si>
    <t>01452/2022-PNZ -P40416/22.00</t>
  </si>
  <si>
    <r>
      <rPr>
        <sz val="8"/>
        <color rgb="FF000000"/>
        <rFont val="Arial"/>
      </rPr>
      <t>55,00 €</t>
    </r>
    <r>
      <rPr>
        <sz val="8"/>
        <color rgb="FF000000"/>
        <rFont val="Arial"/>
      </rPr>
      <t xml:space="preserve"> / </t>
    </r>
    <r>
      <rPr>
        <sz val="8"/>
        <color rgb="FF000000"/>
        <rFont val="Arial"/>
      </rPr>
      <t>5 045,87 €</t>
    </r>
  </si>
  <si>
    <t>JASOŇ, s.r.o.</t>
  </si>
  <si>
    <t>01484/2022-PNZ -P40319/21.00</t>
  </si>
  <si>
    <r>
      <rPr>
        <sz val="8"/>
        <color rgb="FF000000"/>
        <rFont val="Arial"/>
      </rPr>
      <t>10 991,98 €</t>
    </r>
    <r>
      <rPr>
        <sz val="8"/>
        <color rgb="FF000000"/>
        <rFont val="Arial"/>
      </rPr>
      <t xml:space="preserve"> / </t>
    </r>
    <r>
      <rPr>
        <sz val="8"/>
        <color rgb="FF000000"/>
        <rFont val="Arial"/>
      </rPr>
      <t>19,98 €</t>
    </r>
  </si>
  <si>
    <t>Sliacka Darina</t>
  </si>
  <si>
    <t>01726/2021-PNZ -P40348/21.00</t>
  </si>
  <si>
    <r>
      <rPr>
        <sz val="8"/>
        <color rgb="FF000000"/>
        <rFont val="Arial"/>
      </rPr>
      <t>200,56 €</t>
    </r>
    <r>
      <rPr>
        <sz val="8"/>
        <color rgb="FF000000"/>
        <rFont val="Arial"/>
      </rPr>
      <t xml:space="preserve"> / </t>
    </r>
    <r>
      <rPr>
        <sz val="8"/>
        <color rgb="FF000000"/>
        <rFont val="Arial"/>
      </rPr>
      <t>98,38 €</t>
    </r>
  </si>
  <si>
    <t>01907/2021-PNZ -P40464/21.00</t>
  </si>
  <si>
    <r>
      <rPr>
        <sz val="8"/>
        <color rgb="FF000000"/>
        <rFont val="Arial"/>
      </rPr>
      <t>1 241,11 €</t>
    </r>
    <r>
      <rPr>
        <sz val="8"/>
        <color rgb="FF000000"/>
        <rFont val="Arial"/>
      </rPr>
      <t xml:space="preserve"> / </t>
    </r>
    <r>
      <rPr>
        <sz val="8"/>
        <color rgb="FF000000"/>
        <rFont val="Arial"/>
      </rPr>
      <t>89,34 €</t>
    </r>
  </si>
  <si>
    <t>Ing. Richard Weiss</t>
  </si>
  <si>
    <t>02127/2022-PNZ -P40682/22.00</t>
  </si>
  <si>
    <r>
      <rPr>
        <sz val="8"/>
        <color rgb="FF000000"/>
        <rFont val="Arial"/>
      </rPr>
      <t>89,00 €</t>
    </r>
    <r>
      <rPr>
        <sz val="8"/>
        <color rgb="FF000000"/>
        <rFont val="Arial"/>
      </rPr>
      <t xml:space="preserve"> / </t>
    </r>
    <r>
      <rPr>
        <sz val="8"/>
        <color rgb="FF000000"/>
        <rFont val="Arial"/>
      </rPr>
      <t>100,00 €</t>
    </r>
  </si>
  <si>
    <t>Ing. Peter Pápay</t>
  </si>
  <si>
    <t>02476/2022-PNZ -P40812/22.00</t>
  </si>
  <si>
    <t>Trnavá Hora</t>
  </si>
  <si>
    <r>
      <rPr>
        <sz val="8"/>
        <color rgb="FF000000"/>
        <rFont val="Arial"/>
      </rPr>
      <t>73,00 €</t>
    </r>
    <r>
      <rPr>
        <sz val="8"/>
        <color rgb="FF000000"/>
        <rFont val="Arial"/>
      </rPr>
      <t xml:space="preserve"> / </t>
    </r>
    <r>
      <rPr>
        <sz val="8"/>
        <color rgb="FF000000"/>
        <rFont val="Arial"/>
      </rPr>
      <t>931,12 €</t>
    </r>
  </si>
  <si>
    <t>Ondriska Dominik</t>
  </si>
  <si>
    <t>02509/2022-PNZ -P40825/22.00</t>
  </si>
  <si>
    <t>Beluj, Počúvadlo</t>
  </si>
  <si>
    <r>
      <rPr>
        <sz val="8"/>
        <color rgb="FF000000"/>
        <rFont val="Arial"/>
      </rPr>
      <t>149,00 €</t>
    </r>
    <r>
      <rPr>
        <sz val="8"/>
        <color rgb="FF000000"/>
        <rFont val="Arial"/>
      </rPr>
      <t xml:space="preserve"> / </t>
    </r>
    <r>
      <rPr>
        <sz val="8"/>
        <color rgb="FF000000"/>
        <rFont val="Arial"/>
      </rPr>
      <t>50,33 €</t>
    </r>
  </si>
  <si>
    <t>Pidychová Eliška</t>
  </si>
  <si>
    <t>02639/2022-PNZ -P40862/22.00</t>
  </si>
  <si>
    <t>Hrabičov</t>
  </si>
  <si>
    <r>
      <rPr>
        <sz val="8"/>
        <color rgb="FF000000"/>
        <rFont val="Arial"/>
      </rPr>
      <t>82,00 €</t>
    </r>
    <r>
      <rPr>
        <sz val="8"/>
        <color rgb="FF000000"/>
        <rFont val="Arial"/>
      </rPr>
      <t xml:space="preserve"> / </t>
    </r>
    <r>
      <rPr>
        <sz val="8"/>
        <color rgb="FF000000"/>
        <rFont val="Arial"/>
      </rPr>
      <t>286,31 €</t>
    </r>
  </si>
  <si>
    <t>Šamová Miroslava</t>
  </si>
  <si>
    <t>02836/2022-PNZ -P40891/22.00</t>
  </si>
  <si>
    <r>
      <rPr>
        <sz val="8"/>
        <color rgb="FF000000"/>
        <rFont val="Arial"/>
      </rPr>
      <t>77,00 €</t>
    </r>
    <r>
      <rPr>
        <sz val="8"/>
        <color rgb="FF000000"/>
        <rFont val="Arial"/>
      </rPr>
      <t xml:space="preserve"> / </t>
    </r>
    <r>
      <rPr>
        <sz val="8"/>
        <color rgb="FF000000"/>
        <rFont val="Arial"/>
      </rPr>
      <t>1 300,68 €</t>
    </r>
  </si>
  <si>
    <t>03193/2022-PNZ -P41022/22.00</t>
  </si>
  <si>
    <r>
      <rPr>
        <sz val="8"/>
        <color rgb="FF000000"/>
        <rFont val="Arial"/>
      </rPr>
      <t>214,83 €</t>
    </r>
    <r>
      <rPr>
        <sz val="8"/>
        <color rgb="FF000000"/>
        <rFont val="Arial"/>
      </rPr>
      <t xml:space="preserve"> / </t>
    </r>
    <r>
      <rPr>
        <sz val="8"/>
        <color rgb="FF000000"/>
        <rFont val="Arial"/>
      </rPr>
      <t>37,91 €</t>
    </r>
  </si>
  <si>
    <t>Sobota Marek</t>
  </si>
  <si>
    <t>01438/2022-PNZ -P40435/22.00</t>
  </si>
  <si>
    <t>Podkriváň</t>
  </si>
  <si>
    <r>
      <rPr>
        <sz val="8"/>
        <color rgb="FF000000"/>
        <rFont val="Arial"/>
      </rPr>
      <t>82,50 €</t>
    </r>
    <r>
      <rPr>
        <sz val="8"/>
        <color rgb="FF000000"/>
        <rFont val="Arial"/>
      </rPr>
      <t xml:space="preserve"> / </t>
    </r>
    <r>
      <rPr>
        <sz val="8"/>
        <color rgb="FF000000"/>
        <rFont val="Arial"/>
      </rPr>
      <t>247,82 €</t>
    </r>
  </si>
  <si>
    <t>01519/2022-PNZ -P40472/22.00</t>
  </si>
  <si>
    <t>Babiná, Bacúrov, Breziny, Bzovská Lehôtka, Dobrá Niva, Dubové, Krupina, Ostrá Lúka, Podzámčok, Sása, Zvolen</t>
  </si>
  <si>
    <r>
      <rPr>
        <sz val="8"/>
        <color rgb="FF000000"/>
        <rFont val="Arial"/>
      </rPr>
      <t>24 481,21 €</t>
    </r>
    <r>
      <rPr>
        <sz val="8"/>
        <color rgb="FF000000"/>
        <rFont val="Arial"/>
      </rPr>
      <t xml:space="preserve"> / </t>
    </r>
    <r>
      <rPr>
        <sz val="8"/>
        <color rgb="FF000000"/>
        <rFont val="Arial"/>
      </rPr>
      <t>49,69 €</t>
    </r>
  </si>
  <si>
    <t>LESY SR, š.p.</t>
  </si>
  <si>
    <t>01857/2022-PNZ -P40012/18.02</t>
  </si>
  <si>
    <t>Osrblie, Polomka</t>
  </si>
  <si>
    <r>
      <rPr>
        <sz val="8"/>
        <color rgb="FF000000"/>
        <rFont val="Arial"/>
      </rPr>
      <t>25,1809</t>
    </r>
    <r>
      <rPr>
        <sz val="8"/>
        <color rgb="FF000000"/>
        <rFont val="Arial"/>
      </rPr>
      <t xml:space="preserve"> / </t>
    </r>
    <r>
      <rPr>
        <sz val="8"/>
        <color rgb="FF000000"/>
        <rFont val="Arial"/>
      </rPr>
      <t>27,3340</t>
    </r>
  </si>
  <si>
    <t>Slovryb, a.s.</t>
  </si>
  <si>
    <t>02310/2022-PNZ -P40053/20.01</t>
  </si>
  <si>
    <t>Staré Hory, Špania Dolina</t>
  </si>
  <si>
    <r>
      <rPr>
        <sz val="8"/>
        <color rgb="FF000000"/>
        <rFont val="Arial"/>
      </rPr>
      <t>2,5179</t>
    </r>
    <r>
      <rPr>
        <sz val="8"/>
        <color rgb="FF000000"/>
        <rFont val="Arial"/>
      </rPr>
      <t xml:space="preserve"> / </t>
    </r>
    <r>
      <rPr>
        <sz val="8"/>
        <color rgb="FF000000"/>
        <rFont val="Arial"/>
      </rPr>
      <t>0,0000</t>
    </r>
  </si>
  <si>
    <t>Slovák Kamil, SHR</t>
  </si>
  <si>
    <t>02380/2021-PNZ -P40325/12.04</t>
  </si>
  <si>
    <t>zníženie výmery na žiadosť nájomcu na základe užívania skutočného stavu</t>
  </si>
  <si>
    <r>
      <rPr>
        <sz val="8"/>
        <color rgb="FF000000"/>
        <rFont val="Arial"/>
      </rPr>
      <t>35,2658</t>
    </r>
    <r>
      <rPr>
        <sz val="8"/>
        <color rgb="FF000000"/>
        <rFont val="Arial"/>
      </rPr>
      <t xml:space="preserve"> / </t>
    </r>
    <r>
      <rPr>
        <sz val="8"/>
        <color rgb="FF000000"/>
        <rFont val="Arial"/>
      </rPr>
      <t>31,7089</t>
    </r>
  </si>
  <si>
    <t>03062/2022-PNZ -P40210/14.07</t>
  </si>
  <si>
    <t>BEZZ - úprava predmetu nájmu</t>
  </si>
  <si>
    <r>
      <rPr>
        <sz val="8"/>
        <color rgb="FF000000"/>
        <rFont val="Arial"/>
      </rPr>
      <t>287,0781</t>
    </r>
    <r>
      <rPr>
        <sz val="8"/>
        <color rgb="FF000000"/>
        <rFont val="Arial"/>
      </rPr>
      <t xml:space="preserve"> / </t>
    </r>
    <r>
      <rPr>
        <sz val="8"/>
        <color rgb="FF000000"/>
        <rFont val="Arial"/>
      </rPr>
      <t>289,2965</t>
    </r>
  </si>
  <si>
    <t>ADOSFARM, s.r.o.</t>
  </si>
  <si>
    <t>02946/2022-PNZ -P40808/14.03</t>
  </si>
  <si>
    <t>Halič, Ľuboreč</t>
  </si>
  <si>
    <r>
      <rPr>
        <sz val="8"/>
        <color rgb="FF000000"/>
        <rFont val="Arial"/>
      </rPr>
      <t>89,2189</t>
    </r>
    <r>
      <rPr>
        <sz val="8"/>
        <color rgb="FF000000"/>
        <rFont val="Arial"/>
      </rPr>
      <t xml:space="preserve"> / </t>
    </r>
    <r>
      <rPr>
        <sz val="8"/>
        <color rgb="FF000000"/>
        <rFont val="Arial"/>
      </rPr>
      <t>93,1099</t>
    </r>
  </si>
  <si>
    <t>AGRONOVA Liptov, s.r.o.</t>
  </si>
  <si>
    <t>03013/2022-PNZ -P40368/15.05</t>
  </si>
  <si>
    <t>zvýšenie a aktualizácia výmery</t>
  </si>
  <si>
    <t>Bobrovník, Bukovina, Ižipovce, Liptovská Sielnica, Liptovská Mara, Prosiek, Veľké Borové, Sestrč</t>
  </si>
  <si>
    <r>
      <rPr>
        <sz val="8"/>
        <color rgb="FF000000"/>
        <rFont val="Arial"/>
      </rPr>
      <t>194,1847</t>
    </r>
    <r>
      <rPr>
        <sz val="8"/>
        <color rgb="FF000000"/>
        <rFont val="Arial"/>
      </rPr>
      <t xml:space="preserve"> / </t>
    </r>
    <r>
      <rPr>
        <sz val="8"/>
        <color rgb="FF000000"/>
        <rFont val="Arial"/>
      </rPr>
      <t>199,7882</t>
    </r>
  </si>
  <si>
    <t>VINOVRA Julius Vrábel,SHR</t>
  </si>
  <si>
    <t>03326/2022-PNZ -P40370/18.02</t>
  </si>
  <si>
    <t xml:space="preserve">Ukončenie na základe žiadosti nájomcu </t>
  </si>
  <si>
    <r>
      <rPr>
        <sz val="8"/>
        <color rgb="FF000000"/>
        <rFont val="Arial"/>
      </rPr>
      <t>13,2320</t>
    </r>
    <r>
      <rPr>
        <sz val="8"/>
        <color rgb="FF000000"/>
        <rFont val="Arial"/>
      </rPr>
      <t xml:space="preserve"> / </t>
    </r>
    <r>
      <rPr>
        <sz val="8"/>
        <color rgb="FF000000"/>
        <rFont val="Arial"/>
      </rPr>
      <t>0,0000</t>
    </r>
  </si>
  <si>
    <t>Jakub Wiczmándy-SHR</t>
  </si>
  <si>
    <t>01617/2022-PNZ -P40095/21.01</t>
  </si>
  <si>
    <t>dodatok o zvýšení výmery na žiadosť nájomcu</t>
  </si>
  <si>
    <r>
      <rPr>
        <sz val="8"/>
        <color rgb="FF000000"/>
        <rFont val="Arial"/>
      </rPr>
      <t>13,8523</t>
    </r>
    <r>
      <rPr>
        <sz val="8"/>
        <color rgb="FF000000"/>
        <rFont val="Arial"/>
      </rPr>
      <t xml:space="preserve"> / </t>
    </r>
    <r>
      <rPr>
        <sz val="8"/>
        <color rgb="FF000000"/>
        <rFont val="Arial"/>
      </rPr>
      <t>23,3708</t>
    </r>
  </si>
  <si>
    <t>Jasovský Michal - Geojas</t>
  </si>
  <si>
    <t>02257/2022-PNZ -P41078/14.02</t>
  </si>
  <si>
    <t>Nacina Ves, Petrovce nad Laborcom</t>
  </si>
  <si>
    <r>
      <rPr>
        <sz val="8"/>
        <color rgb="FF000000"/>
        <rFont val="Arial"/>
      </rPr>
      <t>87,3890</t>
    </r>
    <r>
      <rPr>
        <sz val="8"/>
        <color rgb="FF000000"/>
        <rFont val="Arial"/>
      </rPr>
      <t xml:space="preserve"> / </t>
    </r>
    <r>
      <rPr>
        <sz val="8"/>
        <color rgb="FF000000"/>
        <rFont val="Arial"/>
      </rPr>
      <t>80,6259</t>
    </r>
  </si>
  <si>
    <t>02273/2022-PNZ -P40259/14.03</t>
  </si>
  <si>
    <r>
      <rPr>
        <sz val="8"/>
        <color rgb="FF000000"/>
        <rFont val="Arial"/>
      </rPr>
      <t>137,7174</t>
    </r>
    <r>
      <rPr>
        <sz val="8"/>
        <color rgb="FF000000"/>
        <rFont val="Arial"/>
      </rPr>
      <t xml:space="preserve"> / </t>
    </r>
    <r>
      <rPr>
        <sz val="8"/>
        <color rgb="FF000000"/>
        <rFont val="Arial"/>
      </rPr>
      <t>164,8724</t>
    </r>
  </si>
  <si>
    <t>Fundus Regius, s.r.o.</t>
  </si>
  <si>
    <t>02838/2022-PNZ -P42852/05.11</t>
  </si>
  <si>
    <r>
      <rPr>
        <sz val="8"/>
        <color rgb="FF000000"/>
        <rFont val="Arial"/>
      </rPr>
      <t>23,2608</t>
    </r>
    <r>
      <rPr>
        <sz val="8"/>
        <color rgb="FF000000"/>
        <rFont val="Arial"/>
      </rPr>
      <t xml:space="preserve"> / </t>
    </r>
    <r>
      <rPr>
        <sz val="8"/>
        <color rgb="FF000000"/>
        <rFont val="Arial"/>
      </rPr>
      <t>13,0227</t>
    </r>
  </si>
  <si>
    <t>ROĽNÍCKE DRUŽSTVO VEĽKÉ KAPUŠANY</t>
  </si>
  <si>
    <t>02843/2022-PNZ -P40904/14.03</t>
  </si>
  <si>
    <t>Kapušianske Kľačany, Kapušianske Vojkovce, Maťovce, Ptrukša, Budince, Ruská, Veľké Kapušany, Veľké Slemence</t>
  </si>
  <si>
    <r>
      <rPr>
        <sz val="8"/>
        <color rgb="FF000000"/>
        <rFont val="Arial"/>
      </rPr>
      <t>1692,6485</t>
    </r>
    <r>
      <rPr>
        <sz val="8"/>
        <color rgb="FF000000"/>
        <rFont val="Arial"/>
      </rPr>
      <t xml:space="preserve"> / </t>
    </r>
    <r>
      <rPr>
        <sz val="8"/>
        <color rgb="FF000000"/>
        <rFont val="Arial"/>
      </rPr>
      <t>1658,7305</t>
    </r>
  </si>
  <si>
    <t>Poľnohospodárske družstvo Horná Nitra so sídlom v Nedožeroch -Brezanoch</t>
  </si>
  <si>
    <t>00572/2022-PNZ -P40339/12.07</t>
  </si>
  <si>
    <t>Bojnice, Dubnica, Kanianka, Lazany, Brezany, Nedožery, Nitrianske Pravno, Solka, Poluvsie, Pravenec, Prievidza</t>
  </si>
  <si>
    <r>
      <rPr>
        <sz val="8"/>
        <color rgb="FF000000"/>
        <rFont val="Arial"/>
      </rPr>
      <t>250,7880</t>
    </r>
    <r>
      <rPr>
        <sz val="8"/>
        <color rgb="FF000000"/>
        <rFont val="Arial"/>
      </rPr>
      <t xml:space="preserve"> / </t>
    </r>
    <r>
      <rPr>
        <sz val="8"/>
        <color rgb="FF000000"/>
        <rFont val="Arial"/>
      </rPr>
      <t>263,0980</t>
    </r>
  </si>
  <si>
    <t>00789/2022-PNZ -P40956/14.03</t>
  </si>
  <si>
    <t xml:space="preserve">úprava výmery po inventarizácii </t>
  </si>
  <si>
    <t>Horná Ves, Radobica</t>
  </si>
  <si>
    <r>
      <rPr>
        <sz val="8"/>
        <color rgb="FF000000"/>
        <rFont val="Arial"/>
      </rPr>
      <t>175,2529</t>
    </r>
    <r>
      <rPr>
        <sz val="8"/>
        <color rgb="FF000000"/>
        <rFont val="Arial"/>
      </rPr>
      <t xml:space="preserve"> / </t>
    </r>
    <r>
      <rPr>
        <sz val="8"/>
        <color rgb="FF000000"/>
        <rFont val="Arial"/>
      </rPr>
      <t>121,4598</t>
    </r>
  </si>
  <si>
    <t>MAJER POD HOROU</t>
  </si>
  <si>
    <t>01970/2021-PNZ -P40032/14.04</t>
  </si>
  <si>
    <t xml:space="preserve">zníženie výmery na žiadosť nájomcu </t>
  </si>
  <si>
    <t>Chalmová, Čereňany, Nováky, Zemianske Kostoľany</t>
  </si>
  <si>
    <r>
      <rPr>
        <sz val="8"/>
        <color rgb="FF000000"/>
        <rFont val="Arial"/>
      </rPr>
      <t>338,6531</t>
    </r>
    <r>
      <rPr>
        <sz val="8"/>
        <color rgb="FF000000"/>
        <rFont val="Arial"/>
      </rPr>
      <t xml:space="preserve"> / </t>
    </r>
    <r>
      <rPr>
        <sz val="8"/>
        <color rgb="FF000000"/>
        <rFont val="Arial"/>
      </rPr>
      <t>211,1957</t>
    </r>
  </si>
  <si>
    <t>Roľnícke družstvo Čereňany</t>
  </si>
  <si>
    <t>02077/2022-PNZ -P40798/14.03</t>
  </si>
  <si>
    <t>zvýšenie výmery v k. ú. Čereňany</t>
  </si>
  <si>
    <t>Chalmová, Čereňany</t>
  </si>
  <si>
    <r>
      <rPr>
        <sz val="8"/>
        <color rgb="FF000000"/>
        <rFont val="Arial"/>
      </rPr>
      <t>73,4248</t>
    </r>
    <r>
      <rPr>
        <sz val="8"/>
        <color rgb="FF000000"/>
        <rFont val="Arial"/>
      </rPr>
      <t xml:space="preserve"> / </t>
    </r>
    <r>
      <rPr>
        <sz val="8"/>
        <color rgb="FF000000"/>
        <rFont val="Arial"/>
      </rPr>
      <t>93,6644</t>
    </r>
  </si>
  <si>
    <t>Ladislav Baláž, SHR</t>
  </si>
  <si>
    <t>02384/2022-PNZ -P41320/15.03</t>
  </si>
  <si>
    <t>Gemer, Tornaľa</t>
  </si>
  <si>
    <r>
      <rPr>
        <sz val="8"/>
        <color rgb="FF000000"/>
        <rFont val="Arial"/>
      </rPr>
      <t>14,5504</t>
    </r>
    <r>
      <rPr>
        <sz val="8"/>
        <color rgb="FF000000"/>
        <rFont val="Arial"/>
      </rPr>
      <t xml:space="preserve"> / </t>
    </r>
    <r>
      <rPr>
        <sz val="8"/>
        <color rgb="FF000000"/>
        <rFont val="Arial"/>
      </rPr>
      <t>14,6119</t>
    </r>
  </si>
  <si>
    <t>PD Popudinské Močidľany, družstvo</t>
  </si>
  <si>
    <t>02362/2020-PNZ -P40507/17.01</t>
  </si>
  <si>
    <t>dodatok o zmene niekt. ustanovení NZ a zmene stanovenia nájomného podla OVN</t>
  </si>
  <si>
    <t>Močidľany, Radošovce</t>
  </si>
  <si>
    <r>
      <rPr>
        <sz val="8"/>
        <color rgb="FF000000"/>
        <rFont val="Arial"/>
      </rPr>
      <t>36,9603</t>
    </r>
    <r>
      <rPr>
        <sz val="8"/>
        <color rgb="FF000000"/>
        <rFont val="Arial"/>
      </rPr>
      <t xml:space="preserve"> / </t>
    </r>
    <r>
      <rPr>
        <sz val="8"/>
        <color rgb="FF000000"/>
        <rFont val="Arial"/>
      </rPr>
      <t>36,9603</t>
    </r>
  </si>
  <si>
    <t>Bezovec - Poľnohospodárske družstvo</t>
  </si>
  <si>
    <t>02650/2022-PNZ -P40921/15.02</t>
  </si>
  <si>
    <t>ukončenie dohodou na žiadosť nájomcu z dôvodu, že predmetné pozemky neužíva</t>
  </si>
  <si>
    <t>Ducové</t>
  </si>
  <si>
    <r>
      <rPr>
        <sz val="8"/>
        <color rgb="FF000000"/>
        <rFont val="Arial"/>
      </rPr>
      <t>5,3742</t>
    </r>
    <r>
      <rPr>
        <sz val="8"/>
        <color rgb="FF000000"/>
        <rFont val="Arial"/>
      </rPr>
      <t xml:space="preserve"> / </t>
    </r>
    <r>
      <rPr>
        <sz val="8"/>
        <color rgb="FF000000"/>
        <rFont val="Arial"/>
      </rPr>
      <t>0,0000</t>
    </r>
  </si>
  <si>
    <t>Hrubovský Blažej</t>
  </si>
  <si>
    <t>01399/2021-PNZ -P40693/17.03</t>
  </si>
  <si>
    <t>zníženie výmery na žiadosť nájomcu a zmeny vlastníckych práv</t>
  </si>
  <si>
    <t>Čeľovce, Egreš, Malý Ruskov, Plechotice, Trebišov, Zemplínska Teplica</t>
  </si>
  <si>
    <r>
      <rPr>
        <sz val="8"/>
        <color rgb="FF000000"/>
        <rFont val="Arial"/>
      </rPr>
      <t>236,4650</t>
    </r>
    <r>
      <rPr>
        <sz val="8"/>
        <color rgb="FF000000"/>
        <rFont val="Arial"/>
      </rPr>
      <t xml:space="preserve"> / </t>
    </r>
    <r>
      <rPr>
        <sz val="8"/>
        <color rgb="FF000000"/>
        <rFont val="Arial"/>
      </rPr>
      <t>226,8629</t>
    </r>
  </si>
  <si>
    <t>Volkai Ján</t>
  </si>
  <si>
    <t>02137/2022-PNZ -P41185/15.03</t>
  </si>
  <si>
    <t>Aktualizácia predmetu nájmu na základe vykonanej inventarizácie</t>
  </si>
  <si>
    <t>Čeľovce, Malý Ruskov, Plechotice</t>
  </si>
  <si>
    <r>
      <rPr>
        <sz val="8"/>
        <color rgb="FF000000"/>
        <rFont val="Arial"/>
      </rPr>
      <t>11,5614</t>
    </r>
    <r>
      <rPr>
        <sz val="8"/>
        <color rgb="FF000000"/>
        <rFont val="Arial"/>
      </rPr>
      <t xml:space="preserve"> / </t>
    </r>
    <r>
      <rPr>
        <sz val="8"/>
        <color rgb="FF000000"/>
        <rFont val="Arial"/>
      </rPr>
      <t>10,0454</t>
    </r>
  </si>
  <si>
    <t>NATURARI s.r.o.</t>
  </si>
  <si>
    <t>02480/2021-PNZ -P40244/18.02</t>
  </si>
  <si>
    <t>Aktualizácia predmetu nájmu na základe podania sťažnosti konateľa spoločnosti</t>
  </si>
  <si>
    <t>Biel, Čierna nad Tisou, Malé Trakany, Veľké Trakany</t>
  </si>
  <si>
    <r>
      <rPr>
        <sz val="8"/>
        <color rgb="FF000000"/>
        <rFont val="Arial"/>
      </rPr>
      <t>247,3330</t>
    </r>
    <r>
      <rPr>
        <sz val="8"/>
        <color rgb="FF000000"/>
        <rFont val="Arial"/>
      </rPr>
      <t xml:space="preserve"> / </t>
    </r>
    <r>
      <rPr>
        <sz val="8"/>
        <color rgb="FF000000"/>
        <rFont val="Arial"/>
      </rPr>
      <t>235,6194</t>
    </r>
  </si>
  <si>
    <t>Kremeň - Eko s.r.o.</t>
  </si>
  <si>
    <t>00893/2022-PNZ -P40001/16.02</t>
  </si>
  <si>
    <t>úprava výmery po schválení PPÚ v k.ú. Revištské Podzámčie</t>
  </si>
  <si>
    <t>Bukovina, Dolná Ždaňa</t>
  </si>
  <si>
    <r>
      <rPr>
        <sz val="8"/>
        <color rgb="FF000000"/>
        <rFont val="Arial"/>
      </rPr>
      <t>56,7960</t>
    </r>
    <r>
      <rPr>
        <sz val="8"/>
        <color rgb="FF000000"/>
        <rFont val="Arial"/>
      </rPr>
      <t xml:space="preserve"> / </t>
    </r>
    <r>
      <rPr>
        <sz val="8"/>
        <color rgb="FF000000"/>
        <rFont val="Arial"/>
      </rPr>
      <t>31,6531</t>
    </r>
  </si>
  <si>
    <t>Rodinná farma Kašiar s.r.o.</t>
  </si>
  <si>
    <t>01242/2022-PNZ -P40010/18.02</t>
  </si>
  <si>
    <t>Beluj, Ilija, Počúvadlo, Štiavnické Bane</t>
  </si>
  <si>
    <r>
      <rPr>
        <sz val="8"/>
        <color rgb="FF000000"/>
        <rFont val="Arial"/>
      </rPr>
      <t>59,2158</t>
    </r>
    <r>
      <rPr>
        <sz val="8"/>
        <color rgb="FF000000"/>
        <rFont val="Arial"/>
      </rPr>
      <t xml:space="preserve"> / </t>
    </r>
    <r>
      <rPr>
        <sz val="8"/>
        <color rgb="FF000000"/>
        <rFont val="Arial"/>
      </rPr>
      <t>0,0000</t>
    </r>
  </si>
  <si>
    <t>VOZÁR STANISLAV</t>
  </si>
  <si>
    <t>01722/2022-PNZ -P40403/14.02</t>
  </si>
  <si>
    <t>Beluj, Ilija, Kozelník, Počúvadlo, Štiavnické Bane</t>
  </si>
  <si>
    <r>
      <rPr>
        <sz val="8"/>
        <color rgb="FF000000"/>
        <rFont val="Arial"/>
      </rPr>
      <t>17,3888</t>
    </r>
    <r>
      <rPr>
        <sz val="8"/>
        <color rgb="FF000000"/>
        <rFont val="Arial"/>
      </rPr>
      <t xml:space="preserve"> / </t>
    </r>
    <r>
      <rPr>
        <sz val="8"/>
        <color rgb="FF000000"/>
        <rFont val="Arial"/>
      </rPr>
      <t>78,1640</t>
    </r>
  </si>
  <si>
    <t>Michálik Ján Ing.</t>
  </si>
  <si>
    <t>02455/2021-PNZ -P41165/15.02</t>
  </si>
  <si>
    <t>PPÚ v k.ú. Hliník nad Hronom</t>
  </si>
  <si>
    <t>Bzenica, Dolná Trnávka, Hliník nad Hronom, Lovča</t>
  </si>
  <si>
    <r>
      <rPr>
        <sz val="8"/>
        <color rgb="FF000000"/>
        <rFont val="Arial"/>
      </rPr>
      <t>112,4005</t>
    </r>
    <r>
      <rPr>
        <sz val="8"/>
        <color rgb="FF000000"/>
        <rFont val="Arial"/>
      </rPr>
      <t xml:space="preserve"> / </t>
    </r>
    <r>
      <rPr>
        <sz val="8"/>
        <color rgb="FF000000"/>
        <rFont val="Arial"/>
      </rPr>
      <t>91,4737</t>
    </r>
  </si>
  <si>
    <t>02496/2022-PNZ -P40322/14.02</t>
  </si>
  <si>
    <t>Na základe žiadosti nájomcu</t>
  </si>
  <si>
    <r>
      <rPr>
        <sz val="8"/>
        <color rgb="FF000000"/>
        <rFont val="Arial"/>
      </rPr>
      <t>0,2221</t>
    </r>
    <r>
      <rPr>
        <sz val="8"/>
        <color rgb="FF000000"/>
        <rFont val="Arial"/>
      </rPr>
      <t xml:space="preserve"> / </t>
    </r>
    <r>
      <rPr>
        <sz val="8"/>
        <color rgb="FF000000"/>
        <rFont val="Arial"/>
      </rPr>
      <t>0,0000</t>
    </r>
  </si>
  <si>
    <t>Búci Róbert Ing.</t>
  </si>
  <si>
    <t>02693/2022-PNZ -P40279/12.06</t>
  </si>
  <si>
    <t>ukončenie dohodou na žiadosť nájomcu, neužíva pozemky</t>
  </si>
  <si>
    <r>
      <rPr>
        <sz val="8"/>
        <color rgb="FF000000"/>
        <rFont val="Arial"/>
      </rPr>
      <t>183,2154</t>
    </r>
    <r>
      <rPr>
        <sz val="8"/>
        <color rgb="FF000000"/>
        <rFont val="Arial"/>
      </rPr>
      <t xml:space="preserve"> / </t>
    </r>
    <r>
      <rPr>
        <sz val="8"/>
        <color rgb="FF000000"/>
        <rFont val="Arial"/>
      </rPr>
      <t>0,0000</t>
    </r>
  </si>
  <si>
    <t>Salaš DETVAN s.r.o.</t>
  </si>
  <si>
    <t>00926/2021-PNZ -P40930/14.03</t>
  </si>
  <si>
    <t>Zníženie výmery na základe žiadosti nájomcu.</t>
  </si>
  <si>
    <t>Detva, Horný Tisovník</t>
  </si>
  <si>
    <r>
      <rPr>
        <sz val="8"/>
        <color rgb="FF000000"/>
        <rFont val="Arial"/>
      </rPr>
      <t>70,2587</t>
    </r>
    <r>
      <rPr>
        <sz val="8"/>
        <color rgb="FF000000"/>
        <rFont val="Arial"/>
      </rPr>
      <t xml:space="preserve"> / </t>
    </r>
    <r>
      <rPr>
        <sz val="8"/>
        <color rgb="FF000000"/>
        <rFont val="Arial"/>
      </rPr>
      <t>53,5093</t>
    </r>
  </si>
  <si>
    <t>Jaroslav Roziak</t>
  </si>
  <si>
    <t>01781/2022-PNZ -P41241/14.02</t>
  </si>
  <si>
    <t>Kráľová, Michalková, Podzámčok</t>
  </si>
  <si>
    <r>
      <rPr>
        <sz val="8"/>
        <color rgb="FF000000"/>
        <rFont val="Arial"/>
      </rPr>
      <t>44,8621</t>
    </r>
    <r>
      <rPr>
        <sz val="8"/>
        <color rgb="FF000000"/>
        <rFont val="Arial"/>
      </rPr>
      <t xml:space="preserve"> / </t>
    </r>
    <r>
      <rPr>
        <sz val="8"/>
        <color rgb="FF000000"/>
        <rFont val="Arial"/>
      </rPr>
      <t>25,9668</t>
    </r>
  </si>
  <si>
    <t>FARMA Dúbravský s.r.o.</t>
  </si>
  <si>
    <t>02996/2022-PNZ -P40512/16.02</t>
  </si>
  <si>
    <r>
      <rPr>
        <sz val="8"/>
        <color rgb="FF000000"/>
        <rFont val="Arial"/>
      </rPr>
      <t>19,5996</t>
    </r>
    <r>
      <rPr>
        <sz val="8"/>
        <color rgb="FF000000"/>
        <rFont val="Arial"/>
      </rPr>
      <t xml:space="preserve"> / </t>
    </r>
    <r>
      <rPr>
        <sz val="8"/>
        <color rgb="FF000000"/>
        <rFont val="Arial"/>
      </rPr>
      <t>16,1602</t>
    </r>
  </si>
  <si>
    <t>Berkyová Yveta</t>
  </si>
  <si>
    <t>03157/2022-PNZ -P40265/09.02</t>
  </si>
  <si>
    <t xml:space="preserve">neplatenie nájomného </t>
  </si>
  <si>
    <t>1.11.2023</t>
  </si>
  <si>
    <r>
      <rPr>
        <sz val="8"/>
        <color rgb="FF000000"/>
        <rFont val="Arial"/>
      </rPr>
      <t>0,0282</t>
    </r>
    <r>
      <rPr>
        <sz val="8"/>
        <color rgb="FF000000"/>
        <rFont val="Arial"/>
      </rPr>
      <t xml:space="preserve"> / </t>
    </r>
    <r>
      <rPr>
        <sz val="8"/>
        <color rgb="FF000000"/>
        <rFont val="Arial"/>
      </rPr>
      <t>0,0000</t>
    </r>
  </si>
  <si>
    <t>František Maschkán</t>
  </si>
  <si>
    <t>02818/2022-PNZ -P40909/22.00</t>
  </si>
  <si>
    <t>Pridomová záhrada na rekreačný účel</t>
  </si>
  <si>
    <r>
      <rPr>
        <sz val="8"/>
        <color rgb="FF000000"/>
        <rFont val="Arial"/>
      </rPr>
      <t>117,48 €</t>
    </r>
    <r>
      <rPr>
        <sz val="8"/>
        <color rgb="FF000000"/>
        <rFont val="Arial"/>
      </rPr>
      <t xml:space="preserve"> / </t>
    </r>
    <r>
      <rPr>
        <sz val="8"/>
        <color rgb="FF000000"/>
        <rFont val="Arial"/>
      </rPr>
      <t>0,33 €</t>
    </r>
  </si>
  <si>
    <t>Iveta Slamková</t>
  </si>
  <si>
    <t>01688/2022-PNZ -P40521/22.00</t>
  </si>
  <si>
    <t>Veľký Báb</t>
  </si>
  <si>
    <t>starostlivosť a udržiavanie pozemku</t>
  </si>
  <si>
    <r>
      <rPr>
        <sz val="8"/>
        <color rgb="FF000000"/>
        <rFont val="Arial"/>
      </rPr>
      <t>50,00 €</t>
    </r>
    <r>
      <rPr>
        <sz val="8"/>
        <color rgb="FF000000"/>
        <rFont val="Arial"/>
      </rPr>
      <t xml:space="preserve"> / </t>
    </r>
    <r>
      <rPr>
        <sz val="8"/>
        <color rgb="FF000000"/>
        <rFont val="Arial"/>
      </rPr>
      <t>0,06 €</t>
    </r>
  </si>
  <si>
    <t>Jaroslav Burdej</t>
  </si>
  <si>
    <t>02661/2022-PNZ -P40873/22.00</t>
  </si>
  <si>
    <t xml:space="preserve">Pridomová záhrada na rekreačný účel </t>
  </si>
  <si>
    <r>
      <rPr>
        <sz val="8"/>
        <color rgb="FF000000"/>
        <rFont val="Arial"/>
      </rPr>
      <t>285,45 €</t>
    </r>
    <r>
      <rPr>
        <sz val="8"/>
        <color rgb="FF000000"/>
        <rFont val="Arial"/>
      </rPr>
      <t xml:space="preserve"> / </t>
    </r>
    <r>
      <rPr>
        <sz val="8"/>
        <color rgb="FF000000"/>
        <rFont val="Arial"/>
      </rPr>
      <t>0,33 €</t>
    </r>
  </si>
  <si>
    <t>Emília Buchlová</t>
  </si>
  <si>
    <t>00935/2022-PNZ -P40267/22.00</t>
  </si>
  <si>
    <t>Ľutov</t>
  </si>
  <si>
    <t>využitie pozemku na starostlivosť a udržiavanie v nezaburinenom stave</t>
  </si>
  <si>
    <r>
      <rPr>
        <sz val="8"/>
        <color rgb="FF000000"/>
        <rFont val="Arial"/>
      </rPr>
      <t>50,00 €</t>
    </r>
    <r>
      <rPr>
        <sz val="8"/>
        <color rgb="FF000000"/>
        <rFont val="Arial"/>
      </rPr>
      <t xml:space="preserve"> / </t>
    </r>
    <r>
      <rPr>
        <sz val="8"/>
        <color rgb="FF000000"/>
        <rFont val="Arial"/>
      </rPr>
      <t>0,08 €</t>
    </r>
  </si>
  <si>
    <t>Obec Šarišské Sokolovce</t>
  </si>
  <si>
    <t>02280/2022-PNZ -P40744/22.00</t>
  </si>
  <si>
    <t>Verejné účely, umiestnenie detského ihriska</t>
  </si>
  <si>
    <t>Obec Holumnica</t>
  </si>
  <si>
    <t>02301/2022-PNZ -P40750/22.00</t>
  </si>
  <si>
    <t>Holumnica</t>
  </si>
  <si>
    <t>Verejné účely, obnova NKP Holumnický hrad</t>
  </si>
  <si>
    <r>
      <rPr>
        <sz val="8"/>
        <color rgb="FF000000"/>
        <rFont val="Arial"/>
      </rPr>
      <t>50,00 €</t>
    </r>
    <r>
      <rPr>
        <sz val="8"/>
        <color rgb="FF000000"/>
        <rFont val="Arial"/>
      </rPr>
      <t xml:space="preserve"> / </t>
    </r>
    <r>
      <rPr>
        <sz val="8"/>
        <color rgb="FF000000"/>
        <rFont val="Arial"/>
      </rPr>
      <t>0,12 €</t>
    </r>
  </si>
  <si>
    <t>02470/2022-PNZ -P40808/22.00</t>
  </si>
  <si>
    <t>Udržiavanie areálu Základnej školy a starostlivosť o verejnú zeleň</t>
  </si>
  <si>
    <r>
      <rPr>
        <sz val="8"/>
        <color rgb="FF000000"/>
        <rFont val="Arial"/>
      </rPr>
      <t>377,10 €</t>
    </r>
    <r>
      <rPr>
        <sz val="8"/>
        <color rgb="FF000000"/>
        <rFont val="Arial"/>
      </rPr>
      <t xml:space="preserve"> / </t>
    </r>
    <r>
      <rPr>
        <sz val="8"/>
        <color rgb="FF000000"/>
        <rFont val="Arial"/>
      </rPr>
      <t>1,00 €</t>
    </r>
  </si>
  <si>
    <t>Doman Erik Mgr.</t>
  </si>
  <si>
    <t>01176/2022-PNZ -P40353/22.00</t>
  </si>
  <si>
    <r>
      <rPr>
        <sz val="8"/>
        <color rgb="FF000000"/>
        <rFont val="Arial"/>
      </rPr>
      <t>119,25 €</t>
    </r>
    <r>
      <rPr>
        <sz val="8"/>
        <color rgb="FF000000"/>
        <rFont val="Arial"/>
      </rPr>
      <t xml:space="preserve"> / </t>
    </r>
    <r>
      <rPr>
        <sz val="8"/>
        <color rgb="FF000000"/>
        <rFont val="Arial"/>
      </rPr>
      <t>0,15 €</t>
    </r>
  </si>
  <si>
    <t>Číž Vladimír Bc.</t>
  </si>
  <si>
    <t>02191/2022-PNZ -P40706/22.00</t>
  </si>
  <si>
    <t>Šášovské Podhradie</t>
  </si>
  <si>
    <t xml:space="preserve">parkovanie </t>
  </si>
  <si>
    <r>
      <rPr>
        <sz val="8"/>
        <color rgb="FF000000"/>
        <rFont val="Arial"/>
      </rPr>
      <t>137,00 €</t>
    </r>
    <r>
      <rPr>
        <sz val="8"/>
        <color rgb="FF000000"/>
        <rFont val="Arial"/>
      </rPr>
      <t xml:space="preserve"> / </t>
    </r>
    <r>
      <rPr>
        <sz val="8"/>
        <color rgb="FF000000"/>
        <rFont val="Arial"/>
      </rPr>
      <t>1,00 €</t>
    </r>
  </si>
  <si>
    <t>Bazilika minor sv. Benedikta, opáta, v Hronskom Beňadiku</t>
  </si>
  <si>
    <t>02395/2022-PNZ -P40783/22.00</t>
  </si>
  <si>
    <t xml:space="preserve">udržiavanie verejnej zelene </t>
  </si>
  <si>
    <r>
      <rPr>
        <sz val="8"/>
        <color rgb="FF000000"/>
        <rFont val="Arial"/>
      </rPr>
      <t>50,00 €</t>
    </r>
    <r>
      <rPr>
        <sz val="8"/>
        <color rgb="FF000000"/>
        <rFont val="Arial"/>
      </rPr>
      <t xml:space="preserve"> / </t>
    </r>
    <r>
      <rPr>
        <sz val="8"/>
        <color rgb="FF000000"/>
        <rFont val="Arial"/>
      </rPr>
      <t>0,00 €</t>
    </r>
  </si>
  <si>
    <t>FirstFarms Agra M s. r. o</t>
  </si>
  <si>
    <t>00295/2022-PNZ -P46347/02.03</t>
  </si>
  <si>
    <t>Suchohrad</t>
  </si>
  <si>
    <t>na vybudovanie vodného zdroja na zabezpečenie závlahy PP</t>
  </si>
  <si>
    <r>
      <rPr>
        <sz val="8"/>
        <color rgb="FF000000"/>
        <rFont val="Arial"/>
      </rPr>
      <t>1,4896</t>
    </r>
    <r>
      <rPr>
        <sz val="8"/>
        <color rgb="FF000000"/>
        <rFont val="Arial"/>
      </rPr>
      <t xml:space="preserve"> / </t>
    </r>
    <r>
      <rPr>
        <sz val="8"/>
        <color rgb="FF000000"/>
        <rFont val="Arial"/>
      </rPr>
      <t>0,0000</t>
    </r>
  </si>
  <si>
    <t>Košecký Igor</t>
  </si>
  <si>
    <t>01173/2022-PNZ -P40355/93.02</t>
  </si>
  <si>
    <t>Dohoda o ukončení na žiadosť nájomcu, odpredal nehnuteľnosť viažucu sa k nájmu</t>
  </si>
  <si>
    <t>umiestnenie včelína</t>
  </si>
  <si>
    <r>
      <rPr>
        <sz val="8"/>
        <color rgb="FF000000"/>
        <rFont val="Arial"/>
      </rPr>
      <t>0,0050</t>
    </r>
    <r>
      <rPr>
        <sz val="8"/>
        <color rgb="FF000000"/>
        <rFont val="Arial"/>
      </rPr>
      <t xml:space="preserve"> / </t>
    </r>
    <r>
      <rPr>
        <sz val="8"/>
        <color rgb="FF000000"/>
        <rFont val="Arial"/>
      </rPr>
      <t>0,0000</t>
    </r>
  </si>
  <si>
    <t>PhDr. Gabriela Podolanová, Eva Guldanová, Ing. Tomáš Vávra</t>
  </si>
  <si>
    <t>02250/2022-PRZ0124/22-00</t>
  </si>
  <si>
    <t>Kráľová pri Senci (SC Senec)</t>
  </si>
  <si>
    <t>Alena Handlerová</t>
  </si>
  <si>
    <t>02807/2022-PRZ0166/22-00</t>
  </si>
  <si>
    <t xml:space="preserve">Peter Senecký </t>
  </si>
  <si>
    <t>02811/2022-PRZ0167/22-00</t>
  </si>
  <si>
    <t>Reca (SC Senec)</t>
  </si>
  <si>
    <t>Ladislav Kabáč</t>
  </si>
  <si>
    <t>02348/2022-PRZ0132/22-00</t>
  </si>
  <si>
    <t>Trstená (TS Tvrdošín)</t>
  </si>
  <si>
    <t>Helena Gályová</t>
  </si>
  <si>
    <t>01450/2022-PRZ0077/22-00</t>
  </si>
  <si>
    <t>Malý Lég (DS Dunajská Streda)</t>
  </si>
  <si>
    <t>Sása (DS Dunajská Streda)</t>
  </si>
  <si>
    <t>Helena Drahošová</t>
  </si>
  <si>
    <t>02306/2022-PRZ0128/22-00</t>
  </si>
  <si>
    <t>Mária Szabová</t>
  </si>
  <si>
    <t>02814/2022-PRZ0168/22-00</t>
  </si>
  <si>
    <t>Mária Treuerová, Katarína Pavlíková</t>
  </si>
  <si>
    <t>02830/2022-PRZ0171/22-00</t>
  </si>
  <si>
    <t>František Mozsnyák</t>
  </si>
  <si>
    <t>02871/2022-PRZ0175/22-00</t>
  </si>
  <si>
    <t>Eleonóra Nováková</t>
  </si>
  <si>
    <t>02884/2022-PRZ0178/22-00</t>
  </si>
  <si>
    <t>Michal Dinka, Jozef Dinka</t>
  </si>
  <si>
    <t>02896/2022-PRZ0180/22-00</t>
  </si>
  <si>
    <t>Podunajské Biskupice (B2 Bratislava II), Ružinov (B2 Bratislava II)</t>
  </si>
  <si>
    <t>Vladimír Marek</t>
  </si>
  <si>
    <t>02973/2022-PRZ0185/22-00</t>
  </si>
  <si>
    <t>Karlova Ves (B4 Bratislava IV)</t>
  </si>
  <si>
    <t>Devín (B4 Bratislava IV)</t>
  </si>
  <si>
    <t>Klenko Peter</t>
  </si>
  <si>
    <t>Peter Klenko</t>
  </si>
  <si>
    <t>03042/2022-PRZ0190/22-00</t>
  </si>
  <si>
    <t>Dolný Chotár (GA Galanta)</t>
  </si>
  <si>
    <t>Ing.  Olga Lovecká</t>
  </si>
  <si>
    <t>03049/2022-PRZ0191/22-00</t>
  </si>
  <si>
    <t>Zemianske Sady (GA Galanta)</t>
  </si>
  <si>
    <t>Šalgočka (GA Galanta)</t>
  </si>
  <si>
    <t>Mária Gburíková, Margita Gajdošová, Juraj Jerga</t>
  </si>
  <si>
    <t>04913/2020-PRZ0121/20-00</t>
  </si>
  <si>
    <t>Terasa (K2 Košice II)</t>
  </si>
  <si>
    <t>Luník (K2 Košice II)</t>
  </si>
  <si>
    <t>Mária Polláková</t>
  </si>
  <si>
    <t>02748/2022-PRZ0158/22-00</t>
  </si>
  <si>
    <t>Furča (K3 Košice III)</t>
  </si>
  <si>
    <t>Košická Nová Ves (K3 Košice III)</t>
  </si>
  <si>
    <t>02885/2022-PRZ0179/22-00</t>
  </si>
  <si>
    <t>Bc. Mária Mrázková</t>
  </si>
  <si>
    <t>03126/2022-PRZ0196/22-00</t>
  </si>
  <si>
    <t>Ján Lengyel</t>
  </si>
  <si>
    <t>03127/2022-PRZ0197/22-00</t>
  </si>
  <si>
    <t>Ing. Adriena Alexová</t>
  </si>
  <si>
    <t>03169/2022-PRZ0200/22-00</t>
  </si>
  <si>
    <t>Ján Raffaj</t>
  </si>
  <si>
    <t>02822/2022-PRZ0170/22-00</t>
  </si>
  <si>
    <t>Krajčík Jozef, Krajčíková Eva</t>
  </si>
  <si>
    <t>00122/2022-PRZ0009/22-00</t>
  </si>
  <si>
    <t>Krajčík Vladimír, Hedera Jozef</t>
  </si>
  <si>
    <t>00129/2022-PRZ0010/22-00</t>
  </si>
  <si>
    <t>Lukačovič Ivan, Lukačovič Vladimir, Lukačovič Jozef, Čerešňáková Eva</t>
  </si>
  <si>
    <t>00131/2022-PRZ0011/22-00</t>
  </si>
  <si>
    <t>Chamajová Renáta</t>
  </si>
  <si>
    <t>02065/2022-PRZ0106/22-00</t>
  </si>
  <si>
    <t>Zobor (NR Nitra), Nitra (NR Nitra)</t>
  </si>
  <si>
    <t>Ondriašová Mária</t>
  </si>
  <si>
    <t>02659/2022-PRZ0153/22-00</t>
  </si>
  <si>
    <t xml:space="preserve">Marta Roxerová </t>
  </si>
  <si>
    <t>02406/2022-PRZ0142/22-00</t>
  </si>
  <si>
    <t>Šarišské Michaľany (SB Sabinov)</t>
  </si>
  <si>
    <t>Pavlíková Marta</t>
  </si>
  <si>
    <t>02842/2022-PRZ0174/22-00</t>
  </si>
  <si>
    <t>Nová Lesná (PP Poprad)</t>
  </si>
  <si>
    <t>Miloš Sivačko</t>
  </si>
  <si>
    <t>02913/2022-PRZ0183/22-00</t>
  </si>
  <si>
    <t>Rudňany (SN Spišská Nová Ves)</t>
  </si>
  <si>
    <t>03362/2022-OV-0250276/22-00</t>
  </si>
  <si>
    <t>Protokol o odovzdaní pozemkov pod stavbami z majetku SR do vlastníctva obce Pakostov, okres Humenné</t>
  </si>
  <si>
    <t>Obec Mirkovce</t>
  </si>
  <si>
    <t>03170/2022-OV-0250267/22-00</t>
  </si>
  <si>
    <t>Protokol o odovzdaní pozemkov pod stavbami z majetku SR do vlastníctva obce Mirkovce, k.ú. Mirkovce, okres Prešov</t>
  </si>
  <si>
    <t>Mirkovce</t>
  </si>
  <si>
    <t>03112/2022-OV-0250264/22-00</t>
  </si>
  <si>
    <t>Protokol o odovzdaní pozemkov pod stavbami z majetku SR do vlastníctva obcí, Obec Stupné, k. ú. Stupné, okres Považská Bystrica</t>
  </si>
  <si>
    <t>03066/2022-OV-0250261/22-00</t>
  </si>
  <si>
    <t>Protokol o odovzdaní pozemkov pod stavbami z majetku SR do vlastníctva obce  Sazdice, k. ú. Sazdice, okres Levice</t>
  </si>
  <si>
    <t>03038/2022-OV-0250260/22-00</t>
  </si>
  <si>
    <t>Protokol o odovzdaní pozemkov pod stavbami z majetku SR do vlastníctva Prešovského samosprávneho kraja v k.ú. Veľká Lomnica, okres Kežmarok</t>
  </si>
  <si>
    <t>03030/2022-OV-0250259/22-00</t>
  </si>
  <si>
    <t>Protokol o odovzdaní pozemkov pod stavbami z majetku SR do vlastníctva obcí, k.ú. Hladovka, okres Tvrdošín</t>
  </si>
  <si>
    <t>Obec Bošany</t>
  </si>
  <si>
    <t>03018/2022-OV-0250257/22-00</t>
  </si>
  <si>
    <t>Protokol o odovzdaní vlastníctva pozemkov z majetku SR do vlastníctva obcí, obec Bošany, k. ú. Veľké Bošany</t>
  </si>
  <si>
    <t>Veľké Bošany</t>
  </si>
  <si>
    <t>03004/2022-OV-0250256/22-00</t>
  </si>
  <si>
    <t>Protokol o odovzdaní nehnuteľností vo vlastníctve štátu, ktoré tvorili verejný majetok obce v k. ú.  Hamuliakovo, okres Senec</t>
  </si>
  <si>
    <t>02976/2022-OV-0250255/22-00</t>
  </si>
  <si>
    <t>Obec Mestečko</t>
  </si>
  <si>
    <t>02968/2022-OV-0250254/22-00</t>
  </si>
  <si>
    <t>Protokol o odovzdaní nehnuteľností vo vlastníctve štátu, ktoré tvorili verejný majetok obce (neknihované pozemky) v k. ú. Mestečko, okres Púchov</t>
  </si>
  <si>
    <t>Mestečko</t>
  </si>
  <si>
    <t>02944/2022-OV-0250253/22-00</t>
  </si>
  <si>
    <t>Protokol o odovzdaní pozemkov pod stavbami z majetku SR do vlastníctva Prešovského samosprávneho kraja v k.ú. Dlhé Klčovo, okres Vranov nad Topľou</t>
  </si>
  <si>
    <t>Dlhé Klčovo</t>
  </si>
  <si>
    <t>Obec Očová</t>
  </si>
  <si>
    <t>02938/2022-OV-0250252/22-00</t>
  </si>
  <si>
    <t>Protokol o odovzdaní pozemkov pod stavbami z majetku SR do vlastníctva obce Očová, k.ú. Očová, okres Zvolen</t>
  </si>
  <si>
    <t>Obec Remeniny</t>
  </si>
  <si>
    <t>02937/2022-OV-0250251/22-00</t>
  </si>
  <si>
    <t>Protokol o odovzdaní pozemkov pod stavbami z majetku Slovenskej republiky do vlastníctva obce Remeniny, k.ú. Remeniny, okres Vranov nad Topľou</t>
  </si>
  <si>
    <t>Remeniny</t>
  </si>
  <si>
    <t>02897/2022-OV-0250248/22-00</t>
  </si>
  <si>
    <t>Protokol o odovzdaní pozemkov pod stavbami z majetku SR do vlastníctva mesta Vráble, k.ú. Vráble, okres Nitra</t>
  </si>
  <si>
    <t>Vráble</t>
  </si>
  <si>
    <t>02886/2022-OV-0250247/22-00</t>
  </si>
  <si>
    <t>Mesto Handlová</t>
  </si>
  <si>
    <t>02754/2022-OV-0250237/22-00</t>
  </si>
  <si>
    <t>Protokol o odovzdaní pozemkov pod stavbami z majetku SR do vlastníctva mesta Handlová, k. ú. Handlová, okres Prievidza</t>
  </si>
  <si>
    <t>02700/2022-OV-0250232/22-00</t>
  </si>
  <si>
    <t>Protokol o odovzdaní pozemkov pod stavbami z majetku SR do vlastníctva Trnavského samosprávneho kraja v k.ú. Dechtice, okres Trnava</t>
  </si>
  <si>
    <t>02697/2022-OV-0250231/22-00</t>
  </si>
  <si>
    <t>Protokol o odovzdaní pozemkov pod stavbami z majetku SR do vlastníctva Prešovského samosprávneho kraja v k.ú. Humenné, okres Humenné</t>
  </si>
  <si>
    <t>Obec Zborov nad Bystricou</t>
  </si>
  <si>
    <t>02617/2022-OV-0250223/22-00</t>
  </si>
  <si>
    <t>Protokol o odovzdaní pozemkov pod stavbami z majetku SR do vlastníctva obcí, k.ú. Zborov nad Bystricou, okres Čadca</t>
  </si>
  <si>
    <t>Obec Hôrky</t>
  </si>
  <si>
    <t>02459/2022-OV-0250210/22-00</t>
  </si>
  <si>
    <t>Protokol o odovzdaní pozemkov pod stavbami z majetku SR do vlastníctva obce Hôrky v k.ú. Hôrky, okres Žilina</t>
  </si>
  <si>
    <t>Obec Lysica</t>
  </si>
  <si>
    <t>02295/2022-OV-0250200/22-00</t>
  </si>
  <si>
    <t>Protokol o odovzdaní pozemkov pod stavbami z majetku SR do vlastníctva obce Lysica, k.ú. Lysica, okres Žilina</t>
  </si>
  <si>
    <t>Lysica</t>
  </si>
  <si>
    <t>02080/2021-OV-0250229/21-00</t>
  </si>
  <si>
    <t>Protokol o odovzdaní pozemkov pod stavbami z majetku SR do vlastníctva Košického samosprávneho kraja v k.ú. Obišovce, okres Košice-okolie</t>
  </si>
  <si>
    <t>Obišovce</t>
  </si>
  <si>
    <t>Obec Olešná</t>
  </si>
  <si>
    <t>01627/2022-OV-0250153/22-00</t>
  </si>
  <si>
    <t>Protokol o odovzdaní pozemkov pod stavbami z majetku SR do vlastníctva obcí, k.ú. Olešná, Okres Čadca</t>
  </si>
  <si>
    <t>Olešná</t>
  </si>
  <si>
    <t>1. Dohoda  o zrušení  a vyporiadaní podielového spoluvlastníctva č. 00470/2022-DR-0080004/22-00, spis SPFS84431/2020/600</t>
  </si>
  <si>
    <t>Katastrálne územie Záhradné (extravilán, pozemky určené na IBV), obec Záhradné, okres Prešov</t>
  </si>
  <si>
    <t>Jusko Jozef, v správe SPF</t>
  </si>
  <si>
    <t>2546/1</t>
  </si>
  <si>
    <t>2547/1</t>
  </si>
  <si>
    <t>2124/39</t>
  </si>
  <si>
    <t>2124/40</t>
  </si>
  <si>
    <t>Bučková Mária, v správe SPF</t>
  </si>
  <si>
    <t>Sopková Anna, v správe SPF</t>
  </si>
  <si>
    <t>Jusko Ján, v správe SPF</t>
  </si>
  <si>
    <t>Tokár Stanislav - Tokár Stanislav, r. Tokár, prof. RNDr. DrSc., Znievska 3078/22, Bratislava – Petržalka, 851 06, SR</t>
  </si>
  <si>
    <t>Plaša Dušan, r. Plaša, Záhradná 83/3, 082 16 Záhradné, žiadateľ</t>
  </si>
  <si>
    <t>1172/5</t>
  </si>
  <si>
    <t>2124/37</t>
  </si>
  <si>
    <t>2124/38</t>
  </si>
  <si>
    <t>2. Dohoda  o zrušení  a vyporiadaní podielového spoluvlastníctva č. 02738/2022-DR-0080018/22-00, spis SPFS15310/2018/600</t>
  </si>
  <si>
    <t>Katastrálne územie Malá Čausa (extravilán, určené na poľnohospodárske využitie), obec Malá Čausa, okres Prievidza</t>
  </si>
  <si>
    <t>Matiaško Valent r. Matiaško (manž. Zuzana r. Dobišová), v správe SPF</t>
  </si>
  <si>
    <t>2425/9</t>
  </si>
  <si>
    <t>Dominová Michaela r. Dominová, 971 01 Malá Čausa 101</t>
  </si>
  <si>
    <t>2425/13</t>
  </si>
  <si>
    <t>3. Dohoda  o zrušení  a vyporiadaní  spoluvlastníctva č. 01521/2022-DR-0080011/22-00, spis SPFS66533/2021/600</t>
  </si>
  <si>
    <t>Katastrálne územie Veľká Čierna (extravilán, určené na užívanie ako záhrady), obec Veľká Čierna, okres Žilina</t>
  </si>
  <si>
    <t>Bohdalová Anna, r. Domanická, Veľká Čierna 87, 015 01 Rajec nad Rajčiankou</t>
  </si>
  <si>
    <t>649/43</t>
  </si>
  <si>
    <t>756/13</t>
  </si>
  <si>
    <t>Ing. Rybáriková Emília, r. Kresáňová, Obrancov mieru 353/4, 015 01 Rajec na Rajčiankou</t>
  </si>
  <si>
    <t>649/42</t>
  </si>
  <si>
    <t>756/12</t>
  </si>
  <si>
    <t>Pohanková Ľudmila, r. Domanická, Malé Lednice 114, 018 16 Domaniža</t>
  </si>
  <si>
    <t>49/10</t>
  </si>
  <si>
    <t>649/40</t>
  </si>
  <si>
    <t>756/10</t>
  </si>
  <si>
    <t>Ing. Domanický Ľudovít, r. Domanický, Rozkvet 2000/1-25, 017 01 Považská Bystrica</t>
  </si>
  <si>
    <t>15/24</t>
  </si>
  <si>
    <t>49/9</t>
  </si>
  <si>
    <t>49/11</t>
  </si>
  <si>
    <t>648/30</t>
  </si>
  <si>
    <t>649/39</t>
  </si>
  <si>
    <t>649/41</t>
  </si>
  <si>
    <t>756/9</t>
  </si>
  <si>
    <t>756/11</t>
  </si>
  <si>
    <t>Domanická Magdaléna, r. Domanická, v správe SPF</t>
  </si>
  <si>
    <t>649/44</t>
  </si>
  <si>
    <t>Domanická Mária (po Ondrejovi),          v správe SPF</t>
  </si>
  <si>
    <t>406</t>
  </si>
  <si>
    <t>Kapčiarová Verona r. Domanická,         v správe SPF</t>
  </si>
  <si>
    <t>Písomná výmera parcely KN-E 1405 bola geometrickým plánom upravená výpočtom zo súradníc na skutočný stav z 3154 m2 na 3151 m2</t>
  </si>
  <si>
    <t>4. Dohoda  o zrušení  a vyporiadaní podielového spoluvlastníctva č. 03132/2022-DR-0080022/22-00, spis SPFS 90038/2020/600</t>
  </si>
  <si>
    <t>Katastrálne územie Hronec (extravilán, určené na poľnohospodárske využitie s rozptýleným osídlením), obec Hronec, okres Brezno</t>
  </si>
  <si>
    <t>Novaček Alojz, r.Novaček, v správe SPF</t>
  </si>
  <si>
    <t>1728/1</t>
  </si>
  <si>
    <t>1704/34</t>
  </si>
  <si>
    <t>240/3528</t>
  </si>
  <si>
    <t>1729/1</t>
  </si>
  <si>
    <t>1729/2</t>
  </si>
  <si>
    <t>1729/3</t>
  </si>
  <si>
    <t>záhrada</t>
  </si>
  <si>
    <t>Čižiková Mária r.Selecká, v správe SPF</t>
  </si>
  <si>
    <t>7/240</t>
  </si>
  <si>
    <t>252/3528</t>
  </si>
  <si>
    <t>Majerová Anastázia, Nálepkova 193, 976 45 Hronec, žiadateľ</t>
  </si>
  <si>
    <t>1704/35</t>
  </si>
  <si>
    <t>60/71</t>
  </si>
  <si>
    <t>Pančík Ján r.Pančík, v správe SPF</t>
  </si>
  <si>
    <t>7/120</t>
  </si>
  <si>
    <t>504/3528</t>
  </si>
  <si>
    <t>Pančíková Albína r.Molotová, v správe SPF</t>
  </si>
  <si>
    <t>7/320</t>
  </si>
  <si>
    <t>189/3528</t>
  </si>
  <si>
    <t>Pobožný Gabriel r.Pobožný, v správe SPF</t>
  </si>
  <si>
    <t>11/120</t>
  </si>
  <si>
    <t>792/3528</t>
  </si>
  <si>
    <t>Čižik Emil r.Čižik, v správe SPF</t>
  </si>
  <si>
    <t>7/80</t>
  </si>
  <si>
    <t>756/3528</t>
  </si>
  <si>
    <t>Ing. Faško Pavel, ul. 9. mája 2144/32, 977 01 Brezno, žiadateľ</t>
  </si>
  <si>
    <t>11/71</t>
  </si>
  <si>
    <t>Zvarík Miroslav r.Zvarík, v správe SPF</t>
  </si>
  <si>
    <t>1/18</t>
  </si>
  <si>
    <t>480/3528</t>
  </si>
  <si>
    <t>Danová Helena r.Pančíková, Horná 98/1, 976 45 Osrblie</t>
  </si>
  <si>
    <t>7/192</t>
  </si>
  <si>
    <t>315/3528</t>
  </si>
  <si>
    <t>50,00 € / 3 906,25 €</t>
  </si>
  <si>
    <t>69,50 € / 6,69 €</t>
  </si>
  <si>
    <t>02290/2022-PKZP-K40243/22.00</t>
  </si>
  <si>
    <t>Sirník</t>
  </si>
  <si>
    <t>Mesto Kežmarok</t>
  </si>
  <si>
    <t>02293/2022-PKZ -K40326/22.00</t>
  </si>
  <si>
    <t>00376/2021-PKZP-K40043/21.00</t>
  </si>
  <si>
    <t>01981/2021-PKZP-K40223/21.00</t>
  </si>
  <si>
    <t>Kluknava</t>
  </si>
  <si>
    <t>01985/2021-PKZP-K40224/21.00</t>
  </si>
  <si>
    <t>Veľký Folkmar</t>
  </si>
  <si>
    <t>Obec Horná Súča</t>
  </si>
  <si>
    <t>01686/2022-PKZO-K40015/22.00</t>
  </si>
  <si>
    <t>Obec Mníchova Lehota</t>
  </si>
  <si>
    <t>01702/2022-PKZ -K40256/22.00</t>
  </si>
  <si>
    <t>Mníchova Lehota</t>
  </si>
  <si>
    <t>01725/2022-PKZP-K40187/22.00</t>
  </si>
  <si>
    <t>02858/2022-PKZO-K40027/22.00</t>
  </si>
  <si>
    <t>03015/2022-PKZP-K40159/20.01</t>
  </si>
  <si>
    <t>03044/2022-PKZP-K40329/22.00</t>
  </si>
  <si>
    <t>Gabriel Buscai</t>
  </si>
  <si>
    <t>02251/2022-PKZP-K40240/22.00</t>
  </si>
  <si>
    <t>Anna Jarošová</t>
  </si>
  <si>
    <t>03409/2022-PKZ -K40425/22.00</t>
  </si>
  <si>
    <t>Cimbaľák Milan</t>
  </si>
  <si>
    <t>02499/2022-PKZP-K40258/22.00</t>
  </si>
  <si>
    <t>Mgr. Jana Kéryová</t>
  </si>
  <si>
    <t>02930/2022-PKZP-K40314/22.00</t>
  </si>
  <si>
    <t>Urmince</t>
  </si>
  <si>
    <t>Cimbala Tomáš</t>
  </si>
  <si>
    <t>02827/2022-PKZP-K40300/22.00</t>
  </si>
  <si>
    <t>Bukovce</t>
  </si>
  <si>
    <t>Rosenbergová Ľubica</t>
  </si>
  <si>
    <t>00325/2022-PKZP-K40039/22.00</t>
  </si>
  <si>
    <t>Turčianska vodárenská spoločnosť, a.s.</t>
  </si>
  <si>
    <t>00540/2022-PKZ -K40074/22.00</t>
  </si>
  <si>
    <t>Diviaky</t>
  </si>
  <si>
    <t>Farma Bukovina s.r.o. Cigelka</t>
  </si>
  <si>
    <t>01685/2022-PKZ -K40251/22.00</t>
  </si>
  <si>
    <t>AT Construct s.r.o.</t>
  </si>
  <si>
    <t>02268/2022-PKZ -K40324/22.00</t>
  </si>
  <si>
    <t>EKODVOR s.r.o.</t>
  </si>
  <si>
    <t>02595/2022-PKZ -K40348/22.00</t>
  </si>
  <si>
    <t>Nová Jelka</t>
  </si>
  <si>
    <t>Ing. Marta Mokrá</t>
  </si>
  <si>
    <t>02620/2022-PKZ -K40354/22.00</t>
  </si>
  <si>
    <t>Monika Bulejková</t>
  </si>
  <si>
    <t>02622/2022-PKZP-K40281/22.00</t>
  </si>
  <si>
    <t>EQUISTORE &amp; STONESTORE s.r.o.</t>
  </si>
  <si>
    <t>02887/2022-PKZ -K40381/22.00</t>
  </si>
  <si>
    <t>Ján Feil, Monika Feilová</t>
  </si>
  <si>
    <t>03241/2022-PKZP-K40348/22.00</t>
  </si>
  <si>
    <t>Alexander Hrdlička, Agneša Hrdličková</t>
  </si>
  <si>
    <t>03391/2022-PKZ -K40423/22.00</t>
  </si>
  <si>
    <t>Rozbehy</t>
  </si>
  <si>
    <t>Ing. Ivan Surový, Mgr. Monika Surová</t>
  </si>
  <si>
    <t>03435/2022-PKZP-K40374/22.00</t>
  </si>
  <si>
    <t>Sýkora Miroslav</t>
  </si>
  <si>
    <t>03514/2022-PKZ -K40433/22.00</t>
  </si>
  <si>
    <t>04093/2020-PNZ -P40375/20.00</t>
  </si>
  <si>
    <t>verejné účely - vydanie stavebného povolenia a realizácie stavby „Košice – Pereš – ul. Medzevská – rozšírenie kanalizácie"</t>
  </si>
  <si>
    <t>do majetkopráv. vysp.</t>
  </si>
  <si>
    <r>
      <rPr>
        <sz val="8"/>
        <color rgb="FF000000"/>
        <rFont val="Arial"/>
      </rPr>
      <t>3 040,20 €</t>
    </r>
    <r>
      <rPr>
        <sz val="8"/>
        <color rgb="FF000000"/>
        <rFont val="Arial"/>
      </rPr>
      <t xml:space="preserve"> / </t>
    </r>
    <r>
      <rPr>
        <sz val="8"/>
        <color rgb="FF000000"/>
        <rFont val="Arial"/>
      </rPr>
      <t>0,90 €</t>
    </r>
  </si>
  <si>
    <t>Volnár Jozef, SHR</t>
  </si>
  <si>
    <t>02498/2022-PNZ -P40699/22.00</t>
  </si>
  <si>
    <r>
      <rPr>
        <sz val="8"/>
        <color rgb="FF000000"/>
        <rFont val="Arial"/>
        <family val="2"/>
        <charset val="238"/>
      </rPr>
      <t>90,04 €</t>
    </r>
    <r>
      <rPr>
        <sz val="8"/>
        <color rgb="FF000000"/>
        <rFont val="Arial"/>
        <family val="2"/>
        <charset val="238"/>
      </rPr>
      <t xml:space="preserve"> / </t>
    </r>
    <r>
      <rPr>
        <sz val="8"/>
        <color rgb="FF000000"/>
        <rFont val="Arial"/>
        <family val="2"/>
        <charset val="238"/>
      </rPr>
      <t>90,02 €</t>
    </r>
  </si>
  <si>
    <t>Zdenek Černay, SHR</t>
  </si>
  <si>
    <t>02500/2022-PNZ -P40666/22.00</t>
  </si>
  <si>
    <t>Malý Biel, Veľký Biel</t>
  </si>
  <si>
    <r>
      <rPr>
        <sz val="8"/>
        <color rgb="FF000000"/>
        <rFont val="Arial"/>
        <family val="2"/>
        <charset val="238"/>
      </rPr>
      <t>2 253,31 €</t>
    </r>
    <r>
      <rPr>
        <sz val="8"/>
        <color rgb="FF000000"/>
        <rFont val="Arial"/>
        <family val="2"/>
        <charset val="238"/>
      </rPr>
      <t xml:space="preserve"> / </t>
    </r>
    <r>
      <rPr>
        <sz val="8"/>
        <color rgb="FF000000"/>
        <rFont val="Arial"/>
        <family val="2"/>
        <charset val="238"/>
      </rPr>
      <t>90,07 €</t>
    </r>
  </si>
  <si>
    <t>Szalay Michal, SHR</t>
  </si>
  <si>
    <t>02503/2022-PNZ -P40636/22.00</t>
  </si>
  <si>
    <r>
      <rPr>
        <sz val="8"/>
        <color rgb="FF000000"/>
        <rFont val="Arial"/>
        <family val="2"/>
        <charset val="238"/>
      </rPr>
      <t>1 684,59 €</t>
    </r>
    <r>
      <rPr>
        <sz val="8"/>
        <color rgb="FF000000"/>
        <rFont val="Arial"/>
        <family val="2"/>
        <charset val="238"/>
      </rPr>
      <t xml:space="preserve"> / </t>
    </r>
    <r>
      <rPr>
        <sz val="8"/>
        <color rgb="FF000000"/>
        <rFont val="Arial"/>
        <family val="2"/>
        <charset val="238"/>
      </rPr>
      <t>90,26 €</t>
    </r>
  </si>
  <si>
    <t>JUDr. Pavel Valík</t>
  </si>
  <si>
    <t>02544/2022-PNZ -P40834/22.00</t>
  </si>
  <si>
    <r>
      <rPr>
        <sz val="8"/>
        <color rgb="FF000000"/>
        <rFont val="Arial"/>
        <family val="2"/>
        <charset val="238"/>
      </rPr>
      <t>55,00 €</t>
    </r>
    <r>
      <rPr>
        <sz val="8"/>
        <color rgb="FF000000"/>
        <rFont val="Arial"/>
        <family val="2"/>
        <charset val="238"/>
      </rPr>
      <t xml:space="preserve"> / </t>
    </r>
    <r>
      <rPr>
        <sz val="8"/>
        <color rgb="FF000000"/>
        <rFont val="Arial"/>
        <family val="2"/>
        <charset val="238"/>
      </rPr>
      <t>2 941,17 €</t>
    </r>
  </si>
  <si>
    <t>Lukáš Nevers</t>
  </si>
  <si>
    <t>02769/2022-PNZ -P40901/22.00</t>
  </si>
  <si>
    <r>
      <rPr>
        <sz val="8"/>
        <color rgb="FF000000"/>
        <rFont val="Arial"/>
        <family val="2"/>
        <charset val="238"/>
      </rPr>
      <t>80,00 €</t>
    </r>
    <r>
      <rPr>
        <sz val="8"/>
        <color rgb="FF000000"/>
        <rFont val="Arial"/>
        <family val="2"/>
        <charset val="238"/>
      </rPr>
      <t xml:space="preserve"> / </t>
    </r>
    <r>
      <rPr>
        <sz val="8"/>
        <color rgb="FF000000"/>
        <rFont val="Arial"/>
        <family val="2"/>
        <charset val="238"/>
      </rPr>
      <t>172,11 €</t>
    </r>
  </si>
  <si>
    <t>Rudolf Liďák a Radka Liďáková</t>
  </si>
  <si>
    <t>02936/2022-PNZ -P40943/22.00</t>
  </si>
  <si>
    <r>
      <rPr>
        <sz val="8"/>
        <color rgb="FF000000"/>
        <rFont val="Arial"/>
        <family val="2"/>
        <charset val="238"/>
      </rPr>
      <t>60,00 €</t>
    </r>
    <r>
      <rPr>
        <sz val="8"/>
        <color rgb="FF000000"/>
        <rFont val="Arial"/>
        <family val="2"/>
        <charset val="238"/>
      </rPr>
      <t xml:space="preserve"> / </t>
    </r>
    <r>
      <rPr>
        <sz val="8"/>
        <color rgb="FF000000"/>
        <rFont val="Arial"/>
        <family val="2"/>
        <charset val="238"/>
      </rPr>
      <t>2 654,87 €</t>
    </r>
  </si>
  <si>
    <t>Ing. Michal Godovič a Mgr. Magdaléna Godovičová</t>
  </si>
  <si>
    <t>02995/2022-PNZ -P40958/22.00</t>
  </si>
  <si>
    <r>
      <rPr>
        <sz val="8"/>
        <color rgb="FF000000"/>
        <rFont val="Arial"/>
        <family val="2"/>
        <charset val="238"/>
      </rPr>
      <t>80,00 €</t>
    </r>
    <r>
      <rPr>
        <sz val="8"/>
        <color rgb="FF000000"/>
        <rFont val="Arial"/>
        <family val="2"/>
        <charset val="238"/>
      </rPr>
      <t xml:space="preserve"> / </t>
    </r>
    <r>
      <rPr>
        <sz val="8"/>
        <color rgb="FF000000"/>
        <rFont val="Arial"/>
        <family val="2"/>
        <charset val="238"/>
      </rPr>
      <t>309,84 €</t>
    </r>
  </si>
  <si>
    <t>Juraj Kusý</t>
  </si>
  <si>
    <t>03079/2022-PNZ -P40982/22.00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</si>
  <si>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397,87 €</t>
    </r>
  </si>
  <si>
    <t>Vladimír Kaňák a Janka Kaňáková Šuchovenová</t>
  </si>
  <si>
    <t>03208/2022-PNZ -P41024/22.00</t>
  </si>
  <si>
    <r>
      <rPr>
        <sz val="8"/>
        <color rgb="FF000000"/>
        <rFont val="Arial"/>
        <family val="2"/>
        <charset val="238"/>
      </rPr>
      <t>50,00 €</t>
    </r>
    <r>
      <rPr>
        <sz val="8"/>
        <color rgb="FF000000"/>
        <rFont val="Arial"/>
        <family val="2"/>
        <charset val="238"/>
      </rPr>
      <t xml:space="preserve"> / </t>
    </r>
    <r>
      <rPr>
        <sz val="8"/>
        <color rgb="FF000000"/>
        <rFont val="Arial"/>
        <family val="2"/>
        <charset val="238"/>
      </rPr>
      <t>3 937,00 €</t>
    </r>
  </si>
  <si>
    <t>Štefan Ščepán, SHR</t>
  </si>
  <si>
    <t>03262/2022-PNZ -P40967/22.00</t>
  </si>
  <si>
    <t>Veľké Tŕnie</t>
  </si>
  <si>
    <r>
      <rPr>
        <sz val="8"/>
        <color rgb="FF000000"/>
        <rFont val="Arial"/>
        <family val="2"/>
        <charset val="238"/>
      </rPr>
      <t>47,05 €</t>
    </r>
    <r>
      <rPr>
        <sz val="8"/>
        <color rgb="FF000000"/>
        <rFont val="Arial"/>
        <family val="2"/>
        <charset val="238"/>
      </rPr>
      <t xml:space="preserve"> / </t>
    </r>
    <r>
      <rPr>
        <sz val="8"/>
        <color rgb="FF000000"/>
        <rFont val="Arial"/>
        <family val="2"/>
        <charset val="238"/>
      </rPr>
      <t>125,27 €</t>
    </r>
  </si>
  <si>
    <t>Vladimír Köplinger</t>
  </si>
  <si>
    <t>03365/2022-PNZ -P41079/22.00</t>
  </si>
  <si>
    <t>Častá</t>
  </si>
  <si>
    <r>
      <rPr>
        <sz val="8"/>
        <color rgb="FF000000"/>
        <rFont val="Arial"/>
        <family val="2"/>
        <charset val="238"/>
      </rPr>
      <t>50,00 €</t>
    </r>
    <r>
      <rPr>
        <sz val="8"/>
        <color rgb="FF000000"/>
        <rFont val="Arial"/>
        <family val="2"/>
        <charset val="238"/>
      </rPr>
      <t xml:space="preserve"> / </t>
    </r>
    <r>
      <rPr>
        <sz val="8"/>
        <color rgb="FF000000"/>
        <rFont val="Arial"/>
        <family val="2"/>
        <charset val="238"/>
      </rPr>
      <t>7 142,85 €</t>
    </r>
  </si>
  <si>
    <t>Ing. Jana Bieliková</t>
  </si>
  <si>
    <t>03526/2022-PNZ -P41125/22.00</t>
  </si>
  <si>
    <r>
      <rPr>
        <sz val="8"/>
        <color rgb="FF000000"/>
        <rFont val="Arial"/>
        <family val="2"/>
        <charset val="238"/>
      </rPr>
      <t>105,00 €</t>
    </r>
    <r>
      <rPr>
        <sz val="8"/>
        <color rgb="FF000000"/>
        <rFont val="Arial"/>
        <family val="2"/>
        <charset val="238"/>
      </rPr>
      <t xml:space="preserve"> / </t>
    </r>
    <r>
      <rPr>
        <sz val="8"/>
        <color rgb="FF000000"/>
        <rFont val="Arial"/>
        <family val="2"/>
        <charset val="238"/>
      </rPr>
      <t>2 030,95 €</t>
    </r>
  </si>
  <si>
    <t>Peter Doggwiler</t>
  </si>
  <si>
    <t>03678/2022-PNZ -P41180/22.00</t>
  </si>
  <si>
    <r>
      <rPr>
        <sz val="8"/>
        <color rgb="FF000000"/>
        <rFont val="Arial"/>
        <family val="2"/>
        <charset val="238"/>
      </rPr>
      <t>66,00 €</t>
    </r>
    <r>
      <rPr>
        <sz val="8"/>
        <color rgb="FF000000"/>
        <rFont val="Arial"/>
        <family val="2"/>
        <charset val="238"/>
      </rPr>
      <t xml:space="preserve"> / </t>
    </r>
    <r>
      <rPr>
        <sz val="8"/>
        <color rgb="FF000000"/>
        <rFont val="Arial"/>
        <family val="2"/>
        <charset val="238"/>
      </rPr>
      <t>2 661,29 €</t>
    </r>
  </si>
  <si>
    <t>Ridzoň Jaroslav</t>
  </si>
  <si>
    <t>00777/2021-PNZ -P40232/21.00</t>
  </si>
  <si>
    <r>
      <rPr>
        <sz val="8"/>
        <color rgb="FF000000"/>
        <rFont val="Arial"/>
        <family val="2"/>
        <charset val="238"/>
      </rPr>
      <t>78,00 €</t>
    </r>
    <r>
      <rPr>
        <sz val="8"/>
        <color rgb="FF000000"/>
        <rFont val="Arial"/>
        <family val="2"/>
        <charset val="238"/>
      </rPr>
      <t xml:space="preserve"> / </t>
    </r>
    <r>
      <rPr>
        <sz val="8"/>
        <color rgb="FF000000"/>
        <rFont val="Arial"/>
        <family val="2"/>
        <charset val="238"/>
      </rPr>
      <t>1 423,35 €</t>
    </r>
  </si>
  <si>
    <t>Poľnohospodárske družstvo "Bukovina"  Strelníky</t>
  </si>
  <si>
    <t>01524/2022-PNZ -P40456/22.00</t>
  </si>
  <si>
    <t>Ľubietová, Poniky, Povrazník, Strelníky</t>
  </si>
  <si>
    <r>
      <rPr>
        <sz val="8"/>
        <color rgb="FF000000"/>
        <rFont val="Arial"/>
        <family val="2"/>
        <charset val="238"/>
      </rPr>
      <t>12 270,78 €</t>
    </r>
    <r>
      <rPr>
        <sz val="8"/>
        <color rgb="FF000000"/>
        <rFont val="Arial"/>
        <family val="2"/>
        <charset val="238"/>
      </rPr>
      <t xml:space="preserve"> / </t>
    </r>
    <r>
      <rPr>
        <sz val="8"/>
        <color rgb="FF000000"/>
        <rFont val="Arial"/>
        <family val="2"/>
        <charset val="238"/>
      </rPr>
      <t>22,71 €</t>
    </r>
  </si>
  <si>
    <t>Kmeť Peter</t>
  </si>
  <si>
    <t>01739/2022-PNZ -P40545/22.00</t>
  </si>
  <si>
    <r>
      <rPr>
        <sz val="8"/>
        <color rgb="FF000000"/>
        <rFont val="Arial"/>
        <family val="2"/>
        <charset val="238"/>
      </rPr>
      <t>79,00 €</t>
    </r>
    <r>
      <rPr>
        <sz val="8"/>
        <color rgb="FF000000"/>
        <rFont val="Arial"/>
        <family val="2"/>
        <charset val="238"/>
      </rPr>
      <t xml:space="preserve"> / </t>
    </r>
    <r>
      <rPr>
        <sz val="8"/>
        <color rgb="FF000000"/>
        <rFont val="Arial"/>
        <family val="2"/>
        <charset val="238"/>
      </rPr>
      <t>470,24 €</t>
    </r>
  </si>
  <si>
    <t>AGRO-Poniky, S.R.O.</t>
  </si>
  <si>
    <t>02057/2021-PNZ -P40032/20.00</t>
  </si>
  <si>
    <t>Čačín, Čerín, Dúbravica, Ľubietová, Oravce, Poniky, Slovenská Ľupča</t>
  </si>
  <si>
    <r>
      <rPr>
        <sz val="8"/>
        <color rgb="FF000000"/>
        <rFont val="Arial"/>
        <family val="2"/>
        <charset val="238"/>
      </rPr>
      <t>19 299,96 €</t>
    </r>
    <r>
      <rPr>
        <sz val="8"/>
        <color rgb="FF000000"/>
        <rFont val="Arial"/>
        <family val="2"/>
        <charset val="238"/>
      </rPr>
      <t xml:space="preserve"> / </t>
    </r>
    <r>
      <rPr>
        <sz val="8"/>
        <color rgb="FF000000"/>
        <rFont val="Arial"/>
        <family val="2"/>
        <charset val="238"/>
      </rPr>
      <t>21,19 €</t>
    </r>
  </si>
  <si>
    <t>MaJa, s.r.o.</t>
  </si>
  <si>
    <t>02579/2022-PNZ -P40843/22.00</t>
  </si>
  <si>
    <t>Bacúch, Pohorelá, Polomka, Šumiac, Vaľkovňa</t>
  </si>
  <si>
    <r>
      <rPr>
        <sz val="8"/>
        <color rgb="FF000000"/>
        <rFont val="Arial"/>
        <family val="2"/>
        <charset val="238"/>
      </rPr>
      <t>25 727,70 €</t>
    </r>
    <r>
      <rPr>
        <sz val="8"/>
        <color rgb="FF000000"/>
        <rFont val="Arial"/>
        <family val="2"/>
        <charset val="238"/>
      </rPr>
      <t xml:space="preserve"> / </t>
    </r>
    <r>
      <rPr>
        <sz val="8"/>
        <color rgb="FF000000"/>
        <rFont val="Arial"/>
        <family val="2"/>
        <charset val="238"/>
      </rPr>
      <t>26,01 €</t>
    </r>
  </si>
  <si>
    <t>Bošeľa Ľuboš</t>
  </si>
  <si>
    <t>02998/2022-PNZ -P40959/22.00</t>
  </si>
  <si>
    <r>
      <rPr>
        <sz val="8"/>
        <color rgb="FF000000"/>
        <rFont val="Arial"/>
        <family val="2"/>
        <charset val="238"/>
      </rPr>
      <t>50,00 €</t>
    </r>
    <r>
      <rPr>
        <sz val="8"/>
        <color rgb="FF000000"/>
        <rFont val="Arial"/>
        <family val="2"/>
        <charset val="238"/>
      </rPr>
      <t xml:space="preserve"> / </t>
    </r>
    <r>
      <rPr>
        <sz val="8"/>
        <color rgb="FF000000"/>
        <rFont val="Arial"/>
        <family val="2"/>
        <charset val="238"/>
      </rPr>
      <t>2 673,80 €</t>
    </r>
  </si>
  <si>
    <t>Jozef Suja</t>
  </si>
  <si>
    <t>03051/2022-PNZ -P40968/22.00</t>
  </si>
  <si>
    <r>
      <rPr>
        <sz val="8"/>
        <color rgb="FF000000"/>
        <rFont val="Arial"/>
        <family val="2"/>
        <charset val="238"/>
      </rPr>
      <t>226,14 €</t>
    </r>
    <r>
      <rPr>
        <sz val="8"/>
        <color rgb="FF000000"/>
        <rFont val="Arial"/>
        <family val="2"/>
        <charset val="238"/>
      </rPr>
      <t xml:space="preserve"> / </t>
    </r>
    <r>
      <rPr>
        <sz val="8"/>
        <color rgb="FF000000"/>
        <rFont val="Arial"/>
        <family val="2"/>
        <charset val="238"/>
      </rPr>
      <t>33,36 €</t>
    </r>
  </si>
  <si>
    <t xml:space="preserve">Čerhýň Peter </t>
  </si>
  <si>
    <t>03084/2022-PNZ -P40986/22.00</t>
  </si>
  <si>
    <t>Hrochoť</t>
  </si>
  <si>
    <r>
      <rPr>
        <sz val="8"/>
        <color rgb="FF000000"/>
        <rFont val="Arial"/>
        <family val="2"/>
        <charset val="238"/>
      </rPr>
      <t>85,00 €</t>
    </r>
    <r>
      <rPr>
        <sz val="8"/>
        <color rgb="FF000000"/>
        <rFont val="Arial"/>
        <family val="2"/>
        <charset val="238"/>
      </rPr>
      <t xml:space="preserve"> / </t>
    </r>
    <r>
      <rPr>
        <sz val="8"/>
        <color rgb="FF000000"/>
        <rFont val="Arial"/>
        <family val="2"/>
        <charset val="238"/>
      </rPr>
      <t>201,37 €</t>
    </r>
  </si>
  <si>
    <t>Blašková Michaela Ing.</t>
  </si>
  <si>
    <t>03178/2022-PNZ -P41015/22.00</t>
  </si>
  <si>
    <r>
      <rPr>
        <sz val="8"/>
        <color rgb="FF000000"/>
        <rFont val="Arial"/>
        <family val="2"/>
        <charset val="238"/>
      </rPr>
      <t>72,00 €</t>
    </r>
    <r>
      <rPr>
        <sz val="8"/>
        <color rgb="FF000000"/>
        <rFont val="Arial"/>
        <family val="2"/>
        <charset val="238"/>
      </rPr>
      <t xml:space="preserve"> / </t>
    </r>
    <r>
      <rPr>
        <sz val="8"/>
        <color rgb="FF000000"/>
        <rFont val="Arial"/>
        <family val="2"/>
        <charset val="238"/>
      </rPr>
      <t>1 076,23 €</t>
    </r>
  </si>
  <si>
    <t>Pisár Pavel Ing.</t>
  </si>
  <si>
    <t>03265/2022-PNZ -P41036/22.00</t>
  </si>
  <si>
    <r>
      <rPr>
        <sz val="8"/>
        <color rgb="FF000000"/>
        <rFont val="Arial"/>
        <family val="2"/>
        <charset val="238"/>
      </rPr>
      <t>76,00 €</t>
    </r>
    <r>
      <rPr>
        <sz val="8"/>
        <color rgb="FF000000"/>
        <rFont val="Arial"/>
        <family val="2"/>
        <charset val="238"/>
      </rPr>
      <t xml:space="preserve"> / </t>
    </r>
    <r>
      <rPr>
        <sz val="8"/>
        <color rgb="FF000000"/>
        <rFont val="Arial"/>
        <family val="2"/>
        <charset val="238"/>
      </rPr>
      <t>1 613,59 €</t>
    </r>
  </si>
  <si>
    <t>Mandryk Peter</t>
  </si>
  <si>
    <t>03274/2022-PNZ -P41040/22.00</t>
  </si>
  <si>
    <r>
      <rPr>
        <sz val="8"/>
        <color rgb="FF000000"/>
        <rFont val="Arial"/>
        <family val="2"/>
        <charset val="238"/>
      </rPr>
      <t>74,00 €</t>
    </r>
    <r>
      <rPr>
        <sz val="8"/>
        <color rgb="FF000000"/>
        <rFont val="Arial"/>
        <family val="2"/>
        <charset val="238"/>
      </rPr>
      <t xml:space="preserve"> / </t>
    </r>
    <r>
      <rPr>
        <sz val="8"/>
        <color rgb="FF000000"/>
        <rFont val="Arial"/>
        <family val="2"/>
        <charset val="238"/>
      </rPr>
      <t>1 787,44 €</t>
    </r>
  </si>
  <si>
    <t>Farma Mičiná s.r.o.</t>
  </si>
  <si>
    <t>03599/2022-PNZ -P41158/22.00</t>
  </si>
  <si>
    <t>Dolná Mičiná, Horná Mičiná</t>
  </si>
  <si>
    <r>
      <rPr>
        <sz val="8"/>
        <color rgb="FF000000"/>
        <rFont val="Arial"/>
        <family val="2"/>
        <charset val="238"/>
      </rPr>
      <t>309,21 €</t>
    </r>
    <r>
      <rPr>
        <sz val="8"/>
        <color rgb="FF000000"/>
        <rFont val="Arial"/>
        <family val="2"/>
        <charset val="238"/>
      </rPr>
      <t xml:space="preserve"> / </t>
    </r>
    <r>
      <rPr>
        <sz val="8"/>
        <color rgb="FF000000"/>
        <rFont val="Arial"/>
        <family val="2"/>
        <charset val="238"/>
      </rPr>
      <t>35,28 €</t>
    </r>
  </si>
  <si>
    <t>OVIMILK PRIECHOD s. r. o.</t>
  </si>
  <si>
    <t>03629/2022-PNZ -P41169/22.00</t>
  </si>
  <si>
    <t>Čačín, Čerín</t>
  </si>
  <si>
    <r>
      <rPr>
        <sz val="8"/>
        <color rgb="FF000000"/>
        <rFont val="Arial"/>
        <family val="2"/>
        <charset val="238"/>
      </rPr>
      <t>533,19 €</t>
    </r>
    <r>
      <rPr>
        <sz val="8"/>
        <color rgb="FF000000"/>
        <rFont val="Arial"/>
        <family val="2"/>
        <charset val="238"/>
      </rPr>
      <t xml:space="preserve"> / </t>
    </r>
    <r>
      <rPr>
        <sz val="8"/>
        <color rgb="FF000000"/>
        <rFont val="Arial"/>
        <family val="2"/>
        <charset val="238"/>
      </rPr>
      <t>32,88 €</t>
    </r>
  </si>
  <si>
    <t>MUDr. Jozef Petro</t>
  </si>
  <si>
    <t>02042/2022-PNZ -P40650/22.00</t>
  </si>
  <si>
    <t>Varadka</t>
  </si>
  <si>
    <r>
      <rPr>
        <sz val="8"/>
        <color rgb="FF000000"/>
        <rFont val="Arial"/>
        <family val="2"/>
        <charset val="238"/>
      </rPr>
      <t>80,00 €</t>
    </r>
    <r>
      <rPr>
        <sz val="8"/>
        <color rgb="FF000000"/>
        <rFont val="Arial"/>
        <family val="2"/>
        <charset val="238"/>
      </rPr>
      <t xml:space="preserve"> / </t>
    </r>
    <r>
      <rPr>
        <sz val="8"/>
        <color rgb="FF000000"/>
        <rFont val="Arial"/>
        <family val="2"/>
        <charset val="238"/>
      </rPr>
      <t>369,69 €</t>
    </r>
  </si>
  <si>
    <t>Attila Csölle</t>
  </si>
  <si>
    <t>02094/2022-PNZ -P40669/22.00</t>
  </si>
  <si>
    <t>Heďbeneéte</t>
  </si>
  <si>
    <r>
      <rPr>
        <sz val="8"/>
        <color rgb="FF000000"/>
        <rFont val="Arial"/>
        <family val="2"/>
        <charset val="238"/>
      </rPr>
      <t>70,00 €</t>
    </r>
    <r>
      <rPr>
        <sz val="8"/>
        <color rgb="FF000000"/>
        <rFont val="Arial"/>
        <family val="2"/>
        <charset val="238"/>
      </rPr>
      <t xml:space="preserve"> / </t>
    </r>
    <r>
      <rPr>
        <sz val="8"/>
        <color rgb="FF000000"/>
        <rFont val="Arial"/>
        <family val="2"/>
        <charset val="238"/>
      </rPr>
      <t>1 296,30 €</t>
    </r>
  </si>
  <si>
    <t>Roman Mertl</t>
  </si>
  <si>
    <t>03253/2022-PNZ -P41031/22.00</t>
  </si>
  <si>
    <t>Vojka nad Dunajom</t>
  </si>
  <si>
    <r>
      <rPr>
        <sz val="8"/>
        <color rgb="FF000000"/>
        <rFont val="Arial"/>
        <family val="2"/>
        <charset val="238"/>
      </rPr>
      <t>55,00 €</t>
    </r>
    <r>
      <rPr>
        <sz val="8"/>
        <color rgb="FF000000"/>
        <rFont val="Arial"/>
        <family val="2"/>
        <charset val="238"/>
      </rPr>
      <t xml:space="preserve"> / </t>
    </r>
    <r>
      <rPr>
        <sz val="8"/>
        <color rgb="FF000000"/>
        <rFont val="Arial"/>
        <family val="2"/>
        <charset val="238"/>
      </rPr>
      <t>2 791,88 €</t>
    </r>
  </si>
  <si>
    <t>Zdenko Tuška -SHR</t>
  </si>
  <si>
    <t>01350/2022-PNZ -P40409/22.00</t>
  </si>
  <si>
    <r>
      <rPr>
        <sz val="8"/>
        <color rgb="FF000000"/>
        <rFont val="Arial"/>
        <family val="2"/>
        <charset val="238"/>
      </rPr>
      <t>400,14 €</t>
    </r>
    <r>
      <rPr>
        <sz val="8"/>
        <color rgb="FF000000"/>
        <rFont val="Arial"/>
        <family val="2"/>
        <charset val="238"/>
      </rPr>
      <t xml:space="preserve"> / </t>
    </r>
    <r>
      <rPr>
        <sz val="8"/>
        <color rgb="FF000000"/>
        <rFont val="Arial"/>
        <family val="2"/>
        <charset val="238"/>
      </rPr>
      <t>118,88 €</t>
    </r>
  </si>
  <si>
    <t>01943/2021-PNZ -P40477/21.00</t>
  </si>
  <si>
    <t>Dolné Saliby, Dolný Chotár, Horné Saliby</t>
  </si>
  <si>
    <r>
      <rPr>
        <sz val="8"/>
        <color rgb="FF000000"/>
        <rFont val="Arial"/>
        <family val="2"/>
        <charset val="238"/>
      </rPr>
      <t>35 786,80 €</t>
    </r>
    <r>
      <rPr>
        <sz val="8"/>
        <color rgb="FF000000"/>
        <rFont val="Arial"/>
        <family val="2"/>
        <charset val="238"/>
      </rPr>
      <t xml:space="preserve"> / </t>
    </r>
    <r>
      <rPr>
        <sz val="8"/>
        <color rgb="FF000000"/>
        <rFont val="Arial"/>
        <family val="2"/>
        <charset val="238"/>
      </rPr>
      <t>118,17 €</t>
    </r>
  </si>
  <si>
    <t>AGROSTAAR KB  spol. s r.o.</t>
  </si>
  <si>
    <t>03534/2022-PNZ -P41128/22.00</t>
  </si>
  <si>
    <t>Dolný Chotár, Kráľov Brod, Tomášikovo</t>
  </si>
  <si>
    <r>
      <rPr>
        <sz val="8"/>
        <color rgb="FF000000"/>
        <rFont val="Arial"/>
        <family val="2"/>
        <charset val="238"/>
      </rPr>
      <t>67 998,90 €</t>
    </r>
    <r>
      <rPr>
        <sz val="8"/>
        <color rgb="FF000000"/>
        <rFont val="Arial"/>
        <family val="2"/>
        <charset val="238"/>
      </rPr>
      <t xml:space="preserve"> / </t>
    </r>
    <r>
      <rPr>
        <sz val="8"/>
        <color rgb="FF000000"/>
        <rFont val="Arial"/>
        <family val="2"/>
        <charset val="238"/>
      </rPr>
      <t>124,26 €</t>
    </r>
  </si>
  <si>
    <t>Pónya a syn s.r.o.</t>
  </si>
  <si>
    <t>03586/2022-PNZ -P40197/20.00</t>
  </si>
  <si>
    <r>
      <rPr>
        <sz val="8"/>
        <color rgb="FF000000"/>
        <rFont val="Arial"/>
        <family val="2"/>
        <charset val="238"/>
      </rPr>
      <t>4 764,30 €</t>
    </r>
    <r>
      <rPr>
        <sz val="8"/>
        <color rgb="FF000000"/>
        <rFont val="Arial"/>
        <family val="2"/>
        <charset val="238"/>
      </rPr>
      <t xml:space="preserve"> / </t>
    </r>
    <r>
      <rPr>
        <sz val="8"/>
        <color rgb="FF000000"/>
        <rFont val="Arial"/>
        <family val="2"/>
        <charset val="238"/>
      </rPr>
      <t>118,31 €</t>
    </r>
  </si>
  <si>
    <t>Petruška Vladimír</t>
  </si>
  <si>
    <t>02256/2022-PNZ -P40734/22.00</t>
  </si>
  <si>
    <t>Košické Hámre</t>
  </si>
  <si>
    <r>
      <rPr>
        <sz val="8"/>
        <color rgb="FF000000"/>
        <rFont val="Arial"/>
        <family val="2"/>
        <charset val="238"/>
      </rPr>
      <t>70,00 €</t>
    </r>
    <r>
      <rPr>
        <sz val="8"/>
        <color rgb="FF000000"/>
        <rFont val="Arial"/>
        <family val="2"/>
        <charset val="238"/>
      </rPr>
      <t xml:space="preserve"> / </t>
    </r>
    <r>
      <rPr>
        <sz val="8"/>
        <color rgb="FF000000"/>
        <rFont val="Arial"/>
        <family val="2"/>
        <charset val="238"/>
      </rPr>
      <t>700,00 €</t>
    </r>
  </si>
  <si>
    <t>PD Bohdanovce, družstvo</t>
  </si>
  <si>
    <t>02412/2022-PNZ -P40787/22.00</t>
  </si>
  <si>
    <t>Blažice, Bohdanovce, Nižný Čaj, Rákoš, Vyšná Myšľa, Vyšný Čaj</t>
  </si>
  <si>
    <r>
      <rPr>
        <sz val="8"/>
        <color rgb="FF000000"/>
        <rFont val="Arial"/>
        <family val="2"/>
        <charset val="238"/>
      </rPr>
      <t>15 408,12 €</t>
    </r>
    <r>
      <rPr>
        <sz val="8"/>
        <color rgb="FF000000"/>
        <rFont val="Arial"/>
        <family val="2"/>
        <charset val="238"/>
      </rPr>
      <t xml:space="preserve"> / </t>
    </r>
    <r>
      <rPr>
        <sz val="8"/>
        <color rgb="FF000000"/>
        <rFont val="Arial"/>
        <family val="2"/>
        <charset val="238"/>
      </rPr>
      <t>49,65 €</t>
    </r>
  </si>
  <si>
    <t>Šandor Miroslav a Šandorová Monika</t>
  </si>
  <si>
    <t>03233/2022-PNZ -P41029/22.00</t>
  </si>
  <si>
    <t>Kalša</t>
  </si>
  <si>
    <r>
      <rPr>
        <sz val="8"/>
        <color rgb="FF000000"/>
        <rFont val="Arial"/>
        <family val="2"/>
        <charset val="238"/>
      </rPr>
      <t>80,00 €</t>
    </r>
    <r>
      <rPr>
        <sz val="8"/>
        <color rgb="FF000000"/>
        <rFont val="Arial"/>
        <family val="2"/>
        <charset val="238"/>
      </rPr>
      <t xml:space="preserve"> / </t>
    </r>
    <r>
      <rPr>
        <sz val="8"/>
        <color rgb="FF000000"/>
        <rFont val="Arial"/>
        <family val="2"/>
        <charset val="238"/>
      </rPr>
      <t>176,48 €</t>
    </r>
  </si>
  <si>
    <t>03670/2022-PNZ -P41132/22.00</t>
  </si>
  <si>
    <t>Belža</t>
  </si>
  <si>
    <r>
      <rPr>
        <sz val="8"/>
        <color rgb="FF000000"/>
        <rFont val="Arial"/>
        <family val="2"/>
        <charset val="238"/>
      </rPr>
      <t>1 861,11 €</t>
    </r>
    <r>
      <rPr>
        <sz val="8"/>
        <color rgb="FF000000"/>
        <rFont val="Arial"/>
        <family val="2"/>
        <charset val="238"/>
      </rPr>
      <t xml:space="preserve"> / </t>
    </r>
    <r>
      <rPr>
        <sz val="8"/>
        <color rgb="FF000000"/>
        <rFont val="Arial"/>
        <family val="2"/>
        <charset val="238"/>
      </rPr>
      <t>66,33 €</t>
    </r>
  </si>
  <si>
    <t>Agrodružstvo Kameničná</t>
  </si>
  <si>
    <t>02576/2022-PNZ -P40839/22.00</t>
  </si>
  <si>
    <t>Čalovec, Kameničná, Komárno, Nová Stráž</t>
  </si>
  <si>
    <r>
      <rPr>
        <sz val="8"/>
        <color rgb="FF000000"/>
        <rFont val="Arial"/>
        <family val="2"/>
        <charset val="238"/>
      </rPr>
      <t>84 295,92 €</t>
    </r>
    <r>
      <rPr>
        <sz val="8"/>
        <color rgb="FF000000"/>
        <rFont val="Arial"/>
        <family val="2"/>
        <charset val="238"/>
      </rPr>
      <t xml:space="preserve"> / </t>
    </r>
    <r>
      <rPr>
        <sz val="8"/>
        <color rgb="FF000000"/>
        <rFont val="Arial"/>
        <family val="2"/>
        <charset val="238"/>
      </rPr>
      <t>135,27 €</t>
    </r>
  </si>
  <si>
    <t>COMAGRO s.r.o.</t>
  </si>
  <si>
    <t>02601/2022-PNZ -P40852/22.00</t>
  </si>
  <si>
    <r>
      <rPr>
        <sz val="8"/>
        <color rgb="FF000000"/>
        <rFont val="Arial"/>
        <family val="2"/>
        <charset val="238"/>
      </rPr>
      <t>156,78 €</t>
    </r>
    <r>
      <rPr>
        <sz val="8"/>
        <color rgb="FF000000"/>
        <rFont val="Arial"/>
        <family val="2"/>
        <charset val="238"/>
      </rPr>
      <t xml:space="preserve"> / </t>
    </r>
    <r>
      <rPr>
        <sz val="8"/>
        <color rgb="FF000000"/>
        <rFont val="Arial"/>
        <family val="2"/>
        <charset val="238"/>
      </rPr>
      <t>173,01 €</t>
    </r>
  </si>
  <si>
    <t>Jozef Trencsík SHR</t>
  </si>
  <si>
    <t>02849/2022-PNZ -P40920/22.00</t>
  </si>
  <si>
    <r>
      <rPr>
        <sz val="8"/>
        <color rgb="FF000000"/>
        <rFont val="Arial"/>
        <family val="2"/>
        <charset val="238"/>
      </rPr>
      <t>3 532,06 €</t>
    </r>
    <r>
      <rPr>
        <sz val="8"/>
        <color rgb="FF000000"/>
        <rFont val="Arial"/>
        <family val="2"/>
        <charset val="238"/>
      </rPr>
      <t xml:space="preserve"> / </t>
    </r>
    <r>
      <rPr>
        <sz val="8"/>
        <color rgb="FF000000"/>
        <rFont val="Arial"/>
        <family val="2"/>
        <charset val="238"/>
      </rPr>
      <t>73,38 €</t>
    </r>
  </si>
  <si>
    <t>Ing. Gejza Varga, SHR</t>
  </si>
  <si>
    <t>02860/2022-PNZ -P40922/22.00</t>
  </si>
  <si>
    <r>
      <rPr>
        <sz val="8"/>
        <color rgb="FF000000"/>
        <rFont val="Arial"/>
        <family val="2"/>
        <charset val="238"/>
      </rPr>
      <t>950,60 €</t>
    </r>
    <r>
      <rPr>
        <sz val="8"/>
        <color rgb="FF000000"/>
        <rFont val="Arial"/>
        <family val="2"/>
        <charset val="238"/>
      </rPr>
      <t xml:space="preserve"> / </t>
    </r>
    <r>
      <rPr>
        <sz val="8"/>
        <color rgb="FF000000"/>
        <rFont val="Arial"/>
        <family val="2"/>
        <charset val="238"/>
      </rPr>
      <t>73,37 €</t>
    </r>
  </si>
  <si>
    <t>Villem&amp;Forró s.r.o.</t>
  </si>
  <si>
    <t>03082/2022-PNZ -P40950/22.00</t>
  </si>
  <si>
    <t>Marcelová, Patince, Radvaň nad Dunajom, Komárno</t>
  </si>
  <si>
    <r>
      <rPr>
        <sz val="8"/>
        <color rgb="FF000000"/>
        <rFont val="Arial"/>
        <family val="2"/>
        <charset val="238"/>
      </rPr>
      <t>7 219,78 €</t>
    </r>
    <r>
      <rPr>
        <sz val="8"/>
        <color rgb="FF000000"/>
        <rFont val="Arial"/>
        <family val="2"/>
        <charset val="238"/>
      </rPr>
      <t xml:space="preserve"> / </t>
    </r>
    <r>
      <rPr>
        <sz val="8"/>
        <color rgb="FF000000"/>
        <rFont val="Arial"/>
        <family val="2"/>
        <charset val="238"/>
      </rPr>
      <t>110,64 €</t>
    </r>
  </si>
  <si>
    <t>Ing. Jozef Jobbágy, SHR</t>
  </si>
  <si>
    <t>03166/2022-PNZ -P40093/22.00</t>
  </si>
  <si>
    <t>Svätý Peter, Marcelová, Patince</t>
  </si>
  <si>
    <r>
      <rPr>
        <sz val="8"/>
        <color rgb="FF000000"/>
        <rFont val="Arial"/>
        <family val="2"/>
        <charset val="238"/>
      </rPr>
      <t>13 490,87 €</t>
    </r>
    <r>
      <rPr>
        <sz val="8"/>
        <color rgb="FF000000"/>
        <rFont val="Arial"/>
        <family val="2"/>
        <charset val="238"/>
      </rPr>
      <t xml:space="preserve"> / </t>
    </r>
    <r>
      <rPr>
        <sz val="8"/>
        <color rgb="FF000000"/>
        <rFont val="Arial"/>
        <family val="2"/>
        <charset val="238"/>
      </rPr>
      <t>105,83 €</t>
    </r>
  </si>
  <si>
    <t>GAMOTA JR s.r.o.</t>
  </si>
  <si>
    <t>03374/2022-PNZ -P41073/22.00</t>
  </si>
  <si>
    <r>
      <rPr>
        <sz val="8"/>
        <color rgb="FF000000"/>
        <rFont val="Arial"/>
        <family val="2"/>
        <charset val="238"/>
      </rPr>
      <t>1 449,76 €</t>
    </r>
    <r>
      <rPr>
        <sz val="8"/>
        <color rgb="FF000000"/>
        <rFont val="Arial"/>
        <family val="2"/>
        <charset val="238"/>
      </rPr>
      <t xml:space="preserve"> / </t>
    </r>
    <r>
      <rPr>
        <sz val="8"/>
        <color rgb="FF000000"/>
        <rFont val="Arial"/>
        <family val="2"/>
        <charset val="238"/>
      </rPr>
      <t>83,23 €</t>
    </r>
  </si>
  <si>
    <t>GAMOTA výrobné družstvo</t>
  </si>
  <si>
    <t>03376/2022-PNZ -P40097/22.00</t>
  </si>
  <si>
    <t>Hurbanovo, Chotín, Iža, Patince</t>
  </si>
  <si>
    <r>
      <rPr>
        <sz val="8"/>
        <color rgb="FF000000"/>
        <rFont val="Arial"/>
        <family val="2"/>
        <charset val="238"/>
      </rPr>
      <t>54 787,78 €</t>
    </r>
    <r>
      <rPr>
        <sz val="8"/>
        <color rgb="FF000000"/>
        <rFont val="Arial"/>
        <family val="2"/>
        <charset val="238"/>
      </rPr>
      <t xml:space="preserve"> / </t>
    </r>
    <r>
      <rPr>
        <sz val="8"/>
        <color rgb="FF000000"/>
        <rFont val="Arial"/>
        <family val="2"/>
        <charset val="238"/>
      </rPr>
      <t>105,32 €</t>
    </r>
  </si>
  <si>
    <t>Žigmund Fülöp</t>
  </si>
  <si>
    <t>03412/2022-PNZ -P41094/22.00</t>
  </si>
  <si>
    <t>Moča</t>
  </si>
  <si>
    <r>
      <rPr>
        <sz val="8"/>
        <color rgb="FF000000"/>
        <rFont val="Arial"/>
        <family val="2"/>
        <charset val="238"/>
      </rPr>
      <t>166,50 €</t>
    </r>
    <r>
      <rPr>
        <sz val="8"/>
        <color rgb="FF000000"/>
        <rFont val="Arial"/>
        <family val="2"/>
        <charset val="238"/>
      </rPr>
      <t xml:space="preserve"> / </t>
    </r>
    <r>
      <rPr>
        <sz val="8"/>
        <color rgb="FF000000"/>
        <rFont val="Arial"/>
        <family val="2"/>
        <charset val="238"/>
      </rPr>
      <t>109,08 €</t>
    </r>
  </si>
  <si>
    <t>Jozef Piroska</t>
  </si>
  <si>
    <t>03489/2022-PNZ -P41110/22.00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</si>
  <si>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1 392,40 €</t>
    </r>
  </si>
  <si>
    <t>01089/2022-PNZ -P40229/20.00</t>
  </si>
  <si>
    <r>
      <rPr>
        <sz val="8"/>
        <color rgb="FF000000"/>
        <rFont val="Arial"/>
        <family val="2"/>
        <charset val="238"/>
      </rPr>
      <t>49,08 €</t>
    </r>
    <r>
      <rPr>
        <sz val="8"/>
        <color rgb="FF000000"/>
        <rFont val="Arial"/>
        <family val="2"/>
        <charset val="238"/>
      </rPr>
      <t xml:space="preserve"> / </t>
    </r>
    <r>
      <rPr>
        <sz val="8"/>
        <color rgb="FF000000"/>
        <rFont val="Arial"/>
        <family val="2"/>
        <charset val="238"/>
      </rPr>
      <t>25,62 €</t>
    </r>
  </si>
  <si>
    <t>Peter Oboňa, Danka Oboňová</t>
  </si>
  <si>
    <t>03224/2022-PNZ -P41027/22.00</t>
  </si>
  <si>
    <r>
      <rPr>
        <sz val="8"/>
        <color rgb="FF000000"/>
        <rFont val="Arial"/>
        <family val="2"/>
        <charset val="238"/>
      </rPr>
      <t>60,00 €</t>
    </r>
    <r>
      <rPr>
        <sz val="8"/>
        <color rgb="FF000000"/>
        <rFont val="Arial"/>
        <family val="2"/>
        <charset val="238"/>
      </rPr>
      <t xml:space="preserve"> / </t>
    </r>
    <r>
      <rPr>
        <sz val="8"/>
        <color rgb="FF000000"/>
        <rFont val="Arial"/>
        <family val="2"/>
        <charset val="238"/>
      </rPr>
      <t>2 127,66 €</t>
    </r>
  </si>
  <si>
    <t>prof. MUDr. Karol Králinský, PhD.</t>
  </si>
  <si>
    <t>03328/2022-PNZ -P41062/22.00</t>
  </si>
  <si>
    <t>Ružiná</t>
  </si>
  <si>
    <r>
      <rPr>
        <sz val="8"/>
        <color rgb="FF000000"/>
        <rFont val="Arial"/>
        <family val="2"/>
        <charset val="238"/>
      </rPr>
      <t>60,00 €</t>
    </r>
    <r>
      <rPr>
        <sz val="8"/>
        <color rgb="FF000000"/>
        <rFont val="Arial"/>
        <family val="2"/>
        <charset val="238"/>
      </rPr>
      <t xml:space="preserve"> / </t>
    </r>
    <r>
      <rPr>
        <sz val="8"/>
        <color rgb="FF000000"/>
        <rFont val="Arial"/>
        <family val="2"/>
        <charset val="238"/>
      </rPr>
      <t>1 481,48 €</t>
    </r>
  </si>
  <si>
    <t>PPS Bobrovec, s.r.o.</t>
  </si>
  <si>
    <t>02594/2022-PNZ -P40272/21.00</t>
  </si>
  <si>
    <r>
      <rPr>
        <sz val="8"/>
        <color rgb="FF000000"/>
        <rFont val="Arial"/>
        <family val="2"/>
        <charset val="238"/>
      </rPr>
      <t>7 093,46 €</t>
    </r>
    <r>
      <rPr>
        <sz val="8"/>
        <color rgb="FF000000"/>
        <rFont val="Arial"/>
        <family val="2"/>
        <charset val="238"/>
      </rPr>
      <t xml:space="preserve"> / </t>
    </r>
    <r>
      <rPr>
        <sz val="8"/>
        <color rgb="FF000000"/>
        <rFont val="Arial"/>
        <family val="2"/>
        <charset val="238"/>
      </rPr>
      <t>66,29 €</t>
    </r>
  </si>
  <si>
    <t>JANEK s.r.o.</t>
  </si>
  <si>
    <t>03300/2022-PNZ -P40161/21.00</t>
  </si>
  <si>
    <r>
      <rPr>
        <sz val="8"/>
        <color rgb="FF000000"/>
        <rFont val="Arial"/>
        <family val="2"/>
        <charset val="238"/>
      </rPr>
      <t>1 533,40 €</t>
    </r>
    <r>
      <rPr>
        <sz val="8"/>
        <color rgb="FF000000"/>
        <rFont val="Arial"/>
        <family val="2"/>
        <charset val="238"/>
      </rPr>
      <t xml:space="preserve"> / </t>
    </r>
    <r>
      <rPr>
        <sz val="8"/>
        <color rgb="FF000000"/>
        <rFont val="Arial"/>
        <family val="2"/>
        <charset val="238"/>
      </rPr>
      <t>29,03 €</t>
    </r>
  </si>
  <si>
    <t>Horovský Matej</t>
  </si>
  <si>
    <t>03406/2022-PNZ -P41092/22.00</t>
  </si>
  <si>
    <r>
      <rPr>
        <sz val="8"/>
        <color rgb="FF000000"/>
        <rFont val="Arial"/>
        <family val="2"/>
        <charset val="238"/>
      </rPr>
      <t>55,00 €</t>
    </r>
    <r>
      <rPr>
        <sz val="8"/>
        <color rgb="FF000000"/>
        <rFont val="Arial"/>
        <family val="2"/>
        <charset val="238"/>
      </rPr>
      <t xml:space="preserve"> / </t>
    </r>
    <r>
      <rPr>
        <sz val="8"/>
        <color rgb="FF000000"/>
        <rFont val="Arial"/>
        <family val="2"/>
        <charset val="238"/>
      </rPr>
      <t>20 370,37 €</t>
    </r>
  </si>
  <si>
    <t>Balková Frederika</t>
  </si>
  <si>
    <t>03407/2022-PNZ -P41080/22.00</t>
  </si>
  <si>
    <t>AGROBET, s.r.o.</t>
  </si>
  <si>
    <t>01019/2020-PNZ -P40234/20.00</t>
  </si>
  <si>
    <t>Malý Pesek, Veľký Pesek</t>
  </si>
  <si>
    <r>
      <rPr>
        <sz val="8"/>
        <color rgb="FF000000"/>
        <rFont val="Arial"/>
        <family val="2"/>
        <charset val="238"/>
      </rPr>
      <t>894,48 €</t>
    </r>
    <r>
      <rPr>
        <sz val="8"/>
        <color rgb="FF000000"/>
        <rFont val="Arial"/>
        <family val="2"/>
        <charset val="238"/>
      </rPr>
      <t xml:space="preserve"> / </t>
    </r>
    <r>
      <rPr>
        <sz val="8"/>
        <color rgb="FF000000"/>
        <rFont val="Arial"/>
        <family val="2"/>
        <charset val="238"/>
      </rPr>
      <t>114,82 €</t>
    </r>
  </si>
  <si>
    <t>K &amp; L Real Krakovany, spol. s r.o.</t>
  </si>
  <si>
    <t>03177/2022-PNZ -P40994/22.00</t>
  </si>
  <si>
    <t>Šalov</t>
  </si>
  <si>
    <t>31.10.2052</t>
  </si>
  <si>
    <r>
      <rPr>
        <sz val="8"/>
        <color rgb="FF000000"/>
        <rFont val="Arial"/>
        <family val="2"/>
        <charset val="238"/>
      </rPr>
      <t>322,49 €</t>
    </r>
    <r>
      <rPr>
        <sz val="8"/>
        <color rgb="FF000000"/>
        <rFont val="Arial"/>
        <family val="2"/>
        <charset val="238"/>
      </rPr>
      <t xml:space="preserve"> / </t>
    </r>
    <r>
      <rPr>
        <sz val="8"/>
        <color rgb="FF000000"/>
        <rFont val="Arial"/>
        <family val="2"/>
        <charset val="238"/>
      </rPr>
      <t>61,98 €</t>
    </r>
  </si>
  <si>
    <t>KLASY, s.r.o.</t>
  </si>
  <si>
    <t>03410/2022-PNZ -P41043/22.00</t>
  </si>
  <si>
    <t>Kuraľany</t>
  </si>
  <si>
    <r>
      <rPr>
        <sz val="8"/>
        <color rgb="FF000000"/>
        <rFont val="Arial"/>
        <family val="2"/>
        <charset val="238"/>
      </rPr>
      <t>752,34 €</t>
    </r>
    <r>
      <rPr>
        <sz val="8"/>
        <color rgb="FF000000"/>
        <rFont val="Arial"/>
        <family val="2"/>
        <charset val="238"/>
      </rPr>
      <t xml:space="preserve"> / </t>
    </r>
    <r>
      <rPr>
        <sz val="8"/>
        <color rgb="FF000000"/>
        <rFont val="Arial"/>
        <family val="2"/>
        <charset val="238"/>
      </rPr>
      <t>139,90 €</t>
    </r>
  </si>
  <si>
    <t>Nikolaj Ján, SHR, Rodinná farma Nikolaj</t>
  </si>
  <si>
    <t>03764/2022-PNZ -P41114/22.00</t>
  </si>
  <si>
    <r>
      <rPr>
        <sz val="8"/>
        <color rgb="FF000000"/>
        <rFont val="Arial"/>
        <family val="2"/>
        <charset val="238"/>
      </rPr>
      <t>277,46 €</t>
    </r>
    <r>
      <rPr>
        <sz val="8"/>
        <color rgb="FF000000"/>
        <rFont val="Arial"/>
        <family val="2"/>
        <charset val="238"/>
      </rPr>
      <t xml:space="preserve"> / </t>
    </r>
    <r>
      <rPr>
        <sz val="8"/>
        <color rgb="FF000000"/>
        <rFont val="Arial"/>
        <family val="2"/>
        <charset val="238"/>
      </rPr>
      <t>108,34 €</t>
    </r>
  </si>
  <si>
    <t>03820/2022-PNZ -P41189/22.00</t>
  </si>
  <si>
    <t>Dolné Brhlovce, Kalinčiakovo</t>
  </si>
  <si>
    <r>
      <rPr>
        <sz val="8"/>
        <color rgb="FF000000"/>
        <rFont val="Arial"/>
        <family val="2"/>
        <charset val="238"/>
      </rPr>
      <t>69,05 €</t>
    </r>
    <r>
      <rPr>
        <sz val="8"/>
        <color rgb="FF000000"/>
        <rFont val="Arial"/>
        <family val="2"/>
        <charset val="238"/>
      </rPr>
      <t xml:space="preserve"> / </t>
    </r>
    <r>
      <rPr>
        <sz val="8"/>
        <color rgb="FF000000"/>
        <rFont val="Arial"/>
        <family val="2"/>
        <charset val="238"/>
      </rPr>
      <t>51,30 €</t>
    </r>
  </si>
  <si>
    <t>Agro družstvo Staré</t>
  </si>
  <si>
    <t>Oreské, Petrovce nad Laborcom, Staré, Voľa, Zbudza</t>
  </si>
  <si>
    <r>
      <rPr>
        <sz val="8"/>
        <color rgb="FF000000"/>
        <rFont val="Arial"/>
        <family val="2"/>
        <charset val="238"/>
      </rPr>
      <t>23 880,91 €</t>
    </r>
    <r>
      <rPr>
        <sz val="8"/>
        <color rgb="FF000000"/>
        <rFont val="Arial"/>
        <family val="2"/>
        <charset val="238"/>
      </rPr>
      <t xml:space="preserve"> / </t>
    </r>
    <r>
      <rPr>
        <sz val="8"/>
        <color rgb="FF000000"/>
        <rFont val="Arial"/>
        <family val="2"/>
        <charset val="238"/>
      </rPr>
      <t>240,35 €</t>
    </r>
  </si>
  <si>
    <t>Tomašura Milan</t>
  </si>
  <si>
    <t>02877/2022-PNZ -P40931/22.00</t>
  </si>
  <si>
    <t>Ostrov</t>
  </si>
  <si>
    <r>
      <rPr>
        <sz val="8"/>
        <color rgb="FF000000"/>
        <rFont val="Arial"/>
        <family val="2"/>
        <charset val="238"/>
      </rPr>
      <t>476,69 €</t>
    </r>
    <r>
      <rPr>
        <sz val="8"/>
        <color rgb="FF000000"/>
        <rFont val="Arial"/>
        <family val="2"/>
        <charset val="238"/>
      </rPr>
      <t xml:space="preserve"> / </t>
    </r>
    <r>
      <rPr>
        <sz val="8"/>
        <color rgb="FF000000"/>
        <rFont val="Arial"/>
        <family val="2"/>
        <charset val="238"/>
      </rPr>
      <t>56,35 €</t>
    </r>
  </si>
  <si>
    <t>M&amp;V Rovňak AGROSLUŽBY s.r.o.</t>
  </si>
  <si>
    <t>02965/2022-PNZ -P40946/22.00</t>
  </si>
  <si>
    <r>
      <rPr>
        <sz val="8"/>
        <color rgb="FF000000"/>
        <rFont val="Arial"/>
        <family val="2"/>
        <charset val="238"/>
      </rPr>
      <t>3 681,98 €</t>
    </r>
    <r>
      <rPr>
        <sz val="8"/>
        <color rgb="FF000000"/>
        <rFont val="Arial"/>
        <family val="2"/>
        <charset val="238"/>
      </rPr>
      <t xml:space="preserve"> / </t>
    </r>
    <r>
      <rPr>
        <sz val="8"/>
        <color rgb="FF000000"/>
        <rFont val="Arial"/>
        <family val="2"/>
        <charset val="238"/>
      </rPr>
      <t>80,12 €</t>
    </r>
  </si>
  <si>
    <t>D.K. AGRO, spol. s r.o.</t>
  </si>
  <si>
    <t>03500/2022-PNZ -P41117/22.00</t>
  </si>
  <si>
    <r>
      <rPr>
        <sz val="8"/>
        <color rgb="FF000000"/>
        <rFont val="Arial"/>
        <family val="2"/>
        <charset val="238"/>
      </rPr>
      <t>11 690,62 €</t>
    </r>
    <r>
      <rPr>
        <sz val="8"/>
        <color rgb="FF000000"/>
        <rFont val="Arial"/>
        <family val="2"/>
        <charset val="238"/>
      </rPr>
      <t xml:space="preserve"> / </t>
    </r>
    <r>
      <rPr>
        <sz val="8"/>
        <color rgb="FF000000"/>
        <rFont val="Arial"/>
        <family val="2"/>
        <charset val="238"/>
      </rPr>
      <t>141,14 €</t>
    </r>
  </si>
  <si>
    <t>03825/2022-PNZ -P41241/22.00</t>
  </si>
  <si>
    <r>
      <rPr>
        <sz val="8"/>
        <color rgb="FF000000"/>
        <rFont val="Arial"/>
        <family val="2"/>
        <charset val="238"/>
      </rPr>
      <t>6 861,50 €</t>
    </r>
    <r>
      <rPr>
        <sz val="8"/>
        <color rgb="FF000000"/>
        <rFont val="Arial"/>
        <family val="2"/>
        <charset val="238"/>
      </rPr>
      <t xml:space="preserve"> / </t>
    </r>
    <r>
      <rPr>
        <sz val="8"/>
        <color rgb="FF000000"/>
        <rFont val="Arial"/>
        <family val="2"/>
        <charset val="238"/>
      </rPr>
      <t>56,55 €</t>
    </r>
  </si>
  <si>
    <t>03827/2022-PNZ -P41244/22.00</t>
  </si>
  <si>
    <r>
      <rPr>
        <sz val="8"/>
        <color rgb="FF000000"/>
        <rFont val="Arial"/>
        <family val="2"/>
        <charset val="238"/>
      </rPr>
      <t>6 264,67 €</t>
    </r>
    <r>
      <rPr>
        <sz val="8"/>
        <color rgb="FF000000"/>
        <rFont val="Arial"/>
        <family val="2"/>
        <charset val="238"/>
      </rPr>
      <t xml:space="preserve"> / </t>
    </r>
    <r>
      <rPr>
        <sz val="8"/>
        <color rgb="FF000000"/>
        <rFont val="Arial"/>
        <family val="2"/>
        <charset val="238"/>
      </rPr>
      <t>9,78 €</t>
    </r>
  </si>
  <si>
    <t>Július Gombarček</t>
  </si>
  <si>
    <t>Tatiana Hollá</t>
  </si>
  <si>
    <t>02226/2022-PNZ -P40721/22.00</t>
  </si>
  <si>
    <t>Trebostovo</t>
  </si>
  <si>
    <r>
      <rPr>
        <sz val="8"/>
        <color rgb="FF000000"/>
        <rFont val="Arial"/>
        <family val="2"/>
        <charset val="238"/>
      </rPr>
      <t>60,00 €</t>
    </r>
    <r>
      <rPr>
        <sz val="8"/>
        <color rgb="FF000000"/>
        <rFont val="Arial"/>
        <family val="2"/>
        <charset val="238"/>
      </rPr>
      <t xml:space="preserve"> / </t>
    </r>
    <r>
      <rPr>
        <sz val="8"/>
        <color rgb="FF000000"/>
        <rFont val="Arial"/>
        <family val="2"/>
        <charset val="238"/>
      </rPr>
      <t>2 105,26 €</t>
    </r>
  </si>
  <si>
    <t>Ing. Jozef Bakoš</t>
  </si>
  <si>
    <t>03190/2022-PNZ -P41020/22.00</t>
  </si>
  <si>
    <t>Slovany</t>
  </si>
  <si>
    <r>
      <rPr>
        <sz val="8"/>
        <color rgb="FF000000"/>
        <rFont val="Arial"/>
        <family val="2"/>
        <charset val="238"/>
      </rPr>
      <t>50,00 €</t>
    </r>
    <r>
      <rPr>
        <sz val="8"/>
        <color rgb="FF000000"/>
        <rFont val="Arial"/>
        <family val="2"/>
        <charset val="238"/>
      </rPr>
      <t xml:space="preserve"> / </t>
    </r>
    <r>
      <rPr>
        <sz val="8"/>
        <color rgb="FF000000"/>
        <rFont val="Arial"/>
        <family val="2"/>
        <charset val="238"/>
      </rPr>
      <t>3 649,64 €</t>
    </r>
  </si>
  <si>
    <t>Marián Neuschl</t>
  </si>
  <si>
    <t>03270/2022-PNZ -P41008/22.00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</si>
  <si>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742,57 €</t>
    </r>
  </si>
  <si>
    <t>Mária Pongráczová</t>
  </si>
  <si>
    <t>03282/2022-PNZ -P41041/22.00</t>
  </si>
  <si>
    <r>
      <rPr>
        <sz val="8"/>
        <color rgb="FF000000"/>
        <rFont val="Arial"/>
        <family val="2"/>
        <charset val="238"/>
      </rPr>
      <t>80,00 €</t>
    </r>
    <r>
      <rPr>
        <sz val="8"/>
        <color rgb="FF000000"/>
        <rFont val="Arial"/>
        <family val="2"/>
        <charset val="238"/>
      </rPr>
      <t xml:space="preserve"> / </t>
    </r>
    <r>
      <rPr>
        <sz val="8"/>
        <color rgb="FF000000"/>
        <rFont val="Arial"/>
        <family val="2"/>
        <charset val="238"/>
      </rPr>
      <t>389,86 €</t>
    </r>
  </si>
  <si>
    <t>Jaromír Hromada</t>
  </si>
  <si>
    <t>03327/2022-PNZ -P41063/22.00</t>
  </si>
  <si>
    <r>
      <rPr>
        <sz val="8"/>
        <color rgb="FF000000"/>
        <rFont val="Arial"/>
        <family val="2"/>
        <charset val="238"/>
      </rPr>
      <t>60,00 €</t>
    </r>
    <r>
      <rPr>
        <sz val="8"/>
        <color rgb="FF000000"/>
        <rFont val="Arial"/>
        <family val="2"/>
        <charset val="238"/>
      </rPr>
      <t xml:space="preserve"> / </t>
    </r>
    <r>
      <rPr>
        <sz val="8"/>
        <color rgb="FF000000"/>
        <rFont val="Arial"/>
        <family val="2"/>
        <charset val="238"/>
      </rPr>
      <t>1 415,09 €</t>
    </r>
  </si>
  <si>
    <t>Bibiána Haľamová</t>
  </si>
  <si>
    <t>03330/2022-PNZ -P41066/22.00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</si>
  <si>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1 041,67 €</t>
    </r>
  </si>
  <si>
    <t>Ing. Jana Kardošová</t>
  </si>
  <si>
    <t>03333/2022-PNZ -P41068/22.00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</si>
  <si>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1 011,56 €</t>
    </r>
  </si>
  <si>
    <t>"Poľnohospodárske družstvo v Chynoranoch"</t>
  </si>
  <si>
    <t>02462/2022-PNZ -P40360/21.00</t>
  </si>
  <si>
    <t>Horné Chlebany, Krušovce, Norovce, Rajčany, Solčianky, Veľké Bedzany</t>
  </si>
  <si>
    <r>
      <rPr>
        <sz val="8"/>
        <color rgb="FF000000"/>
        <rFont val="Arial"/>
        <family val="2"/>
        <charset val="238"/>
      </rPr>
      <t>17 456,53 €</t>
    </r>
    <r>
      <rPr>
        <sz val="8"/>
        <color rgb="FF000000"/>
        <rFont val="Arial"/>
        <family val="2"/>
        <charset val="238"/>
      </rPr>
      <t xml:space="preserve"> / </t>
    </r>
    <r>
      <rPr>
        <sz val="8"/>
        <color rgb="FF000000"/>
        <rFont val="Arial"/>
        <family val="2"/>
        <charset val="238"/>
      </rPr>
      <t>66,40 €</t>
    </r>
  </si>
  <si>
    <t>Irena Melišková</t>
  </si>
  <si>
    <t>03060/2022-PNZ -P40974/22.00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</si>
  <si>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877,99 €</t>
    </r>
  </si>
  <si>
    <t>Ivan Kochan</t>
  </si>
  <si>
    <t>03130/2022-PNZ -P40997/22.00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</si>
  <si>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494,39 €</t>
    </r>
  </si>
  <si>
    <t>AGRODRUŽSTVO Rišňovce, družstvo</t>
  </si>
  <si>
    <t>03210/2022-PNZ -P40988/22.00</t>
  </si>
  <si>
    <t>Rišňovce, Rumanová</t>
  </si>
  <si>
    <r>
      <rPr>
        <sz val="8"/>
        <color rgb="FF000000"/>
        <rFont val="Arial"/>
        <family val="2"/>
        <charset val="238"/>
      </rPr>
      <t>30 464,24 €</t>
    </r>
    <r>
      <rPr>
        <sz val="8"/>
        <color rgb="FF000000"/>
        <rFont val="Arial"/>
        <family val="2"/>
        <charset val="238"/>
      </rPr>
      <t xml:space="preserve"> / </t>
    </r>
    <r>
      <rPr>
        <sz val="8"/>
        <color rgb="FF000000"/>
        <rFont val="Arial"/>
        <family val="2"/>
        <charset val="238"/>
      </rPr>
      <t>80,65 €</t>
    </r>
  </si>
  <si>
    <t>03309/2022-PNZ -P40239/20.00</t>
  </si>
  <si>
    <t>Čifáre, Nemčiňany</t>
  </si>
  <si>
    <r>
      <rPr>
        <sz val="8"/>
        <color rgb="FF000000"/>
        <rFont val="Arial"/>
        <family val="2"/>
        <charset val="238"/>
      </rPr>
      <t>7 095,55 €</t>
    </r>
    <r>
      <rPr>
        <sz val="8"/>
        <color rgb="FF000000"/>
        <rFont val="Arial"/>
        <family val="2"/>
        <charset val="238"/>
      </rPr>
      <t xml:space="preserve"> / </t>
    </r>
    <r>
      <rPr>
        <sz val="8"/>
        <color rgb="FF000000"/>
        <rFont val="Arial"/>
        <family val="2"/>
        <charset val="238"/>
      </rPr>
      <t>128,40 €</t>
    </r>
  </si>
  <si>
    <t>Národný žrebčín "Topoľčianky" štátny podnik</t>
  </si>
  <si>
    <t>03405/2022-PNZ -P40713/22.00</t>
  </si>
  <si>
    <t>Hosťovce, Skýcov, Topoľčianky, Žikava</t>
  </si>
  <si>
    <r>
      <rPr>
        <sz val="8"/>
        <color rgb="FF000000"/>
        <rFont val="Arial"/>
        <family val="2"/>
        <charset val="238"/>
      </rPr>
      <t>6 413,13 €</t>
    </r>
    <r>
      <rPr>
        <sz val="8"/>
        <color rgb="FF000000"/>
        <rFont val="Arial"/>
        <family val="2"/>
        <charset val="238"/>
      </rPr>
      <t xml:space="preserve"> / </t>
    </r>
    <r>
      <rPr>
        <sz val="8"/>
        <color rgb="FF000000"/>
        <rFont val="Arial"/>
        <family val="2"/>
        <charset val="238"/>
      </rPr>
      <t>64,80 €</t>
    </r>
  </si>
  <si>
    <t>AGRICORN s.r.o.</t>
  </si>
  <si>
    <t>03533/2022-PNZ -P41115/22.00</t>
  </si>
  <si>
    <r>
      <rPr>
        <sz val="8"/>
        <color rgb="FF000000"/>
        <rFont val="Arial"/>
        <family val="2"/>
        <charset val="238"/>
      </rPr>
      <t>16 661,81 €</t>
    </r>
    <r>
      <rPr>
        <sz val="8"/>
        <color rgb="FF000000"/>
        <rFont val="Arial"/>
        <family val="2"/>
        <charset val="238"/>
      </rPr>
      <t xml:space="preserve"> / </t>
    </r>
    <r>
      <rPr>
        <sz val="8"/>
        <color rgb="FF000000"/>
        <rFont val="Arial"/>
        <family val="2"/>
        <charset val="238"/>
      </rPr>
      <t>98,76 €</t>
    </r>
  </si>
  <si>
    <t>03556/2022-PNZ -P41116/22.00</t>
  </si>
  <si>
    <r>
      <rPr>
        <sz val="8"/>
        <color rgb="FF000000"/>
        <rFont val="Arial"/>
        <family val="2"/>
        <charset val="238"/>
      </rPr>
      <t>20 590,43 €</t>
    </r>
    <r>
      <rPr>
        <sz val="8"/>
        <color rgb="FF000000"/>
        <rFont val="Arial"/>
        <family val="2"/>
        <charset val="238"/>
      </rPr>
      <t xml:space="preserve"> / </t>
    </r>
    <r>
      <rPr>
        <sz val="8"/>
        <color rgb="FF000000"/>
        <rFont val="Arial"/>
        <family val="2"/>
        <charset val="238"/>
      </rPr>
      <t>98,76 €</t>
    </r>
  </si>
  <si>
    <t>03663/2022-PNZ -P41176/22.00</t>
  </si>
  <si>
    <r>
      <rPr>
        <sz val="8"/>
        <color rgb="FF000000"/>
        <rFont val="Arial"/>
        <family val="2"/>
        <charset val="238"/>
      </rPr>
      <t>26 853,89 €</t>
    </r>
    <r>
      <rPr>
        <sz val="8"/>
        <color rgb="FF000000"/>
        <rFont val="Arial"/>
        <family val="2"/>
        <charset val="238"/>
      </rPr>
      <t xml:space="preserve"> / </t>
    </r>
    <r>
      <rPr>
        <sz val="8"/>
        <color rgb="FF000000"/>
        <rFont val="Arial"/>
        <family val="2"/>
        <charset val="238"/>
      </rPr>
      <t>61,20 €</t>
    </r>
  </si>
  <si>
    <t>Agrospol Semerovo družstvo</t>
  </si>
  <si>
    <t>01529/2022-PNZ -P40473/22.00</t>
  </si>
  <si>
    <t>Semerovo</t>
  </si>
  <si>
    <r>
      <rPr>
        <sz val="8"/>
        <color rgb="FF000000"/>
        <rFont val="Arial"/>
        <family val="2"/>
        <charset val="238"/>
      </rPr>
      <t>13 954,40 €</t>
    </r>
    <r>
      <rPr>
        <sz val="8"/>
        <color rgb="FF000000"/>
        <rFont val="Arial"/>
        <family val="2"/>
        <charset val="238"/>
      </rPr>
      <t xml:space="preserve"> / </t>
    </r>
    <r>
      <rPr>
        <sz val="8"/>
        <color rgb="FF000000"/>
        <rFont val="Arial"/>
        <family val="2"/>
        <charset val="238"/>
      </rPr>
      <t>101,44 €</t>
    </r>
  </si>
  <si>
    <t>Marian Vanya</t>
  </si>
  <si>
    <t>02164/2022-PNZ -P40694/22.00</t>
  </si>
  <si>
    <t>Veľký Kýr</t>
  </si>
  <si>
    <r>
      <rPr>
        <sz val="8"/>
        <color rgb="FF000000"/>
        <rFont val="Arial"/>
        <family val="2"/>
        <charset val="238"/>
      </rPr>
      <t>77,00 €</t>
    </r>
    <r>
      <rPr>
        <sz val="8"/>
        <color rgb="FF000000"/>
        <rFont val="Arial"/>
        <family val="2"/>
        <charset val="238"/>
      </rPr>
      <t xml:space="preserve"> / </t>
    </r>
    <r>
      <rPr>
        <sz val="8"/>
        <color rgb="FF000000"/>
        <rFont val="Arial"/>
        <family val="2"/>
        <charset val="238"/>
      </rPr>
      <t>1 247,97 €</t>
    </r>
  </si>
  <si>
    <t>Aben Agro Burda s.r.o.</t>
  </si>
  <si>
    <t>02484/2021-PNZ -P40634/21.00</t>
  </si>
  <si>
    <t>Bajtava, Chľaba, Kamenica nad Hronom, Nána</t>
  </si>
  <si>
    <r>
      <rPr>
        <sz val="8"/>
        <color rgb="FF000000"/>
        <rFont val="Arial"/>
        <family val="2"/>
        <charset val="238"/>
      </rPr>
      <t>33 002,12 €</t>
    </r>
    <r>
      <rPr>
        <sz val="8"/>
        <color rgb="FF000000"/>
        <rFont val="Arial"/>
        <family val="2"/>
        <charset val="238"/>
      </rPr>
      <t xml:space="preserve"> / </t>
    </r>
    <r>
      <rPr>
        <sz val="8"/>
        <color rgb="FF000000"/>
        <rFont val="Arial"/>
        <family val="2"/>
        <charset val="238"/>
      </rPr>
      <t>87,09 €</t>
    </r>
  </si>
  <si>
    <t xml:space="preserve">Vladimír Kováčik </t>
  </si>
  <si>
    <t>02558/2022-PNZ -P40838/22.00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</si>
  <si>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153,04 €</t>
    </r>
  </si>
  <si>
    <t>Zoltán Fülöp</t>
  </si>
  <si>
    <t>02567/2022-PNZ -P40842/22.00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</si>
  <si>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728,16 €</t>
    </r>
  </si>
  <si>
    <t>Pavlína Poletová</t>
  </si>
  <si>
    <t>02570/2022-PNZ -P40845/22.00</t>
  </si>
  <si>
    <r>
      <rPr>
        <sz val="8"/>
        <color rgb="FF000000"/>
        <rFont val="Arial"/>
        <family val="2"/>
        <charset val="238"/>
      </rPr>
      <t>80,00 €</t>
    </r>
    <r>
      <rPr>
        <sz val="8"/>
        <color rgb="FF000000"/>
        <rFont val="Arial"/>
        <family val="2"/>
        <charset val="238"/>
      </rPr>
      <t xml:space="preserve"> / </t>
    </r>
    <r>
      <rPr>
        <sz val="8"/>
        <color rgb="FF000000"/>
        <rFont val="Arial"/>
        <family val="2"/>
        <charset val="238"/>
      </rPr>
      <t>3 883,49 €</t>
    </r>
  </si>
  <si>
    <t>Roman Mucha</t>
  </si>
  <si>
    <t>02623/2022-PNZ -P40863/22.00</t>
  </si>
  <si>
    <r>
      <rPr>
        <sz val="8"/>
        <color rgb="FF000000"/>
        <rFont val="Arial"/>
        <family val="2"/>
        <charset val="238"/>
      </rPr>
      <t>50,00 €</t>
    </r>
    <r>
      <rPr>
        <sz val="8"/>
        <color rgb="FF000000"/>
        <rFont val="Arial"/>
        <family val="2"/>
        <charset val="238"/>
      </rPr>
      <t xml:space="preserve"> / </t>
    </r>
    <r>
      <rPr>
        <sz val="8"/>
        <color rgb="FF000000"/>
        <rFont val="Arial"/>
        <family val="2"/>
        <charset val="238"/>
      </rPr>
      <t>3 048,78 €</t>
    </r>
  </si>
  <si>
    <t>03308/2022-PNZ -P41053/22.00</t>
  </si>
  <si>
    <r>
      <rPr>
        <sz val="8"/>
        <color rgb="FF000000"/>
        <rFont val="Arial"/>
        <family val="2"/>
        <charset val="238"/>
      </rPr>
      <t>15 644,59 €</t>
    </r>
    <r>
      <rPr>
        <sz val="8"/>
        <color rgb="FF000000"/>
        <rFont val="Arial"/>
        <family val="2"/>
        <charset val="238"/>
      </rPr>
      <t xml:space="preserve"> / </t>
    </r>
    <r>
      <rPr>
        <sz val="8"/>
        <color rgb="FF000000"/>
        <rFont val="Arial"/>
        <family val="2"/>
        <charset val="238"/>
      </rPr>
      <t>112,00 €</t>
    </r>
  </si>
  <si>
    <t>03320/2022-PNZ -P41058/22.00</t>
  </si>
  <si>
    <t>Diakovce, Tešedíkovo</t>
  </si>
  <si>
    <r>
      <rPr>
        <sz val="8"/>
        <color rgb="FF000000"/>
        <rFont val="Arial"/>
        <family val="2"/>
        <charset val="238"/>
      </rPr>
      <t>1 513,05 €</t>
    </r>
    <r>
      <rPr>
        <sz val="8"/>
        <color rgb="FF000000"/>
        <rFont val="Arial"/>
        <family val="2"/>
        <charset val="238"/>
      </rPr>
      <t xml:space="preserve"> / </t>
    </r>
    <r>
      <rPr>
        <sz val="8"/>
        <color rgb="FF000000"/>
        <rFont val="Arial"/>
        <family val="2"/>
        <charset val="238"/>
      </rPr>
      <t>112,42 €</t>
    </r>
  </si>
  <si>
    <t>Pavol Pavlík</t>
  </si>
  <si>
    <t>03596/2022-PNZ -P41153/22.00</t>
  </si>
  <si>
    <t>Kopec</t>
  </si>
  <si>
    <r>
      <rPr>
        <sz val="8"/>
        <color rgb="FF000000"/>
        <rFont val="Arial"/>
        <family val="2"/>
        <charset val="238"/>
      </rPr>
      <t>81,63 €</t>
    </r>
    <r>
      <rPr>
        <sz val="8"/>
        <color rgb="FF000000"/>
        <rFont val="Arial"/>
        <family val="2"/>
        <charset val="238"/>
      </rPr>
      <t xml:space="preserve"> / </t>
    </r>
    <r>
      <rPr>
        <sz val="8"/>
        <color rgb="FF000000"/>
        <rFont val="Arial"/>
        <family val="2"/>
        <charset val="238"/>
      </rPr>
      <t>274,01 €</t>
    </r>
  </si>
  <si>
    <t>Agrofarma Rybníky</t>
  </si>
  <si>
    <t>03674/2022-PNZ -P41085/22.00</t>
  </si>
  <si>
    <t>Domaniža, Malé Lednice</t>
  </si>
  <si>
    <r>
      <rPr>
        <sz val="8"/>
        <color rgb="FF000000"/>
        <rFont val="Arial"/>
        <family val="2"/>
        <charset val="238"/>
      </rPr>
      <t>144,26 €</t>
    </r>
    <r>
      <rPr>
        <sz val="8"/>
        <color rgb="FF000000"/>
        <rFont val="Arial"/>
        <family val="2"/>
        <charset val="238"/>
      </rPr>
      <t xml:space="preserve"> / </t>
    </r>
    <r>
      <rPr>
        <sz val="8"/>
        <color rgb="FF000000"/>
        <rFont val="Arial"/>
        <family val="2"/>
        <charset val="238"/>
      </rPr>
      <t>27,09 €</t>
    </r>
  </si>
  <si>
    <t>Janka Balušíková</t>
  </si>
  <si>
    <t>03740/2022-PNZ -P41088/22.00</t>
  </si>
  <si>
    <t>Domaniža, Kardošova Vieska, Malé Lednice</t>
  </si>
  <si>
    <r>
      <rPr>
        <sz val="8"/>
        <color rgb="FF000000"/>
        <rFont val="Arial"/>
        <family val="2"/>
        <charset val="238"/>
      </rPr>
      <t>3 675,11 €</t>
    </r>
    <r>
      <rPr>
        <sz val="8"/>
        <color rgb="FF000000"/>
        <rFont val="Arial"/>
        <family val="2"/>
        <charset val="238"/>
      </rPr>
      <t xml:space="preserve"> / </t>
    </r>
    <r>
      <rPr>
        <sz val="8"/>
        <color rgb="FF000000"/>
        <rFont val="Arial"/>
        <family val="2"/>
        <charset val="238"/>
      </rPr>
      <t>25,49 €</t>
    </r>
  </si>
  <si>
    <t>Sebastian Maríkovec</t>
  </si>
  <si>
    <t>03837/2022-PNZ -P41248/22.00</t>
  </si>
  <si>
    <r>
      <rPr>
        <sz val="8"/>
        <color rgb="FF000000"/>
        <rFont val="Arial"/>
        <family val="2"/>
        <charset val="238"/>
      </rPr>
      <t>104,72 €</t>
    </r>
    <r>
      <rPr>
        <sz val="8"/>
        <color rgb="FF000000"/>
        <rFont val="Arial"/>
        <family val="2"/>
        <charset val="238"/>
      </rPr>
      <t xml:space="preserve"> / </t>
    </r>
    <r>
      <rPr>
        <sz val="8"/>
        <color rgb="FF000000"/>
        <rFont val="Arial"/>
        <family val="2"/>
        <charset val="238"/>
      </rPr>
      <t>45,80 €</t>
    </r>
  </si>
  <si>
    <t>Ištok Peter Ing.</t>
  </si>
  <si>
    <t>05332/2020-PNZ -P40653/20.00</t>
  </si>
  <si>
    <t>Hatné</t>
  </si>
  <si>
    <r>
      <rPr>
        <sz val="8"/>
        <color rgb="FF000000"/>
        <rFont val="Arial"/>
        <family val="2"/>
        <charset val="238"/>
      </rPr>
      <t>80,00 €</t>
    </r>
    <r>
      <rPr>
        <sz val="8"/>
        <color rgb="FF000000"/>
        <rFont val="Arial"/>
        <family val="2"/>
        <charset val="238"/>
      </rPr>
      <t xml:space="preserve"> / </t>
    </r>
    <r>
      <rPr>
        <sz val="8"/>
        <color rgb="FF000000"/>
        <rFont val="Arial"/>
        <family val="2"/>
        <charset val="238"/>
      </rPr>
      <t>346,17 €</t>
    </r>
  </si>
  <si>
    <t>Štefan Juríček LESOVÝROBA</t>
  </si>
  <si>
    <t>00364/2022-PNZ -P40121/22.00</t>
  </si>
  <si>
    <r>
      <rPr>
        <sz val="8"/>
        <color rgb="FF000000"/>
        <rFont val="Arial"/>
        <family val="2"/>
        <charset val="238"/>
      </rPr>
      <t>76,35 €</t>
    </r>
    <r>
      <rPr>
        <sz val="8"/>
        <color rgb="FF000000"/>
        <rFont val="Arial"/>
        <family val="2"/>
        <charset val="238"/>
      </rPr>
      <t xml:space="preserve"> / </t>
    </r>
    <r>
      <rPr>
        <sz val="8"/>
        <color rgb="FF000000"/>
        <rFont val="Arial"/>
        <family val="2"/>
        <charset val="238"/>
      </rPr>
      <t>3,80 €</t>
    </r>
  </si>
  <si>
    <t>Obžera Jozef</t>
  </si>
  <si>
    <t>01405/2022-PNZ -P40418/22.00</t>
  </si>
  <si>
    <t>Zemianske Kostoľany</t>
  </si>
  <si>
    <r>
      <rPr>
        <sz val="8"/>
        <color rgb="FF000000"/>
        <rFont val="Arial"/>
        <family val="2"/>
        <charset val="238"/>
      </rPr>
      <t>85,00 €</t>
    </r>
    <r>
      <rPr>
        <sz val="8"/>
        <color rgb="FF000000"/>
        <rFont val="Arial"/>
        <family val="2"/>
        <charset val="238"/>
      </rPr>
      <t xml:space="preserve"> / </t>
    </r>
    <r>
      <rPr>
        <sz val="8"/>
        <color rgb="FF000000"/>
        <rFont val="Arial"/>
        <family val="2"/>
        <charset val="238"/>
      </rPr>
      <t>296,37 €</t>
    </r>
  </si>
  <si>
    <t>Beňo Štefan, Mgr.</t>
  </si>
  <si>
    <t>01977/2022-PNZ -P40630/22.00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</si>
  <si>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1 313,32 €</t>
    </r>
  </si>
  <si>
    <t>SBS - ROVNÝ s.r.o.</t>
  </si>
  <si>
    <t>02066/2022-PNZ -P40407/21.00</t>
  </si>
  <si>
    <t>Solka</t>
  </si>
  <si>
    <r>
      <rPr>
        <sz val="8"/>
        <color rgb="FF000000"/>
        <rFont val="Arial"/>
        <family val="2"/>
        <charset val="238"/>
      </rPr>
      <t>35,65 €</t>
    </r>
    <r>
      <rPr>
        <sz val="8"/>
        <color rgb="FF000000"/>
        <rFont val="Arial"/>
        <family val="2"/>
        <charset val="238"/>
      </rPr>
      <t xml:space="preserve"> / </t>
    </r>
    <r>
      <rPr>
        <sz val="8"/>
        <color rgb="FF000000"/>
        <rFont val="Arial"/>
        <family val="2"/>
        <charset val="238"/>
      </rPr>
      <t>12,88 €</t>
    </r>
  </si>
  <si>
    <t>Vinek Ľuboš</t>
  </si>
  <si>
    <t>02451/2022-PNZ -P40803/22.00</t>
  </si>
  <si>
    <r>
      <rPr>
        <sz val="8"/>
        <color rgb="FF000000"/>
        <rFont val="Arial"/>
        <family val="2"/>
        <charset val="238"/>
      </rPr>
      <t>82,00 €</t>
    </r>
    <r>
      <rPr>
        <sz val="8"/>
        <color rgb="FF000000"/>
        <rFont val="Arial"/>
        <family val="2"/>
        <charset val="238"/>
      </rPr>
      <t xml:space="preserve"> / </t>
    </r>
    <r>
      <rPr>
        <sz val="8"/>
        <color rgb="FF000000"/>
        <rFont val="Arial"/>
        <family val="2"/>
        <charset val="238"/>
      </rPr>
      <t>234,02 €</t>
    </r>
  </si>
  <si>
    <t>Čiscoňová Monika, Ing.</t>
  </si>
  <si>
    <t>02492/2022-PNZ -P40819/22.00</t>
  </si>
  <si>
    <r>
      <rPr>
        <sz val="8"/>
        <color rgb="FF000000"/>
        <rFont val="Arial"/>
        <family val="2"/>
        <charset val="238"/>
      </rPr>
      <t>81,00 €</t>
    </r>
    <r>
      <rPr>
        <sz val="8"/>
        <color rgb="FF000000"/>
        <rFont val="Arial"/>
        <family val="2"/>
        <charset val="238"/>
      </rPr>
      <t xml:space="preserve"> / </t>
    </r>
    <r>
      <rPr>
        <sz val="8"/>
        <color rgb="FF000000"/>
        <rFont val="Arial"/>
        <family val="2"/>
        <charset val="238"/>
      </rPr>
      <t>380,82 €</t>
    </r>
  </si>
  <si>
    <t>Handler Štefan</t>
  </si>
  <si>
    <t>02663/2022-PNZ -P40877/22.00</t>
  </si>
  <si>
    <r>
      <rPr>
        <sz val="8"/>
        <color rgb="FF000000"/>
        <rFont val="Arial"/>
        <family val="2"/>
        <charset val="238"/>
      </rPr>
      <t>86,00 €</t>
    </r>
    <r>
      <rPr>
        <sz val="8"/>
        <color rgb="FF000000"/>
        <rFont val="Arial"/>
        <family val="2"/>
        <charset val="238"/>
      </rPr>
      <t xml:space="preserve"> / </t>
    </r>
    <r>
      <rPr>
        <sz val="8"/>
        <color rgb="FF000000"/>
        <rFont val="Arial"/>
        <family val="2"/>
        <charset val="238"/>
      </rPr>
      <t>498,26 €</t>
    </r>
  </si>
  <si>
    <t>03387/2022-PNZ -P41084/22.00</t>
  </si>
  <si>
    <t>Krásna Ves, Timoradza</t>
  </si>
  <si>
    <r>
      <rPr>
        <sz val="8"/>
        <color rgb="FF000000"/>
        <rFont val="Arial"/>
        <family val="2"/>
        <charset val="238"/>
      </rPr>
      <t>1 525,59 €</t>
    </r>
    <r>
      <rPr>
        <sz val="8"/>
        <color rgb="FF000000"/>
        <rFont val="Arial"/>
        <family val="2"/>
        <charset val="238"/>
      </rPr>
      <t xml:space="preserve"> / </t>
    </r>
    <r>
      <rPr>
        <sz val="8"/>
        <color rgb="FF000000"/>
        <rFont val="Arial"/>
        <family val="2"/>
        <charset val="238"/>
      </rPr>
      <t>44,20 €</t>
    </r>
  </si>
  <si>
    <t>01032/2022-PNZ -P40042/22.00</t>
  </si>
  <si>
    <r>
      <rPr>
        <sz val="8"/>
        <color rgb="FF000000"/>
        <rFont val="Arial"/>
        <family val="2"/>
        <charset val="238"/>
      </rPr>
      <t>1 080,84 €</t>
    </r>
    <r>
      <rPr>
        <sz val="8"/>
        <color rgb="FF000000"/>
        <rFont val="Arial"/>
        <family val="2"/>
        <charset val="238"/>
      </rPr>
      <t xml:space="preserve"> / </t>
    </r>
    <r>
      <rPr>
        <sz val="8"/>
        <color rgb="FF000000"/>
        <rFont val="Arial"/>
        <family val="2"/>
        <charset val="238"/>
      </rPr>
      <t>27,02 €</t>
    </r>
  </si>
  <si>
    <t>Ing. Albín Kropuch</t>
  </si>
  <si>
    <t>02061/2022-PNZ -P40633/21.00</t>
  </si>
  <si>
    <r>
      <rPr>
        <sz val="8"/>
        <color rgb="FF000000"/>
        <rFont val="Arial"/>
        <family val="2"/>
        <charset val="238"/>
      </rPr>
      <t>954,11 €</t>
    </r>
    <r>
      <rPr>
        <sz val="8"/>
        <color rgb="FF000000"/>
        <rFont val="Arial"/>
        <family val="2"/>
        <charset val="238"/>
      </rPr>
      <t xml:space="preserve"> / </t>
    </r>
    <r>
      <rPr>
        <sz val="8"/>
        <color rgb="FF000000"/>
        <rFont val="Arial"/>
        <family val="2"/>
        <charset val="238"/>
      </rPr>
      <t>13,74 €</t>
    </r>
  </si>
  <si>
    <t>Tomáš Mačo</t>
  </si>
  <si>
    <t>03336/2022-PNZ -P41067/22.00</t>
  </si>
  <si>
    <t>Varhaňovce</t>
  </si>
  <si>
    <r>
      <rPr>
        <sz val="8"/>
        <color rgb="FF000000"/>
        <rFont val="Arial"/>
        <family val="2"/>
        <charset val="238"/>
      </rPr>
      <t>66,00 €</t>
    </r>
    <r>
      <rPr>
        <sz val="8"/>
        <color rgb="FF000000"/>
        <rFont val="Arial"/>
        <family val="2"/>
        <charset val="238"/>
      </rPr>
      <t xml:space="preserve"> / </t>
    </r>
    <r>
      <rPr>
        <sz val="8"/>
        <color rgb="FF000000"/>
        <rFont val="Arial"/>
        <family val="2"/>
        <charset val="238"/>
      </rPr>
      <t>1 823,20 €</t>
    </r>
  </si>
  <si>
    <t>Ing. Milan Varga, Farma "KOVA"</t>
  </si>
  <si>
    <t>03538/2022-PNZ -P41021/22.00</t>
  </si>
  <si>
    <t>Červenica pri Sabinove, Jakubova Voľa, Milpoš</t>
  </si>
  <si>
    <r>
      <rPr>
        <sz val="8"/>
        <color rgb="FF000000"/>
        <rFont val="Arial"/>
        <family val="2"/>
        <charset val="238"/>
      </rPr>
      <t>2 696,40 €</t>
    </r>
    <r>
      <rPr>
        <sz val="8"/>
        <color rgb="FF000000"/>
        <rFont val="Arial"/>
        <family val="2"/>
        <charset val="238"/>
      </rPr>
      <t xml:space="preserve"> / </t>
    </r>
    <r>
      <rPr>
        <sz val="8"/>
        <color rgb="FF000000"/>
        <rFont val="Arial"/>
        <family val="2"/>
        <charset val="238"/>
      </rPr>
      <t>24,15 €</t>
    </r>
  </si>
  <si>
    <t>01637/2022-PNZ -P40511/22.00</t>
  </si>
  <si>
    <r>
      <rPr>
        <sz val="8"/>
        <color rgb="FF000000"/>
        <rFont val="Arial"/>
        <family val="2"/>
        <charset val="238"/>
      </rPr>
      <t>386,43 €</t>
    </r>
    <r>
      <rPr>
        <sz val="8"/>
        <color rgb="FF000000"/>
        <rFont val="Arial"/>
        <family val="2"/>
        <charset val="238"/>
      </rPr>
      <t xml:space="preserve"> / </t>
    </r>
    <r>
      <rPr>
        <sz val="8"/>
        <color rgb="FF000000"/>
        <rFont val="Arial"/>
        <family val="2"/>
        <charset val="238"/>
      </rPr>
      <t>51,23 €</t>
    </r>
  </si>
  <si>
    <t>RUBAN, s.r.o.</t>
  </si>
  <si>
    <t>01766/2022-PNZ -P40558/22.00</t>
  </si>
  <si>
    <t>Domaňovce</t>
  </si>
  <si>
    <r>
      <rPr>
        <sz val="8"/>
        <color rgb="FF000000"/>
        <rFont val="Arial"/>
        <family val="2"/>
        <charset val="238"/>
      </rPr>
      <t>346,06 €</t>
    </r>
    <r>
      <rPr>
        <sz val="8"/>
        <color rgb="FF000000"/>
        <rFont val="Arial"/>
        <family val="2"/>
        <charset val="238"/>
      </rPr>
      <t xml:space="preserve"> / </t>
    </r>
    <r>
      <rPr>
        <sz val="8"/>
        <color rgb="FF000000"/>
        <rFont val="Arial"/>
        <family val="2"/>
        <charset val="238"/>
      </rPr>
      <t>31,56 €</t>
    </r>
  </si>
  <si>
    <t>Bc. Patrik Roth</t>
  </si>
  <si>
    <t>02120/2022-PNZ -P40679/22.00</t>
  </si>
  <si>
    <t xml:space="preserve">Ing. Michal Vavrek </t>
  </si>
  <si>
    <t>02425/2022-PNZ -P40791/22.00</t>
  </si>
  <si>
    <r>
      <rPr>
        <sz val="8"/>
        <color rgb="FF000000"/>
        <rFont val="Arial"/>
        <family val="2"/>
        <charset val="238"/>
      </rPr>
      <t>101,22 €</t>
    </r>
    <r>
      <rPr>
        <sz val="8"/>
        <color rgb="FF000000"/>
        <rFont val="Arial"/>
        <family val="2"/>
        <charset val="238"/>
      </rPr>
      <t xml:space="preserve"> / </t>
    </r>
    <r>
      <rPr>
        <sz val="8"/>
        <color rgb="FF000000"/>
        <rFont val="Arial"/>
        <family val="2"/>
        <charset val="238"/>
      </rPr>
      <t>73,66 €</t>
    </r>
  </si>
  <si>
    <t>03846/2022-PNZ -P41251/22.00</t>
  </si>
  <si>
    <r>
      <rPr>
        <sz val="8"/>
        <color rgb="FF000000"/>
        <rFont val="Arial"/>
        <family val="2"/>
        <charset val="238"/>
      </rPr>
      <t>3 622,86 €</t>
    </r>
    <r>
      <rPr>
        <sz val="8"/>
        <color rgb="FF000000"/>
        <rFont val="Arial"/>
        <family val="2"/>
        <charset val="238"/>
      </rPr>
      <t xml:space="preserve"> / </t>
    </r>
    <r>
      <rPr>
        <sz val="8"/>
        <color rgb="FF000000"/>
        <rFont val="Arial"/>
        <family val="2"/>
        <charset val="238"/>
      </rPr>
      <t>25,21 €</t>
    </r>
  </si>
  <si>
    <t>Ján Žilík - SHR</t>
  </si>
  <si>
    <t>02870/2022-PNZ -P40926/22.00</t>
  </si>
  <si>
    <r>
      <rPr>
        <sz val="8"/>
        <color rgb="FF000000"/>
        <rFont val="Arial"/>
        <family val="2"/>
        <charset val="238"/>
      </rPr>
      <t>81,56 €</t>
    </r>
    <r>
      <rPr>
        <sz val="8"/>
        <color rgb="FF000000"/>
        <rFont val="Arial"/>
        <family val="2"/>
        <charset val="238"/>
      </rPr>
      <t xml:space="preserve"> / </t>
    </r>
    <r>
      <rPr>
        <sz val="8"/>
        <color rgb="FF000000"/>
        <rFont val="Arial"/>
        <family val="2"/>
        <charset val="238"/>
      </rPr>
      <t>43,29 €</t>
    </r>
  </si>
  <si>
    <t>Ing. Juraj Krcha, SHR</t>
  </si>
  <si>
    <t>00916/2021-PNZ -P40277/21.00</t>
  </si>
  <si>
    <r>
      <rPr>
        <sz val="8"/>
        <color rgb="FF000000"/>
        <rFont val="Arial"/>
        <family val="2"/>
        <charset val="238"/>
      </rPr>
      <t>17,76 €</t>
    </r>
    <r>
      <rPr>
        <sz val="8"/>
        <color rgb="FF000000"/>
        <rFont val="Arial"/>
        <family val="2"/>
        <charset val="238"/>
      </rPr>
      <t xml:space="preserve"> / </t>
    </r>
    <r>
      <rPr>
        <sz val="8"/>
        <color rgb="FF000000"/>
        <rFont val="Arial"/>
        <family val="2"/>
        <charset val="238"/>
      </rPr>
      <t>23,47 €</t>
    </r>
  </si>
  <si>
    <t>Vladimír Jancura</t>
  </si>
  <si>
    <t>03156/2022-PNZ -P41007/22.00</t>
  </si>
  <si>
    <t>Rochovce</t>
  </si>
  <si>
    <r>
      <rPr>
        <sz val="8"/>
        <color rgb="FF000000"/>
        <rFont val="Arial"/>
        <family val="2"/>
        <charset val="238"/>
      </rPr>
      <t>90,00 €</t>
    </r>
    <r>
      <rPr>
        <sz val="8"/>
        <color rgb="FF000000"/>
        <rFont val="Arial"/>
        <family val="2"/>
        <charset val="238"/>
      </rPr>
      <t xml:space="preserve"> / </t>
    </r>
    <r>
      <rPr>
        <sz val="8"/>
        <color rgb="FF000000"/>
        <rFont val="Arial"/>
        <family val="2"/>
        <charset val="238"/>
      </rPr>
      <t>130,83 €</t>
    </r>
  </si>
  <si>
    <t>Mária Drenková</t>
  </si>
  <si>
    <t>03561/2022-PNZ -P40961/22.00</t>
  </si>
  <si>
    <t>Plešivec</t>
  </si>
  <si>
    <r>
      <rPr>
        <sz val="8"/>
        <color rgb="FF000000"/>
        <rFont val="Arial"/>
        <family val="2"/>
        <charset val="238"/>
      </rPr>
      <t>75,00 €</t>
    </r>
    <r>
      <rPr>
        <sz val="8"/>
        <color rgb="FF000000"/>
        <rFont val="Arial"/>
        <family val="2"/>
        <charset val="238"/>
      </rPr>
      <t xml:space="preserve"> / </t>
    </r>
    <r>
      <rPr>
        <sz val="8"/>
        <color rgb="FF000000"/>
        <rFont val="Arial"/>
        <family val="2"/>
        <charset val="238"/>
      </rPr>
      <t>451,54 €</t>
    </r>
  </si>
  <si>
    <t>Štefan Penger</t>
  </si>
  <si>
    <t>03568/2022-PNZ -P41140/22.00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</si>
  <si>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854,61 €</t>
    </r>
  </si>
  <si>
    <t>Ľubomír Zelenka</t>
  </si>
  <si>
    <t>03357/2022-PNZ -P41074/22.00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</si>
  <si>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600,00 €</t>
    </r>
  </si>
  <si>
    <t>AGROSLUŽBY VK Giraltovce, spol. s r.o.</t>
  </si>
  <si>
    <t>02230/2022-PNZ -P40466/22.00</t>
  </si>
  <si>
    <t>Dukovce, Giraltovce, Kobylnice, Kračúnovce, Lúčka, Lužany pri Topli, Mičakovce, Železník, Želmanovce</t>
  </si>
  <si>
    <r>
      <rPr>
        <sz val="8"/>
        <color rgb="FF000000"/>
        <rFont val="Arial"/>
        <family val="2"/>
        <charset val="238"/>
      </rPr>
      <t>17 954,77 €</t>
    </r>
    <r>
      <rPr>
        <sz val="8"/>
        <color rgb="FF000000"/>
        <rFont val="Arial"/>
        <family val="2"/>
        <charset val="238"/>
      </rPr>
      <t xml:space="preserve"> / </t>
    </r>
    <r>
      <rPr>
        <sz val="8"/>
        <color rgb="FF000000"/>
        <rFont val="Arial"/>
        <family val="2"/>
        <charset val="238"/>
      </rPr>
      <t>57,75 €</t>
    </r>
  </si>
  <si>
    <t>Vladimír Jankuv, SHR</t>
  </si>
  <si>
    <t>02954/2022-PNZ -P40268/22.00</t>
  </si>
  <si>
    <t>Matovce, Soboš</t>
  </si>
  <si>
    <r>
      <rPr>
        <sz val="8"/>
        <color rgb="FF000000"/>
        <rFont val="Arial"/>
        <family val="2"/>
        <charset val="238"/>
      </rPr>
      <t>2 736,53 €</t>
    </r>
    <r>
      <rPr>
        <sz val="8"/>
        <color rgb="FF000000"/>
        <rFont val="Arial"/>
        <family val="2"/>
        <charset val="238"/>
      </rPr>
      <t xml:space="preserve"> / </t>
    </r>
    <r>
      <rPr>
        <sz val="8"/>
        <color rgb="FF000000"/>
        <rFont val="Arial"/>
        <family val="2"/>
        <charset val="238"/>
      </rPr>
      <t>47,66 €</t>
    </r>
  </si>
  <si>
    <t>Rostislav Bzdil a Galina Bzdilová</t>
  </si>
  <si>
    <t>02981/2022-PNZ -P40949/22.00</t>
  </si>
  <si>
    <t>Chotča</t>
  </si>
  <si>
    <r>
      <rPr>
        <sz val="8"/>
        <color rgb="FF000000"/>
        <rFont val="Arial"/>
        <family val="2"/>
        <charset val="238"/>
      </rPr>
      <t>70,00 €</t>
    </r>
    <r>
      <rPr>
        <sz val="8"/>
        <color rgb="FF000000"/>
        <rFont val="Arial"/>
        <family val="2"/>
        <charset val="238"/>
      </rPr>
      <t xml:space="preserve"> / </t>
    </r>
    <r>
      <rPr>
        <sz val="8"/>
        <color rgb="FF000000"/>
        <rFont val="Arial"/>
        <family val="2"/>
        <charset val="238"/>
      </rPr>
      <t>707,79 €</t>
    </r>
  </si>
  <si>
    <t xml:space="preserve">Stanislav Skasko, SHR </t>
  </si>
  <si>
    <t>03019/2022-PNZ -P40600/21.00</t>
  </si>
  <si>
    <t>Šarbov</t>
  </si>
  <si>
    <r>
      <rPr>
        <sz val="8"/>
        <color rgb="FF000000"/>
        <rFont val="Arial"/>
        <family val="2"/>
        <charset val="238"/>
      </rPr>
      <t>1 493,17 €</t>
    </r>
    <r>
      <rPr>
        <sz val="8"/>
        <color rgb="FF000000"/>
        <rFont val="Arial"/>
        <family val="2"/>
        <charset val="238"/>
      </rPr>
      <t xml:space="preserve"> / </t>
    </r>
    <r>
      <rPr>
        <sz val="8"/>
        <color rgb="FF000000"/>
        <rFont val="Arial"/>
        <family val="2"/>
        <charset val="238"/>
      </rPr>
      <t>30,86 €</t>
    </r>
  </si>
  <si>
    <t>Mgr. Helena Bakošová</t>
  </si>
  <si>
    <t>03129/2022-PNZ -P40985/22.00</t>
  </si>
  <si>
    <t>Jakubany</t>
  </si>
  <si>
    <r>
      <rPr>
        <sz val="8"/>
        <color rgb="FF000000"/>
        <rFont val="Arial"/>
        <family val="2"/>
        <charset val="238"/>
      </rPr>
      <t>60,00 €</t>
    </r>
    <r>
      <rPr>
        <sz val="8"/>
        <color rgb="FF000000"/>
        <rFont val="Arial"/>
        <family val="2"/>
        <charset val="238"/>
      </rPr>
      <t xml:space="preserve"> / </t>
    </r>
    <r>
      <rPr>
        <sz val="8"/>
        <color rgb="FF000000"/>
        <rFont val="Arial"/>
        <family val="2"/>
        <charset val="238"/>
      </rPr>
      <t>1 284,80 €</t>
    </r>
  </si>
  <si>
    <t>Ing. Vladimír Pravlík</t>
  </si>
  <si>
    <t>01681/2022-PNZ -P40515/22.00</t>
  </si>
  <si>
    <r>
      <rPr>
        <sz val="8"/>
        <color rgb="FF000000"/>
        <rFont val="Arial"/>
        <family val="2"/>
        <charset val="238"/>
      </rPr>
      <t>627,48 €</t>
    </r>
    <r>
      <rPr>
        <sz val="8"/>
        <color rgb="FF000000"/>
        <rFont val="Arial"/>
        <family val="2"/>
        <charset val="238"/>
      </rPr>
      <t xml:space="preserve"> / </t>
    </r>
    <r>
      <rPr>
        <sz val="8"/>
        <color rgb="FF000000"/>
        <rFont val="Arial"/>
        <family val="2"/>
        <charset val="238"/>
      </rPr>
      <t>34,78 €</t>
    </r>
  </si>
  <si>
    <t>Adriana Vojtušová, SHR</t>
  </si>
  <si>
    <t>02861/2022-PNZ -P40532/22.00</t>
  </si>
  <si>
    <r>
      <rPr>
        <sz val="8"/>
        <color rgb="FF000000"/>
        <rFont val="Arial"/>
        <family val="2"/>
        <charset val="238"/>
      </rPr>
      <t>173,64 €</t>
    </r>
    <r>
      <rPr>
        <sz val="8"/>
        <color rgb="FF000000"/>
        <rFont val="Arial"/>
        <family val="2"/>
        <charset val="238"/>
      </rPr>
      <t xml:space="preserve"> / </t>
    </r>
    <r>
      <rPr>
        <sz val="8"/>
        <color rgb="FF000000"/>
        <rFont val="Arial"/>
        <family val="2"/>
        <charset val="238"/>
      </rPr>
      <t>34,78 €</t>
    </r>
  </si>
  <si>
    <t xml:space="preserve"> ng. Ladislav Steiner, SHR</t>
  </si>
  <si>
    <t>03063/2022-PNZ -P40976/22.00</t>
  </si>
  <si>
    <t>Mníšek nad Hnilcom</t>
  </si>
  <si>
    <r>
      <rPr>
        <sz val="8"/>
        <color rgb="FF000000"/>
        <rFont val="Arial"/>
        <family val="2"/>
        <charset val="238"/>
      </rPr>
      <t>8,72 €</t>
    </r>
    <r>
      <rPr>
        <sz val="8"/>
        <color rgb="FF000000"/>
        <rFont val="Arial"/>
        <family val="2"/>
        <charset val="238"/>
      </rPr>
      <t xml:space="preserve"> / </t>
    </r>
    <r>
      <rPr>
        <sz val="8"/>
        <color rgb="FF000000"/>
        <rFont val="Arial"/>
        <family val="2"/>
        <charset val="238"/>
      </rPr>
      <t>24,10 €</t>
    </r>
  </si>
  <si>
    <t>Agrodružstvo</t>
  </si>
  <si>
    <t>03385/2022-PNZ -P41046/22.00</t>
  </si>
  <si>
    <t>Gelnica, Jaklovce, Kojšov, Margecany, Veľký Folkmar, Žakarovce</t>
  </si>
  <si>
    <r>
      <rPr>
        <sz val="8"/>
        <color rgb="FF000000"/>
        <rFont val="Arial"/>
        <family val="2"/>
        <charset val="238"/>
      </rPr>
      <t>5 625,47 €</t>
    </r>
    <r>
      <rPr>
        <sz val="8"/>
        <color rgb="FF000000"/>
        <rFont val="Arial"/>
        <family val="2"/>
        <charset val="238"/>
      </rPr>
      <t xml:space="preserve"> / </t>
    </r>
    <r>
      <rPr>
        <sz val="8"/>
        <color rgb="FF000000"/>
        <rFont val="Arial"/>
        <family val="2"/>
        <charset val="238"/>
      </rPr>
      <t>10,08 €</t>
    </r>
  </si>
  <si>
    <t>Vladimír Zeman</t>
  </si>
  <si>
    <t>00635/2022-PNZ -P40063/22.00</t>
  </si>
  <si>
    <r>
      <rPr>
        <sz val="8"/>
        <color rgb="FF000000"/>
        <rFont val="Arial"/>
        <family val="2"/>
        <charset val="238"/>
      </rPr>
      <t>1 138,54 €</t>
    </r>
    <r>
      <rPr>
        <sz val="8"/>
        <color rgb="FF000000"/>
        <rFont val="Arial"/>
        <family val="2"/>
        <charset val="238"/>
      </rPr>
      <t xml:space="preserve"> / </t>
    </r>
    <r>
      <rPr>
        <sz val="8"/>
        <color rgb="FF000000"/>
        <rFont val="Arial"/>
        <family val="2"/>
        <charset val="238"/>
      </rPr>
      <t>28,95 €</t>
    </r>
  </si>
  <si>
    <t>Dúbrava Vladimír</t>
  </si>
  <si>
    <t>01008/2022-PNZ -P40288/22.00</t>
  </si>
  <si>
    <t>Brestovec</t>
  </si>
  <si>
    <r>
      <rPr>
        <sz val="8"/>
        <color rgb="FF000000"/>
        <rFont val="Arial"/>
        <family val="2"/>
        <charset val="238"/>
      </rPr>
      <t>77,00 €</t>
    </r>
    <r>
      <rPr>
        <sz val="8"/>
        <color rgb="FF000000"/>
        <rFont val="Arial"/>
        <family val="2"/>
        <charset val="238"/>
      </rPr>
      <t xml:space="preserve"> / </t>
    </r>
    <r>
      <rPr>
        <sz val="8"/>
        <color rgb="FF000000"/>
        <rFont val="Arial"/>
        <family val="2"/>
        <charset val="238"/>
      </rPr>
      <t>574,20 €</t>
    </r>
  </si>
  <si>
    <t>Bc. Martina Říhová - SHR</t>
  </si>
  <si>
    <t>01464/2022-PNZ -P40299/22.00</t>
  </si>
  <si>
    <t>Myjava, Turá Lúka</t>
  </si>
  <si>
    <r>
      <rPr>
        <sz val="8"/>
        <color rgb="FF000000"/>
        <rFont val="Arial"/>
        <family val="2"/>
        <charset val="238"/>
      </rPr>
      <t>30,29 €</t>
    </r>
    <r>
      <rPr>
        <sz val="8"/>
        <color rgb="FF000000"/>
        <rFont val="Arial"/>
        <family val="2"/>
        <charset val="238"/>
      </rPr>
      <t xml:space="preserve"> / </t>
    </r>
    <r>
      <rPr>
        <sz val="8"/>
        <color rgb="FF000000"/>
        <rFont val="Arial"/>
        <family val="2"/>
        <charset val="238"/>
      </rPr>
      <t>20,45 €</t>
    </r>
  </si>
  <si>
    <t>Anton Lukáč</t>
  </si>
  <si>
    <t>01660/2022-PNZ -P40518/22.00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</si>
  <si>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520,97 €</t>
    </r>
  </si>
  <si>
    <t>Lenka Tomašovičová</t>
  </si>
  <si>
    <t>01911/2022-PNZ -P40609/22.00</t>
  </si>
  <si>
    <r>
      <rPr>
        <sz val="8"/>
        <color rgb="FF000000"/>
        <rFont val="Arial"/>
        <family val="2"/>
        <charset val="238"/>
      </rPr>
      <t>1 157,99 €</t>
    </r>
    <r>
      <rPr>
        <sz val="8"/>
        <color rgb="FF000000"/>
        <rFont val="Arial"/>
        <family val="2"/>
        <charset val="238"/>
      </rPr>
      <t xml:space="preserve"> / </t>
    </r>
    <r>
      <rPr>
        <sz val="8"/>
        <color rgb="FF000000"/>
        <rFont val="Arial"/>
        <family val="2"/>
        <charset val="238"/>
      </rPr>
      <t>24,24 €</t>
    </r>
  </si>
  <si>
    <t>PASIA S.R.O.</t>
  </si>
  <si>
    <t>02122/2022-PNZ -P40680/22.00</t>
  </si>
  <si>
    <r>
      <rPr>
        <sz val="8"/>
        <color rgb="FF000000"/>
        <rFont val="Arial"/>
        <family val="2"/>
        <charset val="238"/>
      </rPr>
      <t>2 216,60 €</t>
    </r>
    <r>
      <rPr>
        <sz val="8"/>
        <color rgb="FF000000"/>
        <rFont val="Arial"/>
        <family val="2"/>
        <charset val="238"/>
      </rPr>
      <t xml:space="preserve"> / </t>
    </r>
    <r>
      <rPr>
        <sz val="8"/>
        <color rgb="FF000000"/>
        <rFont val="Arial"/>
        <family val="2"/>
        <charset val="238"/>
      </rPr>
      <t>78,77 €</t>
    </r>
  </si>
  <si>
    <t>TBS A.S.</t>
  </si>
  <si>
    <t>02231/2022-PNZ -P40723/22.00</t>
  </si>
  <si>
    <t>Krajné, Moravské Lieskové, Podkylava</t>
  </si>
  <si>
    <r>
      <rPr>
        <sz val="8"/>
        <color rgb="FF000000"/>
        <rFont val="Arial"/>
        <family val="2"/>
        <charset val="238"/>
      </rPr>
      <t>2 571,70 €</t>
    </r>
    <r>
      <rPr>
        <sz val="8"/>
        <color rgb="FF000000"/>
        <rFont val="Arial"/>
        <family val="2"/>
        <charset val="238"/>
      </rPr>
      <t xml:space="preserve"> / </t>
    </r>
    <r>
      <rPr>
        <sz val="8"/>
        <color rgb="FF000000"/>
        <rFont val="Arial"/>
        <family val="2"/>
        <charset val="238"/>
      </rPr>
      <t>20,35 €</t>
    </r>
  </si>
  <si>
    <t>Sadovnícke, ovocinárske a vinohradnícke družstvo HEAC Trenčín</t>
  </si>
  <si>
    <t>02235/2022-PNZ -P40727/22.00</t>
  </si>
  <si>
    <r>
      <rPr>
        <sz val="8"/>
        <color rgb="FF000000"/>
        <rFont val="Arial"/>
        <family val="2"/>
        <charset val="238"/>
      </rPr>
      <t>153,57 €</t>
    </r>
    <r>
      <rPr>
        <sz val="8"/>
        <color rgb="FF000000"/>
        <rFont val="Arial"/>
        <family val="2"/>
        <charset val="238"/>
      </rPr>
      <t xml:space="preserve"> / </t>
    </r>
    <r>
      <rPr>
        <sz val="8"/>
        <color rgb="FF000000"/>
        <rFont val="Arial"/>
        <family val="2"/>
        <charset val="238"/>
      </rPr>
      <t>78,77 €</t>
    </r>
  </si>
  <si>
    <t>Ďurišová Révayová Lucia</t>
  </si>
  <si>
    <t>02374/2022-PNZ -P40779/22.00</t>
  </si>
  <si>
    <r>
      <rPr>
        <sz val="8"/>
        <color rgb="FF000000"/>
        <rFont val="Arial"/>
        <family val="2"/>
        <charset val="238"/>
      </rPr>
      <t>86,00 €</t>
    </r>
    <r>
      <rPr>
        <sz val="8"/>
        <color rgb="FF000000"/>
        <rFont val="Arial"/>
        <family val="2"/>
        <charset val="238"/>
      </rPr>
      <t xml:space="preserve"> / </t>
    </r>
    <r>
      <rPr>
        <sz val="8"/>
        <color rgb="FF000000"/>
        <rFont val="Arial"/>
        <family val="2"/>
        <charset val="238"/>
      </rPr>
      <t>139,50 €</t>
    </r>
  </si>
  <si>
    <t>Ing. Martin Šebáň</t>
  </si>
  <si>
    <t>03106/2022-PNZ -P40990/22.00</t>
  </si>
  <si>
    <t>Trenčianske Jastrabie</t>
  </si>
  <si>
    <r>
      <rPr>
        <sz val="8"/>
        <color rgb="FF000000"/>
        <rFont val="Arial"/>
        <family val="2"/>
        <charset val="238"/>
      </rPr>
      <t>78,00 €</t>
    </r>
    <r>
      <rPr>
        <sz val="8"/>
        <color rgb="FF000000"/>
        <rFont val="Arial"/>
        <family val="2"/>
        <charset val="238"/>
      </rPr>
      <t xml:space="preserve"> / </t>
    </r>
    <r>
      <rPr>
        <sz val="8"/>
        <color rgb="FF000000"/>
        <rFont val="Arial"/>
        <family val="2"/>
        <charset val="238"/>
      </rPr>
      <t>497,77 €</t>
    </r>
  </si>
  <si>
    <t>Poľnohospodárske družstvo Čachtice</t>
  </si>
  <si>
    <t>03113/2022-PNZ -P40991/22.00</t>
  </si>
  <si>
    <t>Čachtice, Častkovce</t>
  </si>
  <si>
    <r>
      <rPr>
        <sz val="8"/>
        <color rgb="FF000000"/>
        <rFont val="Arial"/>
        <family val="2"/>
        <charset val="238"/>
      </rPr>
      <t>26 006,64 €</t>
    </r>
    <r>
      <rPr>
        <sz val="8"/>
        <color rgb="FF000000"/>
        <rFont val="Arial"/>
        <family val="2"/>
        <charset val="238"/>
      </rPr>
      <t xml:space="preserve"> / </t>
    </r>
    <r>
      <rPr>
        <sz val="8"/>
        <color rgb="FF000000"/>
        <rFont val="Arial"/>
        <family val="2"/>
        <charset val="238"/>
      </rPr>
      <t>39,35 €</t>
    </r>
  </si>
  <si>
    <t>SILO s.r.o</t>
  </si>
  <si>
    <t>03148/2022-PNZ -P40996/22.00</t>
  </si>
  <si>
    <r>
      <rPr>
        <sz val="8"/>
        <color rgb="FF000000"/>
        <rFont val="Arial"/>
        <family val="2"/>
        <charset val="238"/>
      </rPr>
      <t>31,48 €</t>
    </r>
    <r>
      <rPr>
        <sz val="8"/>
        <color rgb="FF000000"/>
        <rFont val="Arial"/>
        <family val="2"/>
        <charset val="238"/>
      </rPr>
      <t xml:space="preserve"> / </t>
    </r>
    <r>
      <rPr>
        <sz val="8"/>
        <color rgb="FF000000"/>
        <rFont val="Arial"/>
        <family val="2"/>
        <charset val="238"/>
      </rPr>
      <t>23,76 €</t>
    </r>
  </si>
  <si>
    <t>Briestenská Viera</t>
  </si>
  <si>
    <t>03154/2022-PNZ -P41006/22.00</t>
  </si>
  <si>
    <r>
      <rPr>
        <sz val="8"/>
        <color rgb="FF000000"/>
        <rFont val="Arial"/>
        <family val="2"/>
        <charset val="238"/>
      </rPr>
      <t>109,00 €</t>
    </r>
    <r>
      <rPr>
        <sz val="8"/>
        <color rgb="FF000000"/>
        <rFont val="Arial"/>
        <family val="2"/>
        <charset val="238"/>
      </rPr>
      <t xml:space="preserve"> / </t>
    </r>
    <r>
      <rPr>
        <sz val="8"/>
        <color rgb="FF000000"/>
        <rFont val="Arial"/>
        <family val="2"/>
        <charset val="238"/>
      </rPr>
      <t>5 023,04 €</t>
    </r>
  </si>
  <si>
    <t>Biricz Csaba</t>
  </si>
  <si>
    <t>03266/2022-PNZ -P41035/22.00</t>
  </si>
  <si>
    <r>
      <rPr>
        <sz val="8"/>
        <color rgb="FF000000"/>
        <rFont val="Arial"/>
        <family val="2"/>
        <charset val="238"/>
      </rPr>
      <t>63,00 €</t>
    </r>
    <r>
      <rPr>
        <sz val="8"/>
        <color rgb="FF000000"/>
        <rFont val="Arial"/>
        <family val="2"/>
        <charset val="238"/>
      </rPr>
      <t xml:space="preserve"> / </t>
    </r>
    <r>
      <rPr>
        <sz val="8"/>
        <color rgb="FF000000"/>
        <rFont val="Arial"/>
        <family val="2"/>
        <charset val="238"/>
      </rPr>
      <t>2 250,00 €</t>
    </r>
  </si>
  <si>
    <t>Schlosser Štefan</t>
  </si>
  <si>
    <t>02276/2022-PNZ -P40738/22.00</t>
  </si>
  <si>
    <r>
      <rPr>
        <sz val="8"/>
        <color rgb="FF000000"/>
        <rFont val="Arial"/>
        <family val="2"/>
        <charset val="238"/>
      </rPr>
      <t>150,00 €</t>
    </r>
    <r>
      <rPr>
        <sz val="8"/>
        <color rgb="FF000000"/>
        <rFont val="Arial"/>
        <family val="2"/>
        <charset val="238"/>
      </rPr>
      <t xml:space="preserve"> / </t>
    </r>
    <r>
      <rPr>
        <sz val="8"/>
        <color rgb="FF000000"/>
        <rFont val="Arial"/>
        <family val="2"/>
        <charset val="238"/>
      </rPr>
      <t>1 161,89 €</t>
    </r>
  </si>
  <si>
    <t>03110/2022-PNZ -P40941/22.00</t>
  </si>
  <si>
    <t>Dolná Krupá</t>
  </si>
  <si>
    <r>
      <rPr>
        <sz val="8"/>
        <color rgb="FF000000"/>
        <rFont val="Arial"/>
        <family val="2"/>
        <charset val="238"/>
      </rPr>
      <t>267,56 €</t>
    </r>
    <r>
      <rPr>
        <sz val="8"/>
        <color rgb="FF000000"/>
        <rFont val="Arial"/>
        <family val="2"/>
        <charset val="238"/>
      </rPr>
      <t xml:space="preserve"> / </t>
    </r>
    <r>
      <rPr>
        <sz val="8"/>
        <color rgb="FF000000"/>
        <rFont val="Arial"/>
        <family val="2"/>
        <charset val="238"/>
      </rPr>
      <t>82,00 €</t>
    </r>
  </si>
  <si>
    <t>Malán Erich</t>
  </si>
  <si>
    <t>03310/2022-PNZ -P41056/22.00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</si>
  <si>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1 013,16 €</t>
    </r>
  </si>
  <si>
    <t>Petr Müller</t>
  </si>
  <si>
    <t>03363/2022-PNZ -P41078/22.00</t>
  </si>
  <si>
    <t>Moravany nad Váhom</t>
  </si>
  <si>
    <r>
      <rPr>
        <sz val="8"/>
        <color rgb="FF000000"/>
        <rFont val="Arial"/>
        <family val="2"/>
        <charset val="238"/>
      </rPr>
      <t>70,00 €</t>
    </r>
    <r>
      <rPr>
        <sz val="8"/>
        <color rgb="FF000000"/>
        <rFont val="Arial"/>
        <family val="2"/>
        <charset val="238"/>
      </rPr>
      <t xml:space="preserve"> / </t>
    </r>
    <r>
      <rPr>
        <sz val="8"/>
        <color rgb="FF000000"/>
        <rFont val="Arial"/>
        <family val="2"/>
        <charset val="238"/>
      </rPr>
      <t>1 375,25 €</t>
    </r>
  </si>
  <si>
    <t>03587/2022-PNZ -P41146/22.00</t>
  </si>
  <si>
    <r>
      <rPr>
        <sz val="8"/>
        <color rgb="FF000000"/>
        <rFont val="Arial"/>
        <family val="2"/>
        <charset val="238"/>
      </rPr>
      <t>449,52 €</t>
    </r>
    <r>
      <rPr>
        <sz val="8"/>
        <color rgb="FF000000"/>
        <rFont val="Arial"/>
        <family val="2"/>
        <charset val="238"/>
      </rPr>
      <t xml:space="preserve"> / </t>
    </r>
    <r>
      <rPr>
        <sz val="8"/>
        <color rgb="FF000000"/>
        <rFont val="Arial"/>
        <family val="2"/>
        <charset val="238"/>
      </rPr>
      <t>74,15 €</t>
    </r>
  </si>
  <si>
    <t>Erik Gánoczi</t>
  </si>
  <si>
    <t>03086/2022-PNZ -P40978/22.00</t>
  </si>
  <si>
    <r>
      <rPr>
        <sz val="8"/>
        <color rgb="FF000000"/>
        <rFont val="Arial"/>
        <family val="2"/>
        <charset val="238"/>
      </rPr>
      <t>77,00 €</t>
    </r>
    <r>
      <rPr>
        <sz val="8"/>
        <color rgb="FF000000"/>
        <rFont val="Arial"/>
        <family val="2"/>
        <charset val="238"/>
      </rPr>
      <t xml:space="preserve"> / </t>
    </r>
    <r>
      <rPr>
        <sz val="8"/>
        <color rgb="FF000000"/>
        <rFont val="Arial"/>
        <family val="2"/>
        <charset val="238"/>
      </rPr>
      <t>1 193,80 €</t>
    </r>
  </si>
  <si>
    <t>Ladislav Kosztyu</t>
  </si>
  <si>
    <t>03379/2022-PNZ -P41072/22.00</t>
  </si>
  <si>
    <t>Bačka, Biel, Kapoňa</t>
  </si>
  <si>
    <r>
      <rPr>
        <sz val="8"/>
        <color rgb="FF000000"/>
        <rFont val="Arial"/>
        <family val="2"/>
        <charset val="238"/>
      </rPr>
      <t>9 556,77 €</t>
    </r>
    <r>
      <rPr>
        <sz val="8"/>
        <color rgb="FF000000"/>
        <rFont val="Arial"/>
        <family val="2"/>
        <charset val="238"/>
      </rPr>
      <t xml:space="preserve"> / </t>
    </r>
    <r>
      <rPr>
        <sz val="8"/>
        <color rgb="FF000000"/>
        <rFont val="Arial"/>
        <family val="2"/>
        <charset val="238"/>
      </rPr>
      <t>93,43 €</t>
    </r>
  </si>
  <si>
    <t>Ing. Martin Lukáč</t>
  </si>
  <si>
    <t>01466/2022-PNZ -P40448/22.00</t>
  </si>
  <si>
    <t>Zlatník</t>
  </si>
  <si>
    <r>
      <rPr>
        <sz val="8"/>
        <color rgb="FF000000"/>
        <rFont val="Arial"/>
        <family val="2"/>
        <charset val="238"/>
      </rPr>
      <t>50,00 €</t>
    </r>
    <r>
      <rPr>
        <sz val="8"/>
        <color rgb="FF000000"/>
        <rFont val="Arial"/>
        <family val="2"/>
        <charset val="238"/>
      </rPr>
      <t xml:space="preserve"> / </t>
    </r>
    <r>
      <rPr>
        <sz val="8"/>
        <color rgb="FF000000"/>
        <rFont val="Arial"/>
        <family val="2"/>
        <charset val="238"/>
      </rPr>
      <t>1 730,10 €</t>
    </r>
  </si>
  <si>
    <t>Pavol Cyprich</t>
  </si>
  <si>
    <t>00109/2021-PNZ -P40064/21.00</t>
  </si>
  <si>
    <r>
      <rPr>
        <sz val="8"/>
        <color rgb="FF000000"/>
        <rFont val="Arial"/>
        <family val="2"/>
        <charset val="238"/>
      </rPr>
      <t>60,00 €</t>
    </r>
    <r>
      <rPr>
        <sz val="8"/>
        <color rgb="FF000000"/>
        <rFont val="Arial"/>
        <family val="2"/>
        <charset val="238"/>
      </rPr>
      <t xml:space="preserve"> / </t>
    </r>
    <r>
      <rPr>
        <sz val="8"/>
        <color rgb="FF000000"/>
        <rFont val="Arial"/>
        <family val="2"/>
        <charset val="238"/>
      </rPr>
      <t>1 265,82 €</t>
    </r>
  </si>
  <si>
    <t>Danka Hlinčíková</t>
  </si>
  <si>
    <t>00982/2020-PNZ -P40203/20.00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</si>
  <si>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458,16 €</t>
    </r>
  </si>
  <si>
    <t>Ing. Mieczyslaw Tomków</t>
  </si>
  <si>
    <t>03064/2022-PNZ -P40975/22.00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</si>
  <si>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484,18 €</t>
    </r>
  </si>
  <si>
    <t>Randa Miloš</t>
  </si>
  <si>
    <t>03172/2022-PNZ -P41012/22.00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</si>
  <si>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448,30 €</t>
    </r>
  </si>
  <si>
    <t>Bučo Patrik</t>
  </si>
  <si>
    <t>03179/2022-PNZ -P41016/22.00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</si>
  <si>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672,65 €</t>
    </r>
  </si>
  <si>
    <t>Úradník Filip</t>
  </si>
  <si>
    <t>03191/2020-PNZ -P40260/20.00</t>
  </si>
  <si>
    <t>Fačkov</t>
  </si>
  <si>
    <r>
      <rPr>
        <sz val="8"/>
        <color rgb="FF000000"/>
        <rFont val="Arial"/>
        <family val="2"/>
        <charset val="238"/>
      </rPr>
      <t>50,00 €</t>
    </r>
    <r>
      <rPr>
        <sz val="8"/>
        <color rgb="FF000000"/>
        <rFont val="Arial"/>
        <family val="2"/>
        <charset val="238"/>
      </rPr>
      <t xml:space="preserve"> / </t>
    </r>
    <r>
      <rPr>
        <sz val="8"/>
        <color rgb="FF000000"/>
        <rFont val="Arial"/>
        <family val="2"/>
        <charset val="238"/>
      </rPr>
      <t>4 273,50 €</t>
    </r>
  </si>
  <si>
    <t>Škerková Janka</t>
  </si>
  <si>
    <t>03581/2022-PNZ -P41145/22.00</t>
  </si>
  <si>
    <r>
      <rPr>
        <sz val="8"/>
        <color rgb="FF000000"/>
        <rFont val="Arial"/>
        <family val="2"/>
        <charset val="238"/>
      </rPr>
      <t>55,00 €</t>
    </r>
    <r>
      <rPr>
        <sz val="8"/>
        <color rgb="FF000000"/>
        <rFont val="Arial"/>
        <family val="2"/>
        <charset val="238"/>
      </rPr>
      <t xml:space="preserve"> / </t>
    </r>
    <r>
      <rPr>
        <sz val="8"/>
        <color rgb="FF000000"/>
        <rFont val="Arial"/>
        <family val="2"/>
        <charset val="238"/>
      </rPr>
      <t>8 870,97 €</t>
    </r>
  </si>
  <si>
    <t>01216/2021-PNZ -P40349/21.00</t>
  </si>
  <si>
    <t>Píla, Župkov</t>
  </si>
  <si>
    <r>
      <rPr>
        <sz val="8"/>
        <color rgb="FF000000"/>
        <rFont val="Arial"/>
        <family val="2"/>
        <charset val="238"/>
      </rPr>
      <t>2 932,96 €</t>
    </r>
    <r>
      <rPr>
        <sz val="8"/>
        <color rgb="FF000000"/>
        <rFont val="Arial"/>
        <family val="2"/>
        <charset val="238"/>
      </rPr>
      <t xml:space="preserve"> / </t>
    </r>
    <r>
      <rPr>
        <sz val="8"/>
        <color rgb="FF000000"/>
        <rFont val="Arial"/>
        <family val="2"/>
        <charset val="238"/>
      </rPr>
      <t>21,91 €</t>
    </r>
  </si>
  <si>
    <t>Pavol Ocelka</t>
  </si>
  <si>
    <t>01542/2022-PNZ -P40477/22.00</t>
  </si>
  <si>
    <r>
      <rPr>
        <sz val="8"/>
        <color rgb="FF000000"/>
        <rFont val="Arial"/>
        <family val="2"/>
        <charset val="238"/>
      </rPr>
      <t>60,00 €</t>
    </r>
    <r>
      <rPr>
        <sz val="8"/>
        <color rgb="FF000000"/>
        <rFont val="Arial"/>
        <family val="2"/>
        <charset val="238"/>
      </rPr>
      <t xml:space="preserve"> / </t>
    </r>
    <r>
      <rPr>
        <sz val="8"/>
        <color rgb="FF000000"/>
        <rFont val="Arial"/>
        <family val="2"/>
        <charset val="238"/>
      </rPr>
      <t>1 376,15 €</t>
    </r>
  </si>
  <si>
    <t xml:space="preserve">Dunaj Ján, Ing. </t>
  </si>
  <si>
    <t>01809/2021-PNZ -P40350/21.00</t>
  </si>
  <si>
    <r>
      <rPr>
        <sz val="8"/>
        <color rgb="FF000000"/>
        <rFont val="Arial"/>
        <family val="2"/>
        <charset val="238"/>
      </rPr>
      <t>907,25 €</t>
    </r>
    <r>
      <rPr>
        <sz val="8"/>
        <color rgb="FF000000"/>
        <rFont val="Arial"/>
        <family val="2"/>
        <charset val="238"/>
      </rPr>
      <t xml:space="preserve"> / </t>
    </r>
    <r>
      <rPr>
        <sz val="8"/>
        <color rgb="FF000000"/>
        <rFont val="Arial"/>
        <family val="2"/>
        <charset val="238"/>
      </rPr>
      <t>36,58 €</t>
    </r>
  </si>
  <si>
    <t>MELEAGRIS Peter Rahl</t>
  </si>
  <si>
    <t>02057/2022-PNZ -P40653/22.00</t>
  </si>
  <si>
    <r>
      <rPr>
        <sz val="8"/>
        <color rgb="FF000000"/>
        <rFont val="Arial"/>
        <family val="2"/>
        <charset val="238"/>
      </rPr>
      <t>11,89 €</t>
    </r>
    <r>
      <rPr>
        <sz val="8"/>
        <color rgb="FF000000"/>
        <rFont val="Arial"/>
        <family val="2"/>
        <charset val="238"/>
      </rPr>
      <t xml:space="preserve"> / </t>
    </r>
    <r>
      <rPr>
        <sz val="8"/>
        <color rgb="FF000000"/>
        <rFont val="Arial"/>
        <family val="2"/>
        <charset val="238"/>
      </rPr>
      <t>11,24 €</t>
    </r>
  </si>
  <si>
    <t>Ing. Peter Mališ</t>
  </si>
  <si>
    <t>02103/2022-PNZ -P40672/22.00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</si>
  <si>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133,65 €</t>
    </r>
  </si>
  <si>
    <t>02240/2022-PNZ -P40724/22.00</t>
  </si>
  <si>
    <r>
      <rPr>
        <sz val="8"/>
        <color rgb="FF000000"/>
        <rFont val="Arial"/>
        <family val="2"/>
        <charset val="238"/>
      </rPr>
      <t>780,83 €</t>
    </r>
    <r>
      <rPr>
        <sz val="8"/>
        <color rgb="FF000000"/>
        <rFont val="Arial"/>
        <family val="2"/>
        <charset val="238"/>
      </rPr>
      <t xml:space="preserve"> / </t>
    </r>
    <r>
      <rPr>
        <sz val="8"/>
        <color rgb="FF000000"/>
        <rFont val="Arial"/>
        <family val="2"/>
        <charset val="238"/>
      </rPr>
      <t>70,70 €</t>
    </r>
  </si>
  <si>
    <t>Peter Šištík</t>
  </si>
  <si>
    <t>02573/2022-PNZ -P40840/22.00</t>
  </si>
  <si>
    <r>
      <rPr>
        <sz val="8"/>
        <color rgb="FF000000"/>
        <rFont val="Arial"/>
        <family val="2"/>
        <charset val="238"/>
      </rPr>
      <t>87,00 €</t>
    </r>
    <r>
      <rPr>
        <sz val="8"/>
        <color rgb="FF000000"/>
        <rFont val="Arial"/>
        <family val="2"/>
        <charset val="238"/>
      </rPr>
      <t xml:space="preserve"> / </t>
    </r>
    <r>
      <rPr>
        <sz val="8"/>
        <color rgb="FF000000"/>
        <rFont val="Arial"/>
        <family val="2"/>
        <charset val="238"/>
      </rPr>
      <t>5 541,40 €</t>
    </r>
  </si>
  <si>
    <t>Matejov Peter</t>
  </si>
  <si>
    <t>02643/2022-PNZ -P40582/21.00</t>
  </si>
  <si>
    <r>
      <rPr>
        <sz val="8"/>
        <color rgb="FF000000"/>
        <rFont val="Arial"/>
        <family val="2"/>
        <charset val="238"/>
      </rPr>
      <t>76,00 €</t>
    </r>
    <r>
      <rPr>
        <sz val="8"/>
        <color rgb="FF000000"/>
        <rFont val="Arial"/>
        <family val="2"/>
        <charset val="238"/>
      </rPr>
      <t xml:space="preserve"> / </t>
    </r>
    <r>
      <rPr>
        <sz val="8"/>
        <color rgb="FF000000"/>
        <rFont val="Arial"/>
        <family val="2"/>
        <charset val="238"/>
      </rPr>
      <t>510,07 €</t>
    </r>
  </si>
  <si>
    <t>Slašťanová Eva</t>
  </si>
  <si>
    <t>02656/2022-PNZ -P40872/22.00</t>
  </si>
  <si>
    <r>
      <rPr>
        <sz val="8"/>
        <color rgb="FF000000"/>
        <rFont val="Arial"/>
        <family val="2"/>
        <charset val="238"/>
      </rPr>
      <t>120,00 €</t>
    </r>
    <r>
      <rPr>
        <sz val="8"/>
        <color rgb="FF000000"/>
        <rFont val="Arial"/>
        <family val="2"/>
        <charset val="238"/>
      </rPr>
      <t xml:space="preserve"> / </t>
    </r>
    <r>
      <rPr>
        <sz val="8"/>
        <color rgb="FF000000"/>
        <rFont val="Arial"/>
        <family val="2"/>
        <charset val="238"/>
      </rPr>
      <t>80,71 €</t>
    </r>
  </si>
  <si>
    <t>Ing. Petra Balková</t>
  </si>
  <si>
    <t>02672/2022-PNZ -P40879/22.00</t>
  </si>
  <si>
    <t>Dolná Ždaňa</t>
  </si>
  <si>
    <r>
      <rPr>
        <sz val="8"/>
        <color rgb="FF000000"/>
        <rFont val="Arial"/>
        <family val="2"/>
        <charset val="238"/>
      </rPr>
      <t>72,00 €</t>
    </r>
    <r>
      <rPr>
        <sz val="8"/>
        <color rgb="FF000000"/>
        <rFont val="Arial"/>
        <family val="2"/>
        <charset val="238"/>
      </rPr>
      <t xml:space="preserve"> / </t>
    </r>
    <r>
      <rPr>
        <sz val="8"/>
        <color rgb="FF000000"/>
        <rFont val="Arial"/>
        <family val="2"/>
        <charset val="238"/>
      </rPr>
      <t>1 288,01 €</t>
    </r>
  </si>
  <si>
    <t>Ing. Ján Olšiak, Farma Krnišov</t>
  </si>
  <si>
    <t>01072/2022-PNZ -P40315/22.00</t>
  </si>
  <si>
    <t>Kráľovce, Krnišov</t>
  </si>
  <si>
    <r>
      <rPr>
        <sz val="8"/>
        <color rgb="FF000000"/>
        <rFont val="Arial"/>
        <family val="2"/>
        <charset val="238"/>
      </rPr>
      <t>67,32 €</t>
    </r>
    <r>
      <rPr>
        <sz val="8"/>
        <color rgb="FF000000"/>
        <rFont val="Arial"/>
        <family val="2"/>
        <charset val="238"/>
      </rPr>
      <t xml:space="preserve"> / </t>
    </r>
    <r>
      <rPr>
        <sz val="8"/>
        <color rgb="FF000000"/>
        <rFont val="Arial"/>
        <family val="2"/>
        <charset val="238"/>
      </rPr>
      <t>25,62 €</t>
    </r>
  </si>
  <si>
    <t>Tibor Kamenský</t>
  </si>
  <si>
    <t>01162/2022-PNZ -P40346/22.00</t>
  </si>
  <si>
    <r>
      <rPr>
        <sz val="8"/>
        <color rgb="FF000000"/>
        <rFont val="Arial"/>
        <family val="2"/>
        <charset val="238"/>
      </rPr>
      <t>98,67 €</t>
    </r>
    <r>
      <rPr>
        <sz val="8"/>
        <color rgb="FF000000"/>
        <rFont val="Arial"/>
        <family val="2"/>
        <charset val="238"/>
      </rPr>
      <t xml:space="preserve"> / </t>
    </r>
    <r>
      <rPr>
        <sz val="8"/>
        <color rgb="FF000000"/>
        <rFont val="Arial"/>
        <family val="2"/>
        <charset val="238"/>
      </rPr>
      <t>23,90 €</t>
    </r>
  </si>
  <si>
    <t>Mária Pukalíková Oborilová</t>
  </si>
  <si>
    <t>03191/2022-PNZ -P41019/22.00</t>
  </si>
  <si>
    <r>
      <rPr>
        <sz val="8"/>
        <color rgb="FF000000"/>
        <rFont val="Arial"/>
        <family val="2"/>
        <charset val="238"/>
      </rPr>
      <t>83,00 €</t>
    </r>
    <r>
      <rPr>
        <sz val="8"/>
        <color rgb="FF000000"/>
        <rFont val="Arial"/>
        <family val="2"/>
        <charset val="238"/>
      </rPr>
      <t xml:space="preserve"> / </t>
    </r>
    <r>
      <rPr>
        <sz val="8"/>
        <color rgb="FF000000"/>
        <rFont val="Arial"/>
        <family val="2"/>
        <charset val="238"/>
      </rPr>
      <t>217,96 €</t>
    </r>
  </si>
  <si>
    <t>02501/2022-PNZ -P40466/15.02</t>
  </si>
  <si>
    <t>Zápis PPÚ v k.ú. V. a M. Biel</t>
  </si>
  <si>
    <r>
      <rPr>
        <sz val="8"/>
        <color rgb="FF000000"/>
        <rFont val="Arial"/>
        <family val="2"/>
        <charset val="238"/>
      </rPr>
      <t>70,0196</t>
    </r>
    <r>
      <rPr>
        <sz val="8"/>
        <color rgb="FF000000"/>
        <rFont val="Arial"/>
        <family val="2"/>
        <charset val="238"/>
      </rPr>
      <t xml:space="preserve"> / </t>
    </r>
    <r>
      <rPr>
        <sz val="8"/>
        <color rgb="FF000000"/>
        <rFont val="Arial"/>
        <family val="2"/>
        <charset val="238"/>
      </rPr>
      <t>23,0809</t>
    </r>
  </si>
  <si>
    <t>02502/2022-PNZ -P40546/15.03</t>
  </si>
  <si>
    <t>Zápis PPÚ k.ú. V. a M. Biel</t>
  </si>
  <si>
    <t>Nová Ves pri Dunaji, Zonc</t>
  </si>
  <si>
    <r>
      <rPr>
        <sz val="8"/>
        <color rgb="FF000000"/>
        <rFont val="Arial"/>
        <family val="2"/>
        <charset val="238"/>
      </rPr>
      <t>50,1284</t>
    </r>
    <r>
      <rPr>
        <sz val="8"/>
        <color rgb="FF000000"/>
        <rFont val="Arial"/>
        <family val="2"/>
        <charset val="238"/>
      </rPr>
      <t xml:space="preserve"> / </t>
    </r>
    <r>
      <rPr>
        <sz val="8"/>
        <color rgb="FF000000"/>
        <rFont val="Arial"/>
        <family val="2"/>
        <charset val="238"/>
      </rPr>
      <t>37,0118</t>
    </r>
  </si>
  <si>
    <t>AGRO - BIO HUBICE špeciálna výroba, družstvo</t>
  </si>
  <si>
    <t>01961/2022-PNZ -P40486/18.02</t>
  </si>
  <si>
    <t xml:space="preserve">zvýšenie výmery v k.ú. Sása, v ostatných k.ú. zníženie výmery podľa KN </t>
  </si>
  <si>
    <t>Čakany, Hviezdoslavov, Búštelek, Dolné Janíky, Horné Janíky, Sása, Mierovo, Oľdza, Štvrtok na Ostrove, Veľká Paka</t>
  </si>
  <si>
    <r>
      <rPr>
        <sz val="8"/>
        <color rgb="FF000000"/>
        <rFont val="Arial"/>
        <family val="2"/>
        <charset val="238"/>
      </rPr>
      <t>217,8590</t>
    </r>
    <r>
      <rPr>
        <sz val="8"/>
        <color rgb="FF000000"/>
        <rFont val="Arial"/>
        <family val="2"/>
        <charset val="238"/>
      </rPr>
      <t xml:space="preserve"> / </t>
    </r>
    <r>
      <rPr>
        <sz val="8"/>
        <color rgb="FF000000"/>
        <rFont val="Arial"/>
        <family val="2"/>
        <charset val="238"/>
      </rPr>
      <t>253,9255</t>
    </r>
  </si>
  <si>
    <t>AGROZEL Dolná Streda s.r.o.</t>
  </si>
  <si>
    <t>03411/2022-PNZ -P41034/14.02</t>
  </si>
  <si>
    <t>na základe zistenia podrobnej inventarizácie nájomcu - doplnenie v k.ú. Dolná Streda a Sereď</t>
  </si>
  <si>
    <t>Dolná Streda, Sereď, Veľká Mača</t>
  </si>
  <si>
    <r>
      <rPr>
        <sz val="8"/>
        <color rgb="FF000000"/>
        <rFont val="Arial"/>
        <family val="2"/>
        <charset val="238"/>
      </rPr>
      <t>44,5563</t>
    </r>
    <r>
      <rPr>
        <sz val="8"/>
        <color rgb="FF000000"/>
        <rFont val="Arial"/>
        <family val="2"/>
        <charset val="238"/>
      </rPr>
      <t xml:space="preserve"> / </t>
    </r>
    <r>
      <rPr>
        <sz val="8"/>
        <color rgb="FF000000"/>
        <rFont val="Arial"/>
        <family val="2"/>
        <charset val="238"/>
      </rPr>
      <t>72,4219</t>
    </r>
  </si>
  <si>
    <t>Peter Vlahy, SHR</t>
  </si>
  <si>
    <t>02867/2022-PNZ -P40095/15.02</t>
  </si>
  <si>
    <t xml:space="preserve">Úprava výmery. </t>
  </si>
  <si>
    <r>
      <rPr>
        <sz val="8"/>
        <color rgb="FF000000"/>
        <rFont val="Arial"/>
        <family val="2"/>
        <charset val="238"/>
      </rPr>
      <t>79,2402</t>
    </r>
    <r>
      <rPr>
        <sz val="8"/>
        <color rgb="FF000000"/>
        <rFont val="Arial"/>
        <family val="2"/>
        <charset val="238"/>
      </rPr>
      <t xml:space="preserve"> / </t>
    </r>
    <r>
      <rPr>
        <sz val="8"/>
        <color rgb="FF000000"/>
        <rFont val="Arial"/>
        <family val="2"/>
        <charset val="238"/>
      </rPr>
      <t>83,9591</t>
    </r>
  </si>
  <si>
    <t>02587/2022-PNZ -P40165/21.01</t>
  </si>
  <si>
    <t>oprava nesprávne vyčíslenej výšky BO uvedenej v čl. IV bod 2</t>
  </si>
  <si>
    <r>
      <rPr>
        <sz val="8"/>
        <color rgb="FF000000"/>
        <rFont val="Arial"/>
        <family val="2"/>
        <charset val="238"/>
      </rPr>
      <t>1,5647</t>
    </r>
    <r>
      <rPr>
        <sz val="8"/>
        <color rgb="FF000000"/>
        <rFont val="Arial"/>
        <family val="2"/>
        <charset val="238"/>
      </rPr>
      <t xml:space="preserve"> / </t>
    </r>
    <r>
      <rPr>
        <sz val="8"/>
        <color rgb="FF000000"/>
        <rFont val="Arial"/>
        <family val="2"/>
        <charset val="238"/>
      </rPr>
      <t>1,5647</t>
    </r>
  </si>
  <si>
    <t>LK-SERVIS, spol. s r.o.</t>
  </si>
  <si>
    <t>02941/2022-PNZ -P40231/15.04</t>
  </si>
  <si>
    <t>aktualizácia predmetu nájmu na žiadosť nájomcu</t>
  </si>
  <si>
    <t>Liptovský Michal, Zemianska Ľubeľa, Malatíny, Partizánska Ľupča, Krmeš, Vlachy</t>
  </si>
  <si>
    <r>
      <rPr>
        <sz val="8"/>
        <color rgb="FF000000"/>
        <rFont val="Arial"/>
        <family val="2"/>
        <charset val="238"/>
      </rPr>
      <t>302,8066</t>
    </r>
    <r>
      <rPr>
        <sz val="8"/>
        <color rgb="FF000000"/>
        <rFont val="Arial"/>
        <family val="2"/>
        <charset val="238"/>
      </rPr>
      <t xml:space="preserve"> / </t>
    </r>
    <r>
      <rPr>
        <sz val="8"/>
        <color rgb="FF000000"/>
        <rFont val="Arial"/>
        <family val="2"/>
        <charset val="238"/>
      </rPr>
      <t>314,6115</t>
    </r>
  </si>
  <si>
    <t>Roľnícke družstvo Dovalovo</t>
  </si>
  <si>
    <t>03564/2022-PNZ -P40379/05.03</t>
  </si>
  <si>
    <t>duplicita prenajatia zistená pri plnenie Úlohy č. 4/2022</t>
  </si>
  <si>
    <t>Dovalovo</t>
  </si>
  <si>
    <r>
      <rPr>
        <sz val="8"/>
        <color rgb="FF000000"/>
        <rFont val="Arial"/>
        <family val="2"/>
        <charset val="238"/>
      </rPr>
      <t>0,0593</t>
    </r>
    <r>
      <rPr>
        <sz val="8"/>
        <color rgb="FF000000"/>
        <rFont val="Arial"/>
        <family val="2"/>
        <charset val="238"/>
      </rPr>
      <t xml:space="preserve"> / </t>
    </r>
    <r>
      <rPr>
        <sz val="8"/>
        <color rgb="FF000000"/>
        <rFont val="Arial"/>
        <family val="2"/>
        <charset val="238"/>
      </rPr>
      <t>0,0000</t>
    </r>
  </si>
  <si>
    <t>03378/2022-PNZ -P40464/13.05</t>
  </si>
  <si>
    <t>Úprava výmery</t>
  </si>
  <si>
    <t>Farná, Kalná, Keť, Málaš, Tehla, Veľké Ludince, Želiezovce</t>
  </si>
  <si>
    <r>
      <rPr>
        <sz val="8"/>
        <color rgb="FF000000"/>
        <rFont val="Arial"/>
        <family val="2"/>
        <charset val="238"/>
      </rPr>
      <t>404,4105</t>
    </r>
    <r>
      <rPr>
        <sz val="8"/>
        <color rgb="FF000000"/>
        <rFont val="Arial"/>
        <family val="2"/>
        <charset val="238"/>
      </rPr>
      <t xml:space="preserve"> / </t>
    </r>
    <r>
      <rPr>
        <sz val="8"/>
        <color rgb="FF000000"/>
        <rFont val="Arial"/>
        <family val="2"/>
        <charset val="238"/>
      </rPr>
      <t>411,6385</t>
    </r>
  </si>
  <si>
    <t>Zamboj Marcel Ing.</t>
  </si>
  <si>
    <t>03552/2022-PNZ -P40544/13.01</t>
  </si>
  <si>
    <r>
      <rPr>
        <sz val="8"/>
        <color rgb="FF000000"/>
        <rFont val="Arial"/>
        <family val="2"/>
        <charset val="238"/>
      </rPr>
      <t>1,0145</t>
    </r>
    <r>
      <rPr>
        <sz val="8"/>
        <color rgb="FF000000"/>
        <rFont val="Arial"/>
        <family val="2"/>
        <charset val="238"/>
      </rPr>
      <t xml:space="preserve"> / </t>
    </r>
    <r>
      <rPr>
        <sz val="8"/>
        <color rgb="FF000000"/>
        <rFont val="Arial"/>
        <family val="2"/>
        <charset val="238"/>
      </rPr>
      <t>0,0000</t>
    </r>
  </si>
  <si>
    <r>
      <rPr>
        <sz val="8"/>
        <color rgb="FF000000"/>
        <rFont val="Arial"/>
        <family val="2"/>
        <charset val="238"/>
      </rPr>
      <t>119,9888</t>
    </r>
    <r>
      <rPr>
        <sz val="8"/>
        <color rgb="FF000000"/>
        <rFont val="Arial"/>
        <family val="2"/>
        <charset val="238"/>
      </rPr>
      <t xml:space="preserve"> / </t>
    </r>
    <r>
      <rPr>
        <sz val="8"/>
        <color rgb="FF000000"/>
        <rFont val="Arial"/>
        <family val="2"/>
        <charset val="238"/>
      </rPr>
      <t>0,0000</t>
    </r>
  </si>
  <si>
    <t>Dermek Jaroslav</t>
  </si>
  <si>
    <t>02967/2022-PNZ -P40959/15.02</t>
  </si>
  <si>
    <t>Staré</t>
  </si>
  <si>
    <r>
      <rPr>
        <sz val="8"/>
        <color rgb="FF000000"/>
        <rFont val="Arial"/>
        <family val="2"/>
        <charset val="238"/>
      </rPr>
      <t>27,2078</t>
    </r>
    <r>
      <rPr>
        <sz val="8"/>
        <color rgb="FF000000"/>
        <rFont val="Arial"/>
        <family val="2"/>
        <charset val="238"/>
      </rPr>
      <t xml:space="preserve"> / </t>
    </r>
    <r>
      <rPr>
        <sz val="8"/>
        <color rgb="FF000000"/>
        <rFont val="Arial"/>
        <family val="2"/>
        <charset val="238"/>
      </rPr>
      <t>115,4846</t>
    </r>
  </si>
  <si>
    <t>02969/2022-PNZ -P40677/20.02</t>
  </si>
  <si>
    <t xml:space="preserve">Úprava výmery po dohode nájomcov. </t>
  </si>
  <si>
    <t>Oreské, Staré, Strážske, Zbudza</t>
  </si>
  <si>
    <r>
      <rPr>
        <sz val="8"/>
        <color rgb="FF000000"/>
        <rFont val="Arial"/>
        <family val="2"/>
        <charset val="238"/>
      </rPr>
      <t>439,0693</t>
    </r>
    <r>
      <rPr>
        <sz val="8"/>
        <color rgb="FF000000"/>
        <rFont val="Arial"/>
        <family val="2"/>
        <charset val="238"/>
      </rPr>
      <t xml:space="preserve"> / </t>
    </r>
    <r>
      <rPr>
        <sz val="8"/>
        <color rgb="FF000000"/>
        <rFont val="Arial"/>
        <family val="2"/>
        <charset val="238"/>
      </rPr>
      <t>486,4997</t>
    </r>
  </si>
  <si>
    <t>MICHÁLEK PAVOL ING.</t>
  </si>
  <si>
    <t>03590/2022-PNZ -P42995/05.10</t>
  </si>
  <si>
    <t xml:space="preserve">Úprava výmery po PPÚ. </t>
  </si>
  <si>
    <t>Tibava, Vojnatina</t>
  </si>
  <si>
    <r>
      <rPr>
        <sz val="8"/>
        <color rgb="FF000000"/>
        <rFont val="Arial"/>
        <family val="2"/>
        <charset val="238"/>
      </rPr>
      <t>54,7834</t>
    </r>
    <r>
      <rPr>
        <sz val="8"/>
        <color rgb="FF000000"/>
        <rFont val="Arial"/>
        <family val="2"/>
        <charset val="238"/>
      </rPr>
      <t xml:space="preserve"> / </t>
    </r>
    <r>
      <rPr>
        <sz val="8"/>
        <color rgb="FF000000"/>
        <rFont val="Arial"/>
        <family val="2"/>
        <charset val="238"/>
      </rPr>
      <t>2,0798</t>
    </r>
  </si>
  <si>
    <t>03580/2022-PNZ -P43757/06.04</t>
  </si>
  <si>
    <t xml:space="preserve">dohoda o urovnaní - ukončenie platnosti nájomnej zmluvy </t>
  </si>
  <si>
    <r>
      <rPr>
        <sz val="8"/>
        <color rgb="FF000000"/>
        <rFont val="Arial"/>
        <family val="2"/>
        <charset val="238"/>
      </rPr>
      <t>3,7291</t>
    </r>
    <r>
      <rPr>
        <sz val="8"/>
        <color rgb="FF000000"/>
        <rFont val="Arial"/>
        <family val="2"/>
        <charset val="238"/>
      </rPr>
      <t xml:space="preserve"> / </t>
    </r>
    <r>
      <rPr>
        <sz val="8"/>
        <color rgb="FF000000"/>
        <rFont val="Arial"/>
        <family val="2"/>
        <charset val="238"/>
      </rPr>
      <t>0,0000</t>
    </r>
  </si>
  <si>
    <t>Michal Kuťka</t>
  </si>
  <si>
    <t>02124/2022-PNZ -P48223/03.03</t>
  </si>
  <si>
    <r>
      <rPr>
        <sz val="8"/>
        <color rgb="FF000000"/>
        <rFont val="Arial"/>
        <family val="2"/>
        <charset val="238"/>
      </rPr>
      <t>2,2920</t>
    </r>
    <r>
      <rPr>
        <sz val="8"/>
        <color rgb="FF000000"/>
        <rFont val="Arial"/>
        <family val="2"/>
        <charset val="238"/>
      </rPr>
      <t xml:space="preserve"> / </t>
    </r>
    <r>
      <rPr>
        <sz val="8"/>
        <color rgb="FF000000"/>
        <rFont val="Arial"/>
        <family val="2"/>
        <charset val="238"/>
      </rPr>
      <t>0,4473</t>
    </r>
  </si>
  <si>
    <t>AGRODAN, s.r.o.</t>
  </si>
  <si>
    <t>02372/2022-PNZ -P40349/13.04</t>
  </si>
  <si>
    <t>žiadosť nájomcu o pridanie k.ú. , zníženie výmery po inventarizácii</t>
  </si>
  <si>
    <t>Cigeľ, Koš, Nováky</t>
  </si>
  <si>
    <r>
      <rPr>
        <sz val="8"/>
        <color rgb="FF000000"/>
        <rFont val="Arial"/>
        <family val="2"/>
        <charset val="238"/>
      </rPr>
      <t>297,7257</t>
    </r>
    <r>
      <rPr>
        <sz val="8"/>
        <color rgb="FF000000"/>
        <rFont val="Arial"/>
        <family val="2"/>
        <charset val="238"/>
      </rPr>
      <t xml:space="preserve"> / </t>
    </r>
    <r>
      <rPr>
        <sz val="8"/>
        <color rgb="FF000000"/>
        <rFont val="Arial"/>
        <family val="2"/>
        <charset val="238"/>
      </rPr>
      <t>278,0840</t>
    </r>
  </si>
  <si>
    <t>Vikartovská agrárna spoločnosť, a.s</t>
  </si>
  <si>
    <t>01555/2022-PNZ -P40548/15.03</t>
  </si>
  <si>
    <t>aktualizácia predmetu nájmu, odstránenie zistených nedostatkov pri kontrole NKÚ</t>
  </si>
  <si>
    <t>Kravany, Poprad, Vikartovce</t>
  </si>
  <si>
    <r>
      <rPr>
        <sz val="8"/>
        <color rgb="FF000000"/>
        <rFont val="Arial"/>
        <family val="2"/>
        <charset val="238"/>
      </rPr>
      <t>464,0110</t>
    </r>
    <r>
      <rPr>
        <sz val="8"/>
        <color rgb="FF000000"/>
        <rFont val="Arial"/>
        <family val="2"/>
        <charset val="238"/>
      </rPr>
      <t xml:space="preserve"> / </t>
    </r>
    <r>
      <rPr>
        <sz val="8"/>
        <color rgb="FF000000"/>
        <rFont val="Arial"/>
        <family val="2"/>
        <charset val="238"/>
      </rPr>
      <t>355,1168</t>
    </r>
  </si>
  <si>
    <t>Ing. Eva Hicárová</t>
  </si>
  <si>
    <t>02665/2022-PNZ -P44483/07.02</t>
  </si>
  <si>
    <r>
      <rPr>
        <sz val="8"/>
        <color rgb="FF000000"/>
        <rFont val="Arial"/>
        <family val="2"/>
        <charset val="238"/>
      </rPr>
      <t>0,1033</t>
    </r>
    <r>
      <rPr>
        <sz val="8"/>
        <color rgb="FF000000"/>
        <rFont val="Arial"/>
        <family val="2"/>
        <charset val="238"/>
      </rPr>
      <t xml:space="preserve"> / </t>
    </r>
    <r>
      <rPr>
        <sz val="8"/>
        <color rgb="FF000000"/>
        <rFont val="Arial"/>
        <family val="2"/>
        <charset val="238"/>
      </rPr>
      <t>0,4572</t>
    </r>
  </si>
  <si>
    <t>03167/2022-PNZ -P40131/13.07</t>
  </si>
  <si>
    <r>
      <rPr>
        <sz val="8"/>
        <color rgb="FF000000"/>
        <rFont val="Arial"/>
        <family val="2"/>
        <charset val="238"/>
      </rPr>
      <t>2050,6023</t>
    </r>
    <r>
      <rPr>
        <sz val="8"/>
        <color rgb="FF000000"/>
        <rFont val="Arial"/>
        <family val="2"/>
        <charset val="238"/>
      </rPr>
      <t xml:space="preserve"> / </t>
    </r>
    <r>
      <rPr>
        <sz val="8"/>
        <color rgb="FF000000"/>
        <rFont val="Arial"/>
        <family val="2"/>
        <charset val="238"/>
      </rPr>
      <t>1914,7123</t>
    </r>
  </si>
  <si>
    <t>AGRO Slavošovce, s.r.o.</t>
  </si>
  <si>
    <t>03281/2022-PNZ -P40151/19.02</t>
  </si>
  <si>
    <t>Ochtiná, Rochovce, Slavošovce</t>
  </si>
  <si>
    <r>
      <rPr>
        <sz val="8"/>
        <color rgb="FF000000"/>
        <rFont val="Arial"/>
        <family val="2"/>
        <charset val="238"/>
      </rPr>
      <t>155,9377</t>
    </r>
    <r>
      <rPr>
        <sz val="8"/>
        <color rgb="FF000000"/>
        <rFont val="Arial"/>
        <family val="2"/>
        <charset val="238"/>
      </rPr>
      <t xml:space="preserve"> / </t>
    </r>
    <r>
      <rPr>
        <sz val="8"/>
        <color rgb="FF000000"/>
        <rFont val="Arial"/>
        <family val="2"/>
        <charset val="238"/>
      </rPr>
      <t>157,2532</t>
    </r>
  </si>
  <si>
    <t>Poľnohospodárske družstvo Koválov</t>
  </si>
  <si>
    <t>01362/2022-PNZ -P41436/15.02</t>
  </si>
  <si>
    <t>Koválov, Rybky, Senica, Smrdáky, Unín</t>
  </si>
  <si>
    <r>
      <rPr>
        <sz val="8"/>
        <color rgb="FF000000"/>
        <rFont val="Arial"/>
        <family val="2"/>
        <charset val="238"/>
      </rPr>
      <t>232,9654</t>
    </r>
    <r>
      <rPr>
        <sz val="8"/>
        <color rgb="FF000000"/>
        <rFont val="Arial"/>
        <family val="2"/>
        <charset val="238"/>
      </rPr>
      <t xml:space="preserve"> / </t>
    </r>
    <r>
      <rPr>
        <sz val="8"/>
        <color rgb="FF000000"/>
        <rFont val="Arial"/>
        <family val="2"/>
        <charset val="238"/>
      </rPr>
      <t>230,3820</t>
    </r>
  </si>
  <si>
    <t>PAPS, s.r.o.</t>
  </si>
  <si>
    <t>02205/2022-PNZ -P40073/15.06</t>
  </si>
  <si>
    <t>Na žiadosť nájomcu - zmena identifikačných údajov na základe právneho nástupníctva</t>
  </si>
  <si>
    <t>Pstriná, Staškovce, Vladiča, Suchá</t>
  </si>
  <si>
    <r>
      <rPr>
        <sz val="8"/>
        <color rgb="FF000000"/>
        <rFont val="Arial"/>
        <family val="2"/>
        <charset val="238"/>
      </rPr>
      <t>128,4763</t>
    </r>
    <r>
      <rPr>
        <sz val="8"/>
        <color rgb="FF000000"/>
        <rFont val="Arial"/>
        <family val="2"/>
        <charset val="238"/>
      </rPr>
      <t xml:space="preserve"> / </t>
    </r>
    <r>
      <rPr>
        <sz val="8"/>
        <color rgb="FF000000"/>
        <rFont val="Arial"/>
        <family val="2"/>
        <charset val="238"/>
      </rPr>
      <t>128,4763</t>
    </r>
  </si>
  <si>
    <t>Družstvo podielnikov Lomné</t>
  </si>
  <si>
    <t>03375/2022-PNZ -P40163/15.04</t>
  </si>
  <si>
    <t xml:space="preserve">na žiadosť nájomcu - na základe vyjadrenia lesníka fondu zníženie výmery </t>
  </si>
  <si>
    <t>Bžany, Fijaš, Giraltovce, Lomné, Kručov, Valkov</t>
  </si>
  <si>
    <r>
      <rPr>
        <sz val="8"/>
        <color rgb="FF000000"/>
        <rFont val="Arial"/>
        <family val="2"/>
        <charset val="238"/>
      </rPr>
      <t>250,2484</t>
    </r>
    <r>
      <rPr>
        <sz val="8"/>
        <color rgb="FF000000"/>
        <rFont val="Arial"/>
        <family val="2"/>
        <charset val="238"/>
      </rPr>
      <t xml:space="preserve"> / </t>
    </r>
    <r>
      <rPr>
        <sz val="8"/>
        <color rgb="FF000000"/>
        <rFont val="Arial"/>
        <family val="2"/>
        <charset val="238"/>
      </rPr>
      <t>172,0738</t>
    </r>
  </si>
  <si>
    <t>PRAVLÍK ŠTEFAN ING.</t>
  </si>
  <si>
    <t>02433/2022-PNZ -P40363/14.01</t>
  </si>
  <si>
    <r>
      <rPr>
        <sz val="8"/>
        <color rgb="FF000000"/>
        <rFont val="Arial"/>
        <family val="2"/>
        <charset val="238"/>
      </rPr>
      <t>4,7489</t>
    </r>
    <r>
      <rPr>
        <sz val="8"/>
        <color rgb="FF000000"/>
        <rFont val="Arial"/>
        <family val="2"/>
        <charset val="238"/>
      </rPr>
      <t xml:space="preserve"> / </t>
    </r>
    <r>
      <rPr>
        <sz val="8"/>
        <color rgb="FF000000"/>
        <rFont val="Arial"/>
        <family val="2"/>
        <charset val="238"/>
      </rPr>
      <t>0,0000</t>
    </r>
  </si>
  <si>
    <t>Trebatický Rastislav, Ing.</t>
  </si>
  <si>
    <t>01265/2022-PNZ -P40524/15.03</t>
  </si>
  <si>
    <t>Brunovce, Čachtice, Považany</t>
  </si>
  <si>
    <r>
      <rPr>
        <sz val="8"/>
        <color rgb="FF000000"/>
        <rFont val="Arial"/>
        <family val="2"/>
        <charset val="238"/>
      </rPr>
      <t>20,5516</t>
    </r>
    <r>
      <rPr>
        <sz val="8"/>
        <color rgb="FF000000"/>
        <rFont val="Arial"/>
        <family val="2"/>
        <charset val="238"/>
      </rPr>
      <t xml:space="preserve"> / </t>
    </r>
    <r>
      <rPr>
        <sz val="8"/>
        <color rgb="FF000000"/>
        <rFont val="Arial"/>
        <family val="2"/>
        <charset val="238"/>
      </rPr>
      <t>20,7720</t>
    </r>
  </si>
  <si>
    <t>Bulko Boris</t>
  </si>
  <si>
    <t>02511/2022-PNZ -P40400/09.01</t>
  </si>
  <si>
    <t>na žiadosť nájomcu - ukončenie nájmu, pozemok dlhodobo neužíva</t>
  </si>
  <si>
    <t>Dolné Motešice</t>
  </si>
  <si>
    <r>
      <rPr>
        <sz val="8"/>
        <color rgb="FF000000"/>
        <rFont val="Arial"/>
        <family val="2"/>
        <charset val="238"/>
      </rPr>
      <t>0,4674</t>
    </r>
    <r>
      <rPr>
        <sz val="8"/>
        <color rgb="FF000000"/>
        <rFont val="Arial"/>
        <family val="2"/>
        <charset val="238"/>
      </rPr>
      <t xml:space="preserve"> / </t>
    </r>
    <r>
      <rPr>
        <sz val="8"/>
        <color rgb="FF000000"/>
        <rFont val="Arial"/>
        <family val="2"/>
        <charset val="238"/>
      </rPr>
      <t>0,0000</t>
    </r>
  </si>
  <si>
    <t>BALÁŽ MILAN SHR</t>
  </si>
  <si>
    <t>03017/2022-PNZ -P40454/15.03</t>
  </si>
  <si>
    <t>dohoda o ukončení, pozemky preberá dcéra, nájomca ukončil SHR</t>
  </si>
  <si>
    <r>
      <rPr>
        <sz val="8"/>
        <color rgb="FF000000"/>
        <rFont val="Arial"/>
        <family val="2"/>
        <charset val="238"/>
      </rPr>
      <t>49,0742</t>
    </r>
    <r>
      <rPr>
        <sz val="8"/>
        <color rgb="FF000000"/>
        <rFont val="Arial"/>
        <family val="2"/>
        <charset val="238"/>
      </rPr>
      <t xml:space="preserve"> / </t>
    </r>
    <r>
      <rPr>
        <sz val="8"/>
        <color rgb="FF000000"/>
        <rFont val="Arial"/>
        <family val="2"/>
        <charset val="238"/>
      </rPr>
      <t>0,0000</t>
    </r>
  </si>
  <si>
    <t>03430/2022-PNZ -P40440/17.02</t>
  </si>
  <si>
    <t>Bojničky, Dvorníky, Hlohovec, Posádka, Sasinkovo, Siladice, Šalgočka, Varov Šúr</t>
  </si>
  <si>
    <r>
      <rPr>
        <sz val="8"/>
        <color rgb="FF000000"/>
        <rFont val="Arial"/>
        <family val="2"/>
        <charset val="238"/>
      </rPr>
      <t>593,3057</t>
    </r>
    <r>
      <rPr>
        <sz val="8"/>
        <color rgb="FF000000"/>
        <rFont val="Arial"/>
        <family val="2"/>
        <charset val="238"/>
      </rPr>
      <t xml:space="preserve"> / </t>
    </r>
    <r>
      <rPr>
        <sz val="8"/>
        <color rgb="FF000000"/>
        <rFont val="Arial"/>
        <family val="2"/>
        <charset val="238"/>
      </rPr>
      <t>492,6077</t>
    </r>
  </si>
  <si>
    <t>Tolvaj Balázs</t>
  </si>
  <si>
    <t>00265/2021-PNZ -P40278/17.02</t>
  </si>
  <si>
    <t>na žiadosť nájomcu - ukončenie činnosti SHR</t>
  </si>
  <si>
    <r>
      <rPr>
        <sz val="8"/>
        <color rgb="FF000000"/>
        <rFont val="Arial"/>
        <family val="2"/>
        <charset val="238"/>
      </rPr>
      <t>0,4877</t>
    </r>
    <r>
      <rPr>
        <sz val="8"/>
        <color rgb="FF000000"/>
        <rFont val="Arial"/>
        <family val="2"/>
        <charset val="238"/>
      </rPr>
      <t xml:space="preserve"> / </t>
    </r>
    <r>
      <rPr>
        <sz val="8"/>
        <color rgb="FF000000"/>
        <rFont val="Arial"/>
        <family val="2"/>
        <charset val="238"/>
      </rPr>
      <t>0,0000</t>
    </r>
  </si>
  <si>
    <t>AGROTICCE, s.r.o</t>
  </si>
  <si>
    <t>02400/2022-PNZ -P40755/14.04</t>
  </si>
  <si>
    <t>Dodatok o zmene ID - na žiadosť nájomcu - zmluva o predaji podniku</t>
  </si>
  <si>
    <t>Boľ, Kráľovský Chlmec, Kucany, Svätuše, Zatín</t>
  </si>
  <si>
    <r>
      <rPr>
        <sz val="8"/>
        <color rgb="FF000000"/>
        <rFont val="Arial"/>
        <family val="2"/>
        <charset val="238"/>
      </rPr>
      <t>493,3654</t>
    </r>
    <r>
      <rPr>
        <sz val="8"/>
        <color rgb="FF000000"/>
        <rFont val="Arial"/>
        <family val="2"/>
        <charset val="238"/>
      </rPr>
      <t xml:space="preserve"> / </t>
    </r>
    <r>
      <rPr>
        <sz val="8"/>
        <color rgb="FF000000"/>
        <rFont val="Arial"/>
        <family val="2"/>
        <charset val="238"/>
      </rPr>
      <t>493,3654</t>
    </r>
  </si>
  <si>
    <t>02401/2022-PNZ -P40335/18.02</t>
  </si>
  <si>
    <t>Zatín</t>
  </si>
  <si>
    <r>
      <rPr>
        <sz val="8"/>
        <color rgb="FF000000"/>
        <rFont val="Arial"/>
        <family val="2"/>
        <charset val="238"/>
      </rPr>
      <t>14,9936</t>
    </r>
    <r>
      <rPr>
        <sz val="8"/>
        <color rgb="FF000000"/>
        <rFont val="Arial"/>
        <family val="2"/>
        <charset val="238"/>
      </rPr>
      <t xml:space="preserve"> / </t>
    </r>
    <r>
      <rPr>
        <sz val="8"/>
        <color rgb="FF000000"/>
        <rFont val="Arial"/>
        <family val="2"/>
        <charset val="238"/>
      </rPr>
      <t>14,9936</t>
    </r>
  </si>
  <si>
    <t>Kaduk Ján MVDr.</t>
  </si>
  <si>
    <t>02669/2022-PNZ -P40067/13.04</t>
  </si>
  <si>
    <t>Na žiadosť nájomcu - ukončenie podnikateľskej činnosti SHR</t>
  </si>
  <si>
    <t>Nižný Žipov</t>
  </si>
  <si>
    <r>
      <rPr>
        <sz val="8"/>
        <color rgb="FF000000"/>
        <rFont val="Arial"/>
        <family val="2"/>
        <charset val="238"/>
      </rPr>
      <t>1,7747</t>
    </r>
    <r>
      <rPr>
        <sz val="8"/>
        <color rgb="FF000000"/>
        <rFont val="Arial"/>
        <family val="2"/>
        <charset val="238"/>
      </rPr>
      <t xml:space="preserve"> / </t>
    </r>
    <r>
      <rPr>
        <sz val="8"/>
        <color rgb="FF000000"/>
        <rFont val="Arial"/>
        <family val="2"/>
        <charset val="238"/>
      </rPr>
      <t>0,0000</t>
    </r>
  </si>
  <si>
    <t>TOKAJ &amp; CO, s.r.o.</t>
  </si>
  <si>
    <t>04305/2020-PNZ -P44860/07.13</t>
  </si>
  <si>
    <t>Zníženie na žiadosť nájomcu</t>
  </si>
  <si>
    <t>Čerhov, Černochov, Slovenské Nové Mesto, Malá Tŕňa, Veľká Tŕňa</t>
  </si>
  <si>
    <r>
      <rPr>
        <sz val="8"/>
        <color rgb="FF000000"/>
        <rFont val="Arial"/>
        <family val="2"/>
        <charset val="238"/>
      </rPr>
      <t>110,0786</t>
    </r>
    <r>
      <rPr>
        <sz val="8"/>
        <color rgb="FF000000"/>
        <rFont val="Arial"/>
        <family val="2"/>
        <charset val="238"/>
      </rPr>
      <t xml:space="preserve"> / </t>
    </r>
    <r>
      <rPr>
        <sz val="8"/>
        <color rgb="FF000000"/>
        <rFont val="Arial"/>
        <family val="2"/>
        <charset val="238"/>
      </rPr>
      <t>74,4813</t>
    </r>
  </si>
  <si>
    <t>AGROJÁN s.r.o.</t>
  </si>
  <si>
    <t>01125/2021-PNZ -P40370/15.03</t>
  </si>
  <si>
    <t>Rudno nad Hronom, Voznica, Žarnovica, Župkov</t>
  </si>
  <si>
    <r>
      <rPr>
        <sz val="8"/>
        <color rgb="FF000000"/>
        <rFont val="Arial"/>
        <family val="2"/>
        <charset val="238"/>
      </rPr>
      <t>254,4511</t>
    </r>
    <r>
      <rPr>
        <sz val="8"/>
        <color rgb="FF000000"/>
        <rFont val="Arial"/>
        <family val="2"/>
        <charset val="238"/>
      </rPr>
      <t xml:space="preserve"> / </t>
    </r>
    <r>
      <rPr>
        <sz val="8"/>
        <color rgb="FF000000"/>
        <rFont val="Arial"/>
        <family val="2"/>
        <charset val="238"/>
      </rPr>
      <t>97,2637</t>
    </r>
  </si>
  <si>
    <t>Gazdík Jozef</t>
  </si>
  <si>
    <t>02201/2021-PNZ -P41228/15.01</t>
  </si>
  <si>
    <t>ukončenie dohodou na žiadosť nájomcu, zdrav. dôvody</t>
  </si>
  <si>
    <t>do účinnosti dohoda</t>
  </si>
  <si>
    <r>
      <rPr>
        <sz val="8"/>
        <color rgb="FF000000"/>
        <rFont val="Arial"/>
        <family val="2"/>
        <charset val="238"/>
      </rPr>
      <t>0,0607</t>
    </r>
    <r>
      <rPr>
        <sz val="8"/>
        <color rgb="FF000000"/>
        <rFont val="Arial"/>
        <family val="2"/>
        <charset val="238"/>
      </rPr>
      <t xml:space="preserve"> / </t>
    </r>
    <r>
      <rPr>
        <sz val="8"/>
        <color rgb="FF000000"/>
        <rFont val="Arial"/>
        <family val="2"/>
        <charset val="238"/>
      </rPr>
      <t>0,0000</t>
    </r>
  </si>
  <si>
    <t>Poľnohospodárske družstvo Detvianska Huta, družstvo</t>
  </si>
  <si>
    <t>03188/2022-PNZ -P40773/14.04</t>
  </si>
  <si>
    <t>Detvianska Huta, Hriňová, Látky</t>
  </si>
  <si>
    <r>
      <rPr>
        <sz val="8"/>
        <color rgb="FF000000"/>
        <rFont val="Arial"/>
        <family val="2"/>
        <charset val="238"/>
      </rPr>
      <t>149,4907</t>
    </r>
    <r>
      <rPr>
        <sz val="8"/>
        <color rgb="FF000000"/>
        <rFont val="Arial"/>
        <family val="2"/>
        <charset val="238"/>
      </rPr>
      <t xml:space="preserve"> / </t>
    </r>
    <r>
      <rPr>
        <sz val="8"/>
        <color rgb="FF000000"/>
        <rFont val="Arial"/>
        <family val="2"/>
        <charset val="238"/>
      </rPr>
      <t>124,8234</t>
    </r>
  </si>
  <si>
    <t>Mesto Senec</t>
  </si>
  <si>
    <t>03289/2022-PNZ -P41014/22.00</t>
  </si>
  <si>
    <t>Verejné účely- prevádzka ČOV</t>
  </si>
  <si>
    <t>do majetkovoprvávneho vysporiadania</t>
  </si>
  <si>
    <r>
      <rPr>
        <sz val="8"/>
        <color rgb="FF000000"/>
        <rFont val="Arial"/>
        <family val="2"/>
        <charset val="238"/>
      </rPr>
      <t>812,43 €</t>
    </r>
    <r>
      <rPr>
        <sz val="8"/>
        <color rgb="FF000000"/>
        <rFont val="Arial"/>
        <family val="2"/>
        <charset val="238"/>
      </rPr>
      <t xml:space="preserve"> / </t>
    </r>
    <r>
      <rPr>
        <sz val="8"/>
        <color rgb="FF000000"/>
        <rFont val="Arial"/>
        <family val="2"/>
        <charset val="238"/>
      </rPr>
      <t>0,27 €</t>
    </r>
  </si>
  <si>
    <t>03404/2022-PNZ -P41093/22.00</t>
  </si>
  <si>
    <t xml:space="preserve">Vydanie stavebného povolenia a realizácia stavby "Donovaly - OK a obtokovanie biologického stupňa ČOV". </t>
  </si>
  <si>
    <t>do kolaudácie stavby</t>
  </si>
  <si>
    <r>
      <rPr>
        <sz val="8"/>
        <color rgb="FF000000"/>
        <rFont val="Arial"/>
        <family val="2"/>
        <charset val="238"/>
      </rPr>
      <t>50,00 €</t>
    </r>
    <r>
      <rPr>
        <sz val="8"/>
        <color rgb="FF000000"/>
        <rFont val="Arial"/>
        <family val="2"/>
        <charset val="238"/>
      </rPr>
      <t xml:space="preserve"> / </t>
    </r>
    <r>
      <rPr>
        <sz val="8"/>
        <color rgb="FF000000"/>
        <rFont val="Arial"/>
        <family val="2"/>
        <charset val="238"/>
      </rPr>
      <t>1,32 €</t>
    </r>
  </si>
  <si>
    <t>Ing. Vladimír Samek</t>
  </si>
  <si>
    <t>00983/2022-PNZ -P40277/22.00</t>
  </si>
  <si>
    <t>Starostlivosť a udržiavanie v nezaburinenom stave</t>
  </si>
  <si>
    <r>
      <rPr>
        <sz val="8"/>
        <color rgb="FF000000"/>
        <rFont val="Arial"/>
        <family val="2"/>
        <charset val="238"/>
      </rPr>
      <t>50,00 €</t>
    </r>
    <r>
      <rPr>
        <sz val="8"/>
        <color rgb="FF000000"/>
        <rFont val="Arial"/>
        <family val="2"/>
        <charset val="238"/>
      </rPr>
      <t xml:space="preserve"> / </t>
    </r>
    <r>
      <rPr>
        <sz val="8"/>
        <color rgb="FF000000"/>
        <rFont val="Arial"/>
        <family val="2"/>
        <charset val="238"/>
      </rPr>
      <t>0,18 €</t>
    </r>
  </si>
  <si>
    <t>Gejza Németh</t>
  </si>
  <si>
    <t>03625/2022-PNZ -P41164/22.00</t>
  </si>
  <si>
    <t>Dvor s oddychovou zónou</t>
  </si>
  <si>
    <r>
      <rPr>
        <sz val="8"/>
        <color rgb="FF000000"/>
        <rFont val="Arial"/>
        <family val="2"/>
        <charset val="238"/>
      </rPr>
      <t>50,00 €</t>
    </r>
    <r>
      <rPr>
        <sz val="8"/>
        <color rgb="FF000000"/>
        <rFont val="Arial"/>
        <family val="2"/>
        <charset val="238"/>
      </rPr>
      <t xml:space="preserve"> / </t>
    </r>
    <r>
      <rPr>
        <sz val="8"/>
        <color rgb="FF000000"/>
        <rFont val="Arial"/>
        <family val="2"/>
        <charset val="238"/>
      </rPr>
      <t>0,81 €</t>
    </r>
  </si>
  <si>
    <t>03067/2022-PNZ -P40977/22.00</t>
  </si>
  <si>
    <t>Pečovská Nová Ves</t>
  </si>
  <si>
    <t>Verejné účely - verejné priestranstvá</t>
  </si>
  <si>
    <r>
      <rPr>
        <sz val="8"/>
        <color rgb="FF000000"/>
        <rFont val="Arial"/>
        <family val="2"/>
        <charset val="238"/>
      </rPr>
      <t>350,21 €</t>
    </r>
    <r>
      <rPr>
        <sz val="8"/>
        <color rgb="FF000000"/>
        <rFont val="Arial"/>
        <family val="2"/>
        <charset val="238"/>
      </rPr>
      <t xml:space="preserve"> / </t>
    </r>
    <r>
      <rPr>
        <sz val="8"/>
        <color rgb="FF000000"/>
        <rFont val="Arial"/>
        <family val="2"/>
        <charset val="238"/>
      </rPr>
      <t>0,07 €</t>
    </r>
  </si>
  <si>
    <t>Obec Čirč</t>
  </si>
  <si>
    <t>02475/2022-PNZ -P40811/22.00</t>
  </si>
  <si>
    <t>Čirč</t>
  </si>
  <si>
    <t>Verejné účely - súčasť stavby "Komunitné centrum v obci Čirč"</t>
  </si>
  <si>
    <r>
      <rPr>
        <sz val="8"/>
        <color rgb="FF000000"/>
        <rFont val="Arial"/>
        <family val="2"/>
        <charset val="238"/>
      </rPr>
      <t>50,00 €</t>
    </r>
    <r>
      <rPr>
        <sz val="8"/>
        <color rgb="FF000000"/>
        <rFont val="Arial"/>
        <family val="2"/>
        <charset val="238"/>
      </rPr>
      <t xml:space="preserve"> / </t>
    </r>
    <r>
      <rPr>
        <sz val="8"/>
        <color rgb="FF000000"/>
        <rFont val="Arial"/>
        <family val="2"/>
        <charset val="238"/>
      </rPr>
      <t>0,53 €</t>
    </r>
  </si>
  <si>
    <t>Mgr. Stanislav Ješko</t>
  </si>
  <si>
    <t>02612/2022-PNZ -P40856/22.00</t>
  </si>
  <si>
    <t>Starostlivosť o pozemok a jeho údržba</t>
  </si>
  <si>
    <r>
      <rPr>
        <sz val="8"/>
        <color rgb="FF000000"/>
        <rFont val="Arial"/>
        <family val="2"/>
        <charset val="238"/>
      </rPr>
      <t>125,02 €</t>
    </r>
    <r>
      <rPr>
        <sz val="8"/>
        <color rgb="FF000000"/>
        <rFont val="Arial"/>
        <family val="2"/>
        <charset val="238"/>
      </rPr>
      <t xml:space="preserve"> / </t>
    </r>
    <r>
      <rPr>
        <sz val="8"/>
        <color rgb="FF000000"/>
        <rFont val="Arial"/>
        <family val="2"/>
        <charset val="238"/>
      </rPr>
      <t>2,66 €</t>
    </r>
  </si>
  <si>
    <t>Ing. Miroslava Neuhausová</t>
  </si>
  <si>
    <t>03290/2022-PNZ -P41039/22.00</t>
  </si>
  <si>
    <r>
      <rPr>
        <sz val="8"/>
        <color rgb="FF000000"/>
        <rFont val="Arial"/>
        <family val="2"/>
        <charset val="238"/>
      </rPr>
      <t>203,00 €</t>
    </r>
    <r>
      <rPr>
        <sz val="8"/>
        <color rgb="FF000000"/>
        <rFont val="Arial"/>
        <family val="2"/>
        <charset val="238"/>
      </rPr>
      <t xml:space="preserve"> / </t>
    </r>
    <r>
      <rPr>
        <sz val="8"/>
        <color rgb="FF000000"/>
        <rFont val="Arial"/>
        <family val="2"/>
        <charset val="238"/>
      </rPr>
      <t>0,50 €</t>
    </r>
  </si>
  <si>
    <t>Mária Halajová</t>
  </si>
  <si>
    <t>00708/2021-PNZ -P40210/21.00</t>
  </si>
  <si>
    <t>Mostová</t>
  </si>
  <si>
    <t>Uskladnenie palivového dreva a parkovanie motorových vozidiel</t>
  </si>
  <si>
    <r>
      <rPr>
        <sz val="8"/>
        <color rgb="FF000000"/>
        <rFont val="Arial"/>
        <family val="2"/>
        <charset val="238"/>
      </rPr>
      <t>190,74 €</t>
    </r>
    <r>
      <rPr>
        <sz val="8"/>
        <color rgb="FF000000"/>
        <rFont val="Arial"/>
        <family val="2"/>
        <charset val="238"/>
      </rPr>
      <t xml:space="preserve"> / </t>
    </r>
    <r>
      <rPr>
        <sz val="8"/>
        <color rgb="FF000000"/>
        <rFont val="Arial"/>
        <family val="2"/>
        <charset val="238"/>
      </rPr>
      <t>0,33 €</t>
    </r>
  </si>
  <si>
    <t>Tatiana Korytková</t>
  </si>
  <si>
    <t>03061/2022-PNZ -P40973/22.00</t>
  </si>
  <si>
    <t>udržiavanie v nezaburinenom stave, občasné parkovanie osobného motorového vozidla</t>
  </si>
  <si>
    <t>31.12.2033</t>
  </si>
  <si>
    <r>
      <rPr>
        <sz val="8"/>
        <color rgb="FF000000"/>
        <rFont val="Arial"/>
        <family val="2"/>
        <charset val="238"/>
      </rPr>
      <t>54,78 €</t>
    </r>
    <r>
      <rPr>
        <sz val="8"/>
        <color rgb="FF000000"/>
        <rFont val="Arial"/>
        <family val="2"/>
        <charset val="238"/>
      </rPr>
      <t xml:space="preserve"> / </t>
    </r>
    <r>
      <rPr>
        <sz val="8"/>
        <color rgb="FF000000"/>
        <rFont val="Arial"/>
        <family val="2"/>
        <charset val="238"/>
      </rPr>
      <t>0,33 €</t>
    </r>
  </si>
  <si>
    <t>Sdružení Valašsko - Horní Vsacko</t>
  </si>
  <si>
    <t>01479/2022-PNZ -P40458/22.00</t>
  </si>
  <si>
    <t>Informačné tabule pre štátne organizácie, samosprávy a pod</t>
  </si>
  <si>
    <r>
      <rPr>
        <sz val="8"/>
        <color rgb="FF000000"/>
        <rFont val="Arial"/>
        <family val="2"/>
        <charset val="238"/>
      </rPr>
      <t>50,00 €</t>
    </r>
    <r>
      <rPr>
        <sz val="8"/>
        <color rgb="FF000000"/>
        <rFont val="Arial"/>
        <family val="2"/>
        <charset val="238"/>
      </rPr>
      <t xml:space="preserve"> / </t>
    </r>
    <r>
      <rPr>
        <sz val="8"/>
        <color rgb="FF000000"/>
        <rFont val="Arial"/>
        <family val="2"/>
        <charset val="238"/>
      </rPr>
      <t>12,50 €</t>
    </r>
  </si>
  <si>
    <t>Dosedel Radoslav</t>
  </si>
  <si>
    <t>02324/2022-PNZ -P40764/22.00</t>
  </si>
  <si>
    <t>Nová Bystrica</t>
  </si>
  <si>
    <r>
      <rPr>
        <sz val="8"/>
        <color rgb="FF000000"/>
        <rFont val="Arial"/>
        <family val="2"/>
        <charset val="238"/>
      </rPr>
      <t>50,00 €</t>
    </r>
    <r>
      <rPr>
        <sz val="8"/>
        <color rgb="FF000000"/>
        <rFont val="Arial"/>
        <family val="2"/>
        <charset val="238"/>
      </rPr>
      <t xml:space="preserve"> / </t>
    </r>
    <r>
      <rPr>
        <sz val="8"/>
        <color rgb="FF000000"/>
        <rFont val="Arial"/>
        <family val="2"/>
        <charset val="238"/>
      </rPr>
      <t>0,15 €</t>
    </r>
  </si>
  <si>
    <t>OBEC Jasenové</t>
  </si>
  <si>
    <t>02430/2022-PNZ -P40798/22.00</t>
  </si>
  <si>
    <t>Jasenové</t>
  </si>
  <si>
    <t>údržba komunikácie a prístup</t>
  </si>
  <si>
    <r>
      <rPr>
        <sz val="8"/>
        <color rgb="FF000000"/>
        <rFont val="Arial"/>
        <family val="2"/>
        <charset val="238"/>
      </rPr>
      <t>2 376,00 €</t>
    </r>
    <r>
      <rPr>
        <sz val="8"/>
        <color rgb="FF000000"/>
        <rFont val="Arial"/>
        <family val="2"/>
        <charset val="238"/>
      </rPr>
      <t xml:space="preserve"> / </t>
    </r>
    <r>
      <rPr>
        <sz val="8"/>
        <color rgb="FF000000"/>
        <rFont val="Arial"/>
        <family val="2"/>
        <charset val="238"/>
      </rPr>
      <t>0,33 €</t>
    </r>
  </si>
  <si>
    <t>Mgr. Eva Marcineková</t>
  </si>
  <si>
    <t>01830/2022-PNZ -P40579/22.00</t>
  </si>
  <si>
    <r>
      <rPr>
        <sz val="8"/>
        <color rgb="FF000000"/>
        <rFont val="Arial"/>
        <family val="2"/>
        <charset val="238"/>
      </rPr>
      <t>65,40 €</t>
    </r>
    <r>
      <rPr>
        <sz val="8"/>
        <color rgb="FF000000"/>
        <rFont val="Arial"/>
        <family val="2"/>
        <charset val="238"/>
      </rPr>
      <t xml:space="preserve"> / </t>
    </r>
    <r>
      <rPr>
        <sz val="8"/>
        <color rgb="FF000000"/>
        <rFont val="Arial"/>
        <family val="2"/>
        <charset val="238"/>
      </rPr>
      <t>0,15 €</t>
    </r>
  </si>
  <si>
    <t xml:space="preserve">Ľupták Pavel </t>
  </si>
  <si>
    <t>01869/2022-PNZ -P40593/22.00</t>
  </si>
  <si>
    <r>
      <rPr>
        <sz val="8"/>
        <color rgb="FF000000"/>
        <rFont val="Arial"/>
        <family val="2"/>
        <charset val="238"/>
      </rPr>
      <t>100,00 €</t>
    </r>
    <r>
      <rPr>
        <sz val="8"/>
        <color rgb="FF000000"/>
        <rFont val="Arial"/>
        <family val="2"/>
        <charset val="238"/>
      </rPr>
      <t xml:space="preserve"> / </t>
    </r>
    <r>
      <rPr>
        <sz val="8"/>
        <color rgb="FF000000"/>
        <rFont val="Arial"/>
        <family val="2"/>
        <charset val="238"/>
      </rPr>
      <t>0,50 €</t>
    </r>
  </si>
  <si>
    <t>NADÁCIA BADEN-POWELA</t>
  </si>
  <si>
    <t>00531/2021-PNZ -P40164/21.00</t>
  </si>
  <si>
    <t>organizovanie skautských táborov a údržba skautského táboriska kosením</t>
  </si>
  <si>
    <r>
      <rPr>
        <sz val="8"/>
        <color rgb="FF000000"/>
        <rFont val="Arial"/>
        <family val="2"/>
        <charset val="238"/>
      </rPr>
      <t>789,74 €</t>
    </r>
    <r>
      <rPr>
        <sz val="8"/>
        <color rgb="FF000000"/>
        <rFont val="Arial"/>
        <family val="2"/>
        <charset val="238"/>
      </rPr>
      <t xml:space="preserve"> / </t>
    </r>
    <r>
      <rPr>
        <sz val="8"/>
        <color rgb="FF000000"/>
        <rFont val="Arial"/>
        <family val="2"/>
        <charset val="238"/>
      </rPr>
      <t>0,07 €</t>
    </r>
  </si>
  <si>
    <t>Peter Brezina</t>
  </si>
  <si>
    <t>02755/2022-PKZO-D40001/22.00</t>
  </si>
  <si>
    <t>Odpredaj drevnej hmoty</t>
  </si>
  <si>
    <t>02957/2022-PNZ -P40015/92.12</t>
  </si>
  <si>
    <t>zriadenie čističky odpadových vôd</t>
  </si>
  <si>
    <r>
      <rPr>
        <sz val="8"/>
        <color rgb="FF000000"/>
        <rFont val="Arial"/>
        <family val="2"/>
        <charset val="238"/>
      </rPr>
      <t>0,2053</t>
    </r>
    <r>
      <rPr>
        <sz val="8"/>
        <color rgb="FF000000"/>
        <rFont val="Arial"/>
        <family val="2"/>
        <charset val="238"/>
      </rPr>
      <t xml:space="preserve"> / </t>
    </r>
    <r>
      <rPr>
        <sz val="8"/>
        <color rgb="FF000000"/>
        <rFont val="Arial"/>
        <family val="2"/>
        <charset val="238"/>
      </rPr>
      <t>0,0000</t>
    </r>
  </si>
  <si>
    <t>Obec Dolná Streda</t>
  </si>
  <si>
    <t>01870/2022-PNZ -P41387/15.01</t>
  </si>
  <si>
    <t>na základe žiadosti nájomcu</t>
  </si>
  <si>
    <t>oddychová zóna</t>
  </si>
  <si>
    <r>
      <rPr>
        <sz val="8"/>
        <color rgb="FF000000"/>
        <rFont val="Arial"/>
        <family val="2"/>
        <charset val="238"/>
      </rPr>
      <t>6,3916</t>
    </r>
    <r>
      <rPr>
        <sz val="8"/>
        <color rgb="FF000000"/>
        <rFont val="Arial"/>
        <family val="2"/>
        <charset val="238"/>
      </rPr>
      <t xml:space="preserve"> / </t>
    </r>
    <r>
      <rPr>
        <sz val="8"/>
        <color rgb="FF000000"/>
        <rFont val="Arial"/>
        <family val="2"/>
        <charset val="238"/>
      </rPr>
      <t>6,4488</t>
    </r>
  </si>
  <si>
    <t>Fukas Miroslav</t>
  </si>
  <si>
    <t>03522/2022-PNZ -P40022/18.01</t>
  </si>
  <si>
    <t>na žiadosť nájomcu z dôvodu nevyužívania</t>
  </si>
  <si>
    <t>Galovany</t>
  </si>
  <si>
    <t>rekreačné využitie</t>
  </si>
  <si>
    <r>
      <rPr>
        <sz val="8"/>
        <color rgb="FF000000"/>
        <rFont val="Arial"/>
        <family val="2"/>
        <charset val="238"/>
      </rPr>
      <t>0,0063</t>
    </r>
    <r>
      <rPr>
        <sz val="8"/>
        <color rgb="FF000000"/>
        <rFont val="Arial"/>
        <family val="2"/>
        <charset val="238"/>
      </rPr>
      <t xml:space="preserve"> / </t>
    </r>
    <r>
      <rPr>
        <sz val="8"/>
        <color rgb="FF000000"/>
        <rFont val="Arial"/>
        <family val="2"/>
        <charset val="238"/>
      </rPr>
      <t>0,0000</t>
    </r>
  </si>
  <si>
    <t>Ósz Ladislav PhDr.</t>
  </si>
  <si>
    <t>00617/2018-PNZ -P46211/08.01</t>
  </si>
  <si>
    <t>Dohoda o ukončení na žiadosť nájomcu - odpredaj rekreačnej chaty</t>
  </si>
  <si>
    <t>Prístup k rekreačnej chate</t>
  </si>
  <si>
    <r>
      <rPr>
        <sz val="8"/>
        <color rgb="FF000000"/>
        <rFont val="Arial"/>
        <family val="2"/>
        <charset val="238"/>
      </rPr>
      <t>0,1600</t>
    </r>
    <r>
      <rPr>
        <sz val="8"/>
        <color rgb="FF000000"/>
        <rFont val="Arial"/>
        <family val="2"/>
        <charset val="238"/>
      </rPr>
      <t xml:space="preserve"> / </t>
    </r>
    <r>
      <rPr>
        <sz val="8"/>
        <color rgb="FF000000"/>
        <rFont val="Arial"/>
        <family val="2"/>
        <charset val="238"/>
      </rPr>
      <t>0,0000</t>
    </r>
  </si>
  <si>
    <t>WYFALU - NOVÁ DEDINA N.O.</t>
  </si>
  <si>
    <t>03057/2022-PNZ -P47721/02.02</t>
  </si>
  <si>
    <t>Dohoda o ukončení NZ - na žiadosť nájomcu s odôvodnením, že predmetné pozemky neužívajú a prenechávajú v prospech Obce Pečovská Nová Ves</t>
  </si>
  <si>
    <t>Prenájom pozemkov</t>
  </si>
  <si>
    <r>
      <rPr>
        <sz val="8"/>
        <color rgb="FF000000"/>
        <rFont val="Arial"/>
        <family val="2"/>
        <charset val="238"/>
      </rPr>
      <t>0,5704</t>
    </r>
    <r>
      <rPr>
        <sz val="8"/>
        <color rgb="FF000000"/>
        <rFont val="Arial"/>
        <family val="2"/>
        <charset val="238"/>
      </rPr>
      <t xml:space="preserve"> / </t>
    </r>
    <r>
      <rPr>
        <sz val="8"/>
        <color rgb="FF000000"/>
        <rFont val="Arial"/>
        <family val="2"/>
        <charset val="238"/>
      </rPr>
      <t>0,0000</t>
    </r>
  </si>
  <si>
    <t>MESTO POPRAD</t>
  </si>
  <si>
    <t>00143/2022-PNZ -P40256/10.01</t>
  </si>
  <si>
    <t xml:space="preserve">zníženie výmery - vyvlastnenie </t>
  </si>
  <si>
    <t>Filice, Poprad</t>
  </si>
  <si>
    <t>cyklistický chodník Poprad JUH III- Kvetnica a cyklistický chodník Poprad JUH VI</t>
  </si>
  <si>
    <r>
      <rPr>
        <sz val="8"/>
        <color rgb="FF000000"/>
        <rFont val="Arial"/>
        <family val="2"/>
        <charset val="238"/>
      </rPr>
      <t>1,0751</t>
    </r>
    <r>
      <rPr>
        <sz val="8"/>
        <color rgb="FF000000"/>
        <rFont val="Arial"/>
        <family val="2"/>
        <charset val="238"/>
      </rPr>
      <t xml:space="preserve"> / </t>
    </r>
    <r>
      <rPr>
        <sz val="8"/>
        <color rgb="FF000000"/>
        <rFont val="Arial"/>
        <family val="2"/>
        <charset val="238"/>
      </rPr>
      <t>0,7669</t>
    </r>
  </si>
  <si>
    <t>Lapinová Katarína</t>
  </si>
  <si>
    <t>03181/2022-PNZ -P44459/07.01</t>
  </si>
  <si>
    <t xml:space="preserve">dohoda o ukončení </t>
  </si>
  <si>
    <t>na žiadosť nájomcu z dôvodu odpredaja nehnuteľnosti vo vlastníctve nájomcu</t>
  </si>
  <si>
    <r>
      <rPr>
        <sz val="8"/>
        <color rgb="FF000000"/>
        <rFont val="Arial"/>
        <family val="2"/>
        <charset val="238"/>
      </rPr>
      <t>0,0045</t>
    </r>
    <r>
      <rPr>
        <sz val="8"/>
        <color rgb="FF000000"/>
        <rFont val="Arial"/>
        <family val="2"/>
        <charset val="238"/>
      </rPr>
      <t xml:space="preserve"> / </t>
    </r>
    <r>
      <rPr>
        <sz val="8"/>
        <color rgb="FF000000"/>
        <rFont val="Arial"/>
        <family val="2"/>
        <charset val="238"/>
      </rPr>
      <t>0,0000</t>
    </r>
  </si>
  <si>
    <t>Miroslav Sadloň, Marta Zacharová</t>
  </si>
  <si>
    <t>03421/2022-PRZ0233/22-00</t>
  </si>
  <si>
    <t>Nové Košariská (SC Senec)</t>
  </si>
  <si>
    <t>Zuzana Hauzerová</t>
  </si>
  <si>
    <t>03427/2022-PRZ0235/22-00</t>
  </si>
  <si>
    <t>Hamuliakovo (SC Senec)</t>
  </si>
  <si>
    <t>Dipl. mat. Mária Bitto</t>
  </si>
  <si>
    <t>03622/2022-PRZ0263/22-00</t>
  </si>
  <si>
    <t>03627/2022-PRZ0264/22-00</t>
  </si>
  <si>
    <t>Agáta Mészáros</t>
  </si>
  <si>
    <t>03540/2022-PRZ0246/22-00</t>
  </si>
  <si>
    <t>Anna Demová</t>
  </si>
  <si>
    <t>03334/2022-PRZ0224/22-00</t>
  </si>
  <si>
    <t>Trnávka (B2 Bratislava II)</t>
  </si>
  <si>
    <t>František Garaba</t>
  </si>
  <si>
    <t>03337/2022-PRZ0225/22-00</t>
  </si>
  <si>
    <t>Anna Riglerová</t>
  </si>
  <si>
    <t>03303/2022-PRZ0216/22-00</t>
  </si>
  <si>
    <t>Južné Mesto (K4 Košice IV)</t>
  </si>
  <si>
    <t>Skároš (KS Košice-okolie)</t>
  </si>
  <si>
    <t>Mária Keruľ - Kmecová</t>
  </si>
  <si>
    <t>03164/2022-PRZ0199/22-00</t>
  </si>
  <si>
    <t>Barca (K4 Košice IV)</t>
  </si>
  <si>
    <t>Magdaléna ŠOFFOVÁ, Angela KAŠPEREKOVÁ</t>
  </si>
  <si>
    <t>03476/2022-PRZ0237/22-00</t>
  </si>
  <si>
    <t>Kostoľany nad Hornádom (KS Košice-okolie)</t>
  </si>
  <si>
    <t>František Gordoň, Rudolf Gordoň</t>
  </si>
  <si>
    <t>03056/2022-PRZ0192/22-00</t>
  </si>
  <si>
    <t>Barca (K4 Košice IV), Krásna (K4 Košice IV)</t>
  </si>
  <si>
    <t>2. Ing. Gyula Iván</t>
  </si>
  <si>
    <t>03206/2022-PRZ0206/22-00</t>
  </si>
  <si>
    <t>Vlčany (SA Šaľa)</t>
  </si>
  <si>
    <t>Július Deák, Justína Seresová, Ing. Tibor Mikle</t>
  </si>
  <si>
    <t>03207/2022-PRZ0207/22-00</t>
  </si>
  <si>
    <t>Ing. Tibor Mikle</t>
  </si>
  <si>
    <t>03212/2022-PRZ0208/22-00</t>
  </si>
  <si>
    <t>03213/2022-PRZ0209/22-00</t>
  </si>
  <si>
    <t>Eva Bombicová, Eleonóra Zólyomiová</t>
  </si>
  <si>
    <t>03243/2022-PRZ0211/22-00</t>
  </si>
  <si>
    <t>Ing. Pavol Uhrin</t>
  </si>
  <si>
    <t>03301/2022-PRZ0215/22-00</t>
  </si>
  <si>
    <t>Patince (KN Komárno)</t>
  </si>
  <si>
    <t>MVDr. Vladimír Bony, Ing.Boris Bony</t>
  </si>
  <si>
    <t>03368/2022-PRZ0229/22-00</t>
  </si>
  <si>
    <t>Trnovec nad Váhom (SA Šaľa)</t>
  </si>
  <si>
    <t>Orná pôda, Ostatná plocha</t>
  </si>
  <si>
    <t>Darina Moravčíková</t>
  </si>
  <si>
    <t>01787/2022-PRZ0094/22-00</t>
  </si>
  <si>
    <t>Lisková (RK Ružomberok)</t>
  </si>
  <si>
    <t>Dušan Sire</t>
  </si>
  <si>
    <t>02001/2022-PRZ0100/22-00</t>
  </si>
  <si>
    <t>Liptovský Trnovec (LM Liptovský Mikuláš)</t>
  </si>
  <si>
    <t>JUDr. Miroslav Lehotský</t>
  </si>
  <si>
    <t>02062/2022-PRZ0105/22-00</t>
  </si>
  <si>
    <t>Kráľova Lehota (LM Liptovský Mikuláš)</t>
  </si>
  <si>
    <t>Miroslav Lehotský</t>
  </si>
  <si>
    <t>03264/2022-PRZ0212/22-00</t>
  </si>
  <si>
    <t>Ján Brngal</t>
  </si>
  <si>
    <t>03296/2022-PRZ0214/22-00</t>
  </si>
  <si>
    <t>Anna Pavličková</t>
  </si>
  <si>
    <t>03226/2022-PRZ0210/22-00</t>
  </si>
  <si>
    <t>Vrícko (MT Martin)</t>
  </si>
  <si>
    <t>Alžbeta Conley rod. Spálová</t>
  </si>
  <si>
    <t>00333/2021-PRZ0009/21-00</t>
  </si>
  <si>
    <t>Elemír Pánis</t>
  </si>
  <si>
    <t>02546/2022-PRZ0149/22-00</t>
  </si>
  <si>
    <t>Ladislav Udvaros, JUDr.</t>
  </si>
  <si>
    <t>02732/2022-PRZ0157/22-00</t>
  </si>
  <si>
    <t>Nové Zámky (NZ Nové Zámky)</t>
  </si>
  <si>
    <t>Ing. František Zapotoka</t>
  </si>
  <si>
    <t>03313/2022-PRZ0219/22-00</t>
  </si>
  <si>
    <t>Ing. Ján Zapotoka, Ing. František Zapotoka, Daniela Hanudeľová</t>
  </si>
  <si>
    <t>03202/2022-PRZ0205/22-00</t>
  </si>
  <si>
    <t>Žofia Žarnovská</t>
  </si>
  <si>
    <t>02389/2022-PRZ0138/22-00</t>
  </si>
  <si>
    <t>Bardejovská Nová Ves (BJ Bardejov)</t>
  </si>
  <si>
    <t>Alžbeta Lešová</t>
  </si>
  <si>
    <t>02803/2022-PRZ0163/22-00</t>
  </si>
  <si>
    <t>Bystré (VT Vranov nad Topľou)</t>
  </si>
  <si>
    <t>Mária Draganovská</t>
  </si>
  <si>
    <t>02839/2022-PRZ0172/22-00</t>
  </si>
  <si>
    <t>Alojz Olajec</t>
  </si>
  <si>
    <t>03667/2022-PRZ0269/22-00</t>
  </si>
  <si>
    <t>Horné Opatovce (ZH Žiar nad Hronom)</t>
  </si>
  <si>
    <t>Hliník nad Hronom (ZH Žiar nad Hronom)</t>
  </si>
  <si>
    <t>Ing. Karol Sedlář</t>
  </si>
  <si>
    <t>03329/2022-PRZ0222/22-00</t>
  </si>
  <si>
    <t>Močidľany (SI Skalica)</t>
  </si>
  <si>
    <t>Sedlářová Halka, RNDr.</t>
  </si>
  <si>
    <t>03338/2022-PRZ0226/22-00</t>
  </si>
  <si>
    <t>Pihorňová Viera</t>
  </si>
  <si>
    <t>03544/2022-PRZ0247/22-00</t>
  </si>
  <si>
    <t>Senica (SE Senica)</t>
  </si>
  <si>
    <t>Helena Bartovicová</t>
  </si>
  <si>
    <t>03578/2022-PRZ0258/22-00</t>
  </si>
  <si>
    <t>Piešťany (PN Piešťany)</t>
  </si>
  <si>
    <t>Ján Lehuta</t>
  </si>
  <si>
    <t>03588/2022-PRZ0260/22-00</t>
  </si>
  <si>
    <t>Ing. Oliver Finka</t>
  </si>
  <si>
    <t>03356/2022-PRZ0227/22-00</t>
  </si>
  <si>
    <t>Žilina (ZA Žilina)</t>
  </si>
  <si>
    <t>Mojšova Lúčka (ZA Žilina)</t>
  </si>
  <si>
    <t>Blechstein Darina</t>
  </si>
  <si>
    <t>03358/2022-PRZ0228/22-00</t>
  </si>
  <si>
    <t>Ing. Beáta Kuklová</t>
  </si>
  <si>
    <t>02323/2022-PRZ0129/22-00</t>
  </si>
  <si>
    <t>Kysucké Nové Mesto (KM Kysucké Nové Mesto)</t>
  </si>
  <si>
    <t>Anna Maxianová</t>
  </si>
  <si>
    <t>03144/2022-PRZ0198/22-00</t>
  </si>
  <si>
    <t>Mrenková Anna</t>
  </si>
  <si>
    <t>03591/2022-PRZ0261/22-00</t>
  </si>
  <si>
    <t>Hošoffová Katarína, Hošoff Ladislav</t>
  </si>
  <si>
    <t>03753/2022-PRZ0278/22-00</t>
  </si>
  <si>
    <t>Dolná Tižina (ZA Žilina)</t>
  </si>
  <si>
    <t>Obec Kľačno</t>
  </si>
  <si>
    <t>03708/2022-OV-0250298/22-00</t>
  </si>
  <si>
    <t>Protokol o odovzdaní vlastníctva nehnuteľností (pôvodný majetok obce) z majetku SR do vlastníctva Obce Kľačno, k.ú. Kľačno, okres Prievidza</t>
  </si>
  <si>
    <t>Obec Reca</t>
  </si>
  <si>
    <t>03449/2022-OV-0250281/22-00</t>
  </si>
  <si>
    <t>Protokol o odovzdaní pozemkov pod stavbami z majetku SR do vlastníctva obce Reca, k.ú. Reca, okres Senec</t>
  </si>
  <si>
    <t>Obec Huncovce</t>
  </si>
  <si>
    <t>03370/2022-OV-0250278/22-00</t>
  </si>
  <si>
    <t>Protokol o odovzdaní pozemkov pod stavbami z majetku SR do vlastníctva obce Huncovce, k.ú. Huncovce, okres Kežmarok</t>
  </si>
  <si>
    <t>02015/2022-OV-0250180/22-00</t>
  </si>
  <si>
    <t>Protokol o odovzdaní pozemkov pod stavbami z majetku SR do vlastníctva VÚC v k.ú. Spišský Hrušov, okres Spišská Nová Ves</t>
  </si>
  <si>
    <t>SN Spišská Nová Ves</t>
  </si>
  <si>
    <t>03155/2022-OV-0250265/22-00</t>
  </si>
  <si>
    <t>Protokol o odovzdaní pozemkov pod stavbami z majetku SR do vlastníctva VÚC v k.ú. Záhorce, okres Veľký Krtíš</t>
  </si>
  <si>
    <t>03257/2022-OV-0250272/22-00</t>
  </si>
  <si>
    <t>Protokol o odovzdaní pozemkov pod stavbami z majetku SR do vlastníctva VÚC v k.ú. Hrušov, okres Veľký Krtíš</t>
  </si>
  <si>
    <t>03205/2022-OV-0250268/22-00</t>
  </si>
  <si>
    <t>Protokol o odovzdaní pozemkov pod stavbami z majetku SR do vlastníctva VÚC v k.ú. Dúbravy, okres Detva</t>
  </si>
  <si>
    <t>Obec Košecké Podhradie</t>
  </si>
  <si>
    <t>02331/2022-OV-0250202/22-00</t>
  </si>
  <si>
    <t>Protokol o odovzdaní pozemkov pod stavbami z majetku SR do vlastníctva obce Košecké Podhradie, k. ú. Veľké Košecké Podhradie, okres Ilava</t>
  </si>
  <si>
    <t>IL Ilava</t>
  </si>
  <si>
    <t>Obec Čučma</t>
  </si>
  <si>
    <t>02025/2021-OV-0250219/21-00</t>
  </si>
  <si>
    <t>Protokol o odovzdaní pozemkov pod stavbami z majetku SR do vlastníctva Obce Čučma, k.ú. Čučma, okres Rožňava</t>
  </si>
  <si>
    <t>RV Rožňava</t>
  </si>
  <si>
    <t>Obec Selice</t>
  </si>
  <si>
    <t>03555/2022-OV-0250289/22-00</t>
  </si>
  <si>
    <t>Protokol o odovzdaní pozemkov pod stavbami z majetku SR do vlastníctva obce Selice, k. ú. Selice, okres Šaľa</t>
  </si>
  <si>
    <t>03364/2022-OV-0250277/22-00</t>
  </si>
  <si>
    <t>Protokol o odovzdaní pozemkov pod stavbami z majetku SR do vlastníctva mesta Dolný Kubín, k.ú. Kňažia, okres Dolný Kubín</t>
  </si>
  <si>
    <t>02013/2022-OV-0250179/22-00</t>
  </si>
  <si>
    <t>Protokol o odovzdaní pozemkov pod stavbami z majetku SR do vlastníctva VÚC v k.ú. Markušovce, okres Spišská Nová Ves</t>
  </si>
  <si>
    <t>03286/2022-OV-0250274/22-00</t>
  </si>
  <si>
    <t>Protokol o odovzdaní pozemkov pod stavbami z majetku SR do vlastníctva VÚC v k.ú. Nižný Hrušov, okres Vranov nad Topľou</t>
  </si>
  <si>
    <t>03239/2022-OV-0250270/22-00</t>
  </si>
  <si>
    <t>Protokol o odovzdaní pozemkov pod stavbami z majetku SR do vlastníctva VÚC v k.ú. Poša, okres Vranov nad Topľou</t>
  </si>
  <si>
    <t>03252/2022-OV-0250271/22-00</t>
  </si>
  <si>
    <t>Protokol o odovzdaní pozemkov pod stavbami z majetku SR do vlastníctva VÚC v k.ú. Sačurov, okres Vranov nad Topľou</t>
  </si>
  <si>
    <t>03495/2022-OV-0250283/22-00</t>
  </si>
  <si>
    <t>Protokol o odovzdaní pozemkov pod stavbami z majetku SR do vlastníctva obce Lehota pod Vtáčnikom, k. ú. Lehota pod Vtáčnikom, okres Prievidza</t>
  </si>
  <si>
    <t>03263/2022-OV-0250273/22-00</t>
  </si>
  <si>
    <t>Protokol o odovzdaní pozemkov pod stavbami z majetku SR do vlastníctva VÚC v k.ú. Ďurďoš, okres Vranov nad Topľou</t>
  </si>
  <si>
    <t>03092/2022-OV-0250262/22-00</t>
  </si>
  <si>
    <t>Protokol o odovzdaní pozemkov pod stavbami z majetku SR do vlastníctva VÚC v k. ú. Petrovany a v k.ú. Močarmany, okres Prešov</t>
  </si>
  <si>
    <t>01991/2022-OV-0250176/22-00</t>
  </si>
  <si>
    <t>Protokol o odovzdaní pozemkov pod stavbami z majetku SR do vlastníctva VÚC v k.ú. Mlynky, okres Spišská Nová Ves</t>
  </si>
  <si>
    <t>03360/2022-OV-0250275/22-00</t>
  </si>
  <si>
    <t>03420/2022-OV-0250280/22-00</t>
  </si>
  <si>
    <t>Protokol o odovzdaní pozemkov pod stavbami z majetku SR do vlastníctva mesta Handlová v k. ú. Handlová, okres Prievidza</t>
  </si>
  <si>
    <t>Obec Dubovany</t>
  </si>
  <si>
    <t>03451/2022-OV-0250282/22-00</t>
  </si>
  <si>
    <t>Protokol o odovzdaní pozemku pod stavbou z majetku SR do vlastníctva Obec Dubovany, k.ú. Dolné Dubovany, okres Piešťany</t>
  </si>
  <si>
    <t>03504/2022-OV-0250284/22-00</t>
  </si>
  <si>
    <t>Protokol o odovzdaní pozemkov pod stavbami z majetku SR do vlastníctva mesta Nitra v k. ú. Horné Krškany, okres Nitra</t>
  </si>
  <si>
    <t>Obec Trenčianska Teplá</t>
  </si>
  <si>
    <t>03529/2022-OV-0250288/22-00</t>
  </si>
  <si>
    <t>Protokol o odovzdaní pozemkov pod stavbami z majetku SR do vlastníctva obce Trenčianska Teplá, k.ú. Trenčianska Teplá a k.ú. Dobrá, okres Trenčín</t>
  </si>
  <si>
    <t>1. Dohoda  o zrušení  a vyporiadaní podielového spoluvlastníctva č. 03394/2022-DR-0080024/22-00, spis SPFS25004/2018/600</t>
  </si>
  <si>
    <t>Katastrálne územie Brestovec (intravilán), obec Brestovec, okres Myjava</t>
  </si>
  <si>
    <t>38887/1</t>
  </si>
  <si>
    <t>Ing. Jaroslav Tybitancl, 1.mája 46, 907 01 Myjava</t>
  </si>
  <si>
    <t>38887/3</t>
  </si>
  <si>
    <t>2. Dohoda  o zrušení  a vyporiadaní podielového spoluvlastníctva č. 03080/2022-DR-0080021/22-00, spis SPFS54824/2019/600</t>
  </si>
  <si>
    <t>Katastrálne územie Ďapalovce (intravilán), obec Ďapalovce, okres Vranov nad Topľou</t>
  </si>
  <si>
    <t>Goffa Michal</t>
  </si>
  <si>
    <t>182/1</t>
  </si>
  <si>
    <t>Goffa Jozef</t>
  </si>
  <si>
    <t>Goffa Juraj</t>
  </si>
  <si>
    <t>Cmarová Mária rod. Goffová</t>
  </si>
  <si>
    <t>Goffa Ján</t>
  </si>
  <si>
    <t>Zeleňák František a manželka Mária Zeleňáková, Ďapalovce 147, 094 05</t>
  </si>
  <si>
    <t>182/3</t>
  </si>
  <si>
    <t>3. Dohoda  o zrušení  a vyporiadaní podielového spoluvlastníctva č. 03416/2022-DR-0080025/22-00, spis SPFS95037/2021/600</t>
  </si>
  <si>
    <t>Katastrálne územie Sobotište (extravilán - rekreačné územie), obec Sobotište, okres Senica</t>
  </si>
  <si>
    <t>Zríni Martin (mal.D po Juraj m.Anna r.Filková žena Mária r.Hyžová)</t>
  </si>
  <si>
    <t>5460/1</t>
  </si>
  <si>
    <t>Zastavaná plocha</t>
  </si>
  <si>
    <t>6/24</t>
  </si>
  <si>
    <t>5460/4</t>
  </si>
  <si>
    <t>5460/2</t>
  </si>
  <si>
    <t>Krajč Marcel r. Krajč, Sobotište, č. 704, 906 05</t>
  </si>
  <si>
    <t>5480/2</t>
  </si>
  <si>
    <t xml:space="preserve"> celkom spolu</t>
  </si>
  <si>
    <t>4. Dohoda  o zrušení  a vyporiadaní podielového spoluvlastníctva č. 03612/2022-DR-0080026/22-00, spis SPFS76704/2022/600</t>
  </si>
  <si>
    <t>Katastrálne územie Čirč (extravilán - určené na poľnohospodárske využitie), obec Čirč, okres Stará Ľubovňa</t>
  </si>
  <si>
    <t>Kovaľáková Anna r. Gmitrová</t>
  </si>
  <si>
    <t>1105/1</t>
  </si>
  <si>
    <t>746/41</t>
  </si>
  <si>
    <t>1106/1</t>
  </si>
  <si>
    <t>837/11</t>
  </si>
  <si>
    <t>Ing. Miroslav Tomčo r. Tomčo, Ruská Voľa nad Popradom č. 11, 065 42</t>
  </si>
  <si>
    <t>746/42</t>
  </si>
  <si>
    <t>837/12</t>
  </si>
  <si>
    <t xml:space="preserve">STIAHNUTÉ </t>
  </si>
  <si>
    <t>03029/2022-PKZ -K40400/22.00</t>
  </si>
  <si>
    <t>SR § 11 ods. 1  zákona č. 371/2021 Z.z.</t>
  </si>
  <si>
    <t>03218/2022-PKZO-K40030/22.00</t>
  </si>
  <si>
    <t>SR § 34 ods. 9 a 14 zákona č. 330/1991 Zb.</t>
  </si>
  <si>
    <t>Veľká</t>
  </si>
  <si>
    <t>03306/2022-PKZO-K40031/22.00</t>
  </si>
  <si>
    <t>Mesto Veľký Šariš</t>
  </si>
  <si>
    <t>03535/2022-PKZO-K40032/22.00</t>
  </si>
  <si>
    <t>01406/2022-PKZP-K40147/22.00</t>
  </si>
  <si>
    <t>02912/2022-PKZP-K40307/22.00</t>
  </si>
  <si>
    <t>Liptovský Michal</t>
  </si>
  <si>
    <t>02939/2022-PKZP-K40303/22.00</t>
  </si>
  <si>
    <t>Vajkovce</t>
  </si>
  <si>
    <t>03054/2022-PKZP-K40330/22.00</t>
  </si>
  <si>
    <t>Havaj</t>
  </si>
  <si>
    <t>Obec Tulčík</t>
  </si>
  <si>
    <t>03275/2022-PKZP-K40352/22.00</t>
  </si>
  <si>
    <t xml:space="preserve">
NV Z.180/1995 § 19 f) alebo g) Pod stavbou
</t>
  </si>
  <si>
    <t>Obec Horňa</t>
  </si>
  <si>
    <t>03953/2022-PKZP-K40409/22.00</t>
  </si>
  <si>
    <t>Horňa</t>
  </si>
  <si>
    <t>RIVECO WASH, s.r.o</t>
  </si>
  <si>
    <t>01907/2022-PKZ -K40292/22.00</t>
  </si>
  <si>
    <t>Palko Róbert</t>
  </si>
  <si>
    <t>02162/2022-PKZ -K40313/22.00</t>
  </si>
  <si>
    <t>Štiavnik</t>
  </si>
  <si>
    <t>Oračko Marek</t>
  </si>
  <si>
    <t>02315/2022-PKZ -K40328/22.00</t>
  </si>
  <si>
    <t xml:space="preserve">Repáková  Ľubica </t>
  </si>
  <si>
    <t>02774/2022-PKZ -K40368/22.00</t>
  </si>
  <si>
    <t>Justín Polťák</t>
  </si>
  <si>
    <t>02959/2022-PKZ -K40391/22.00</t>
  </si>
  <si>
    <t>Jurčík Ondrej, Jurčíková Alexandra, Ing., Jurčík Jakub, Dorušiaková Ingrid, PaedDr.</t>
  </si>
  <si>
    <t>03109/2022-PKZ -K40403/22.00</t>
  </si>
  <si>
    <t>Slovenský poľovnícky zväz</t>
  </si>
  <si>
    <t>00799/2022-PKZP-K40094/22.00</t>
  </si>
  <si>
    <t>Bednárová Eva</t>
  </si>
  <si>
    <t>02988/2022-PKZP-K40323/22.00</t>
  </si>
  <si>
    <t>Zázrivá</t>
  </si>
  <si>
    <t xml:space="preserve">Martina Janeková </t>
  </si>
  <si>
    <t>03120/2022-PKZP-K40335/22.00</t>
  </si>
  <si>
    <t>Petráš Ján</t>
  </si>
  <si>
    <t>03267/2022-PKZP-K40350/22.00</t>
  </si>
  <si>
    <t>Nová Baňa</t>
  </si>
  <si>
    <t>Tibor Moravcsík</t>
  </si>
  <si>
    <t>03851/2022-PKZP-K40403/22.00</t>
  </si>
  <si>
    <t>Kamenica nad Hronom</t>
  </si>
  <si>
    <t>Vladimír Hasák</t>
  </si>
  <si>
    <t>00229/2022-PKZ -K40033/22.00</t>
  </si>
  <si>
    <t>Eva Lörincová</t>
  </si>
  <si>
    <t>01456/2022-PKZ -K40214/22.00</t>
  </si>
  <si>
    <t>Heneken Melts, s.r.o.</t>
  </si>
  <si>
    <t>01895/2022-PKZ -K40289/22.00</t>
  </si>
  <si>
    <t xml:space="preserve">Lošonský Pavol Ing., Lošonská Michaela </t>
  </si>
  <si>
    <t>01954/2022-PKZ -K40298/22.00</t>
  </si>
  <si>
    <t>Alojz Šimek</t>
  </si>
  <si>
    <t>01990/2022-PKZ -K40302/22.00</t>
  </si>
  <si>
    <t>Jakubov</t>
  </si>
  <si>
    <t>Bugár Tibor, Ing. Bugárová Judita PhD.</t>
  </si>
  <si>
    <t>02917/2022-PKZ -K40388/22.00</t>
  </si>
  <si>
    <t>Trhová Hradská</t>
  </si>
  <si>
    <t>Bartolomej Gönczy</t>
  </si>
  <si>
    <t>03180/2022-PKZ -K40410/22.00</t>
  </si>
  <si>
    <t>MUDr. Ľubomír Havlík, PhDr. Tatiana Havlíková</t>
  </si>
  <si>
    <t>03345/2022-PKZ -K40417/22.00</t>
  </si>
  <si>
    <t>Vilibald Appel</t>
  </si>
  <si>
    <t>03381/2022-PKZ -K40422/22.00</t>
  </si>
  <si>
    <t>SR Nar. 238/2010 §3 g) SZZ Slovenský zväz záhradkárov</t>
  </si>
  <si>
    <t>Ľubomír Fleischmann, Jaromíra Fleischmannová</t>
  </si>
  <si>
    <t>03408/2022-PKZ -K40424/22.00</t>
  </si>
  <si>
    <t>03683/2022-PKZ -K40118/22.01</t>
  </si>
  <si>
    <t>Mgr. Vladimír Švrček, Zuzana Slezáková</t>
  </si>
  <si>
    <t>05382/2020-PKZP-K40308/20.00</t>
  </si>
  <si>
    <t>Tačarová Mária, Tačar Milan</t>
  </si>
  <si>
    <t>01682/2022-PKZP-K40183/22.00</t>
  </si>
  <si>
    <t>Parchovany</t>
  </si>
  <si>
    <t>Ing. Vladimír Dudaščík, Ing. Tamara Dudaščíková</t>
  </si>
  <si>
    <t>01762/2022-PKZP-K40191/22.00</t>
  </si>
  <si>
    <t>Ing. arch. Ján Kamenský, Ing. arch. Štefan Kačáni, Ing. Zuzana Kačániová</t>
  </si>
  <si>
    <t>02173/2022-PKZP-K40229/22.00</t>
  </si>
  <si>
    <t>NV Z.180/1995 § 19/6 Dohoda o zrušení podiel. spoluvlatníctva.</t>
  </si>
  <si>
    <t>ORNOX Invest, s.r.o.</t>
  </si>
  <si>
    <t>02924/2022-PKZP-K40312/22.00</t>
  </si>
  <si>
    <t>Rusňák Slavomír</t>
  </si>
  <si>
    <t>04133/2022-PKZP-K40421/22.00</t>
  </si>
  <si>
    <t>Veľaty</t>
  </si>
  <si>
    <t>Jakub Pavlas</t>
  </si>
  <si>
    <t>00269/2022-PNZ -P40072/22.00</t>
  </si>
  <si>
    <r>
      <rPr>
        <sz val="8"/>
        <color rgb="FF000000"/>
        <rFont val="Arial"/>
      </rPr>
      <t>80,00 €</t>
    </r>
    <r>
      <rPr>
        <sz val="8"/>
        <color rgb="FF000000"/>
        <rFont val="Arial"/>
      </rPr>
      <t xml:space="preserve"> / </t>
    </r>
    <r>
      <rPr>
        <sz val="8"/>
        <color rgb="FF000000"/>
        <rFont val="Arial"/>
      </rPr>
      <t>244,20 €</t>
    </r>
  </si>
  <si>
    <t>Dominika Kondelová</t>
  </si>
  <si>
    <t>02365/2022-PNZ -P40776/22.00</t>
  </si>
  <si>
    <r>
      <rPr>
        <sz val="8"/>
        <color rgb="FF000000"/>
        <rFont val="Arial"/>
      </rPr>
      <t>180,00 €</t>
    </r>
    <r>
      <rPr>
        <sz val="8"/>
        <color rgb="FF000000"/>
        <rFont val="Arial"/>
      </rPr>
      <t xml:space="preserve"> / </t>
    </r>
    <r>
      <rPr>
        <sz val="8"/>
        <color rgb="FF000000"/>
        <rFont val="Arial"/>
      </rPr>
      <t>3 930,13 €</t>
    </r>
  </si>
  <si>
    <t>Poľnohospodárske družstvo Chorvátsky Grob Bernolákovo so sídlom v Chorvátskom Grobe</t>
  </si>
  <si>
    <t>02473/2022-PNZ -P40795/22.00</t>
  </si>
  <si>
    <t>Bernolákovo, Chorvátsky Grob, Svätý Jur, Slovenský Grob, Veľký Biel</t>
  </si>
  <si>
    <r>
      <rPr>
        <sz val="8"/>
        <color rgb="FF000000"/>
        <rFont val="Arial"/>
      </rPr>
      <t>17 383,42 €</t>
    </r>
    <r>
      <rPr>
        <sz val="8"/>
        <color rgb="FF000000"/>
        <rFont val="Arial"/>
      </rPr>
      <t xml:space="preserve"> / </t>
    </r>
    <r>
      <rPr>
        <sz val="8"/>
        <color rgb="FF000000"/>
        <rFont val="Arial"/>
      </rPr>
      <t>82,92 €</t>
    </r>
  </si>
  <si>
    <t>02495/2022-PNZ -P40822/22.00</t>
  </si>
  <si>
    <r>
      <rPr>
        <sz val="8"/>
        <color rgb="FF000000"/>
        <rFont val="Arial"/>
      </rPr>
      <t>905,93 €</t>
    </r>
    <r>
      <rPr>
        <sz val="8"/>
        <color rgb="FF000000"/>
        <rFont val="Arial"/>
      </rPr>
      <t xml:space="preserve"> / </t>
    </r>
    <r>
      <rPr>
        <sz val="8"/>
        <color rgb="FF000000"/>
        <rFont val="Arial"/>
      </rPr>
      <t>82,92 €</t>
    </r>
  </si>
  <si>
    <t>JUDr. Štefan Lastovka, Tatiana Lastovková</t>
  </si>
  <si>
    <t>03562/2022-PNZ -P41134/22.00</t>
  </si>
  <si>
    <r>
      <rPr>
        <sz val="8"/>
        <color rgb="FF000000"/>
        <rFont val="Arial"/>
      </rPr>
      <t>100,00 €</t>
    </r>
    <r>
      <rPr>
        <sz val="8"/>
        <color rgb="FF000000"/>
        <rFont val="Arial"/>
      </rPr>
      <t xml:space="preserve"> / </t>
    </r>
    <r>
      <rPr>
        <sz val="8"/>
        <color rgb="FF000000"/>
        <rFont val="Arial"/>
      </rPr>
      <t>7 751,94 €</t>
    </r>
  </si>
  <si>
    <t>JUDr. Bohumil Čambálik</t>
  </si>
  <si>
    <t>03567/2022-PNZ -P41138/22.00</t>
  </si>
  <si>
    <r>
      <rPr>
        <sz val="8"/>
        <color rgb="FF000000"/>
        <rFont val="Arial"/>
      </rPr>
      <t>180,00 €</t>
    </r>
    <r>
      <rPr>
        <sz val="8"/>
        <color rgb="FF000000"/>
        <rFont val="Arial"/>
      </rPr>
      <t xml:space="preserve"> / </t>
    </r>
    <r>
      <rPr>
        <sz val="8"/>
        <color rgb="FF000000"/>
        <rFont val="Arial"/>
      </rPr>
      <t>7 725,32 €</t>
    </r>
  </si>
  <si>
    <t>Richard Kolárik</t>
  </si>
  <si>
    <t>03616/2022-PNZ -P41166/22.00</t>
  </si>
  <si>
    <r>
      <rPr>
        <sz val="8"/>
        <color rgb="FF000000"/>
        <rFont val="Arial"/>
      </rPr>
      <t>80,00 €</t>
    </r>
    <r>
      <rPr>
        <sz val="8"/>
        <color rgb="FF000000"/>
        <rFont val="Arial"/>
      </rPr>
      <t xml:space="preserve"> / </t>
    </r>
    <r>
      <rPr>
        <sz val="8"/>
        <color rgb="FF000000"/>
        <rFont val="Arial"/>
      </rPr>
      <t>382,96 €</t>
    </r>
  </si>
  <si>
    <t>Peter Rác a Miroslava Rácová</t>
  </si>
  <si>
    <t>03618/2022-PNZ -P41167/22.00</t>
  </si>
  <si>
    <r>
      <rPr>
        <sz val="8"/>
        <color rgb="FF000000"/>
        <rFont val="Arial"/>
      </rPr>
      <t>60,00 €</t>
    </r>
    <r>
      <rPr>
        <sz val="8"/>
        <color rgb="FF000000"/>
        <rFont val="Arial"/>
      </rPr>
      <t xml:space="preserve"> / </t>
    </r>
    <r>
      <rPr>
        <sz val="8"/>
        <color rgb="FF000000"/>
        <rFont val="Arial"/>
      </rPr>
      <t>2 352,94 €</t>
    </r>
  </si>
  <si>
    <t>Jozef Slovak</t>
  </si>
  <si>
    <t>03623/2022-PNZ -P41168/22.00</t>
  </si>
  <si>
    <r>
      <rPr>
        <sz val="8"/>
        <color rgb="FF000000"/>
        <rFont val="Arial"/>
      </rPr>
      <t>66,00 €</t>
    </r>
    <r>
      <rPr>
        <sz val="8"/>
        <color rgb="FF000000"/>
        <rFont val="Arial"/>
      </rPr>
      <t xml:space="preserve"> / </t>
    </r>
    <r>
      <rPr>
        <sz val="8"/>
        <color rgb="FF000000"/>
        <rFont val="Arial"/>
      </rPr>
      <t>1 594,20 €</t>
    </r>
  </si>
  <si>
    <t>Mgr. Dana Plaštiaková</t>
  </si>
  <si>
    <t>03716/2022-PNZ -P41198/22.00</t>
  </si>
  <si>
    <r>
      <rPr>
        <sz val="8"/>
        <color rgb="FF000000"/>
        <rFont val="Arial"/>
      </rPr>
      <t>180,00 €</t>
    </r>
    <r>
      <rPr>
        <sz val="8"/>
        <color rgb="FF000000"/>
        <rFont val="Arial"/>
      </rPr>
      <t xml:space="preserve"> / </t>
    </r>
    <r>
      <rPr>
        <sz val="8"/>
        <color rgb="FF000000"/>
        <rFont val="Arial"/>
      </rPr>
      <t>7 200,00 €</t>
    </r>
  </si>
  <si>
    <t>Dorota Tonhaiserová</t>
  </si>
  <si>
    <t>03722/2022-PNZ -P41200/22.00</t>
  </si>
  <si>
    <t>Petržalka</t>
  </si>
  <si>
    <r>
      <rPr>
        <sz val="8"/>
        <color rgb="FF000000"/>
        <rFont val="Arial"/>
      </rPr>
      <t>112,50 €</t>
    </r>
    <r>
      <rPr>
        <sz val="8"/>
        <color rgb="FF000000"/>
        <rFont val="Arial"/>
      </rPr>
      <t xml:space="preserve"> / </t>
    </r>
    <r>
      <rPr>
        <sz val="8"/>
        <color rgb="FF000000"/>
        <rFont val="Arial"/>
      </rPr>
      <t>1 030,22 €</t>
    </r>
  </si>
  <si>
    <t>Mudr. Martin Bibza, Bc. Dorota Bibzová</t>
  </si>
  <si>
    <t>03761/2022-PNZ -P41181/22.00</t>
  </si>
  <si>
    <r>
      <rPr>
        <sz val="8"/>
        <color rgb="FF000000"/>
        <rFont val="Arial"/>
      </rPr>
      <t>77,00 €</t>
    </r>
    <r>
      <rPr>
        <sz val="8"/>
        <color rgb="FF000000"/>
        <rFont val="Arial"/>
      </rPr>
      <t xml:space="preserve"> / </t>
    </r>
    <r>
      <rPr>
        <sz val="8"/>
        <color rgb="FF000000"/>
        <rFont val="Arial"/>
      </rPr>
      <t>1 418,05 €</t>
    </r>
  </si>
  <si>
    <t>Edita Kulacsová</t>
  </si>
  <si>
    <t>03806/2022-PNZ -P41233/22.00</t>
  </si>
  <si>
    <r>
      <rPr>
        <sz val="8"/>
        <color rgb="FF000000"/>
        <rFont val="Arial"/>
      </rPr>
      <t>105,00 €</t>
    </r>
    <r>
      <rPr>
        <sz val="8"/>
        <color rgb="FF000000"/>
        <rFont val="Arial"/>
      </rPr>
      <t xml:space="preserve"> / </t>
    </r>
    <r>
      <rPr>
        <sz val="8"/>
        <color rgb="FF000000"/>
        <rFont val="Arial"/>
      </rPr>
      <t>1 383,40 €</t>
    </r>
  </si>
  <si>
    <t>Marek Rura</t>
  </si>
  <si>
    <t>03852/2022-PNZ -P41256/22.00</t>
  </si>
  <si>
    <r>
      <rPr>
        <sz val="8"/>
        <color rgb="FF000000"/>
        <rFont val="Arial"/>
      </rPr>
      <t>96,00 €</t>
    </r>
    <r>
      <rPr>
        <sz val="8"/>
        <color rgb="FF000000"/>
        <rFont val="Arial"/>
      </rPr>
      <t xml:space="preserve"> / </t>
    </r>
    <r>
      <rPr>
        <sz val="8"/>
        <color rgb="FF000000"/>
        <rFont val="Arial"/>
      </rPr>
      <t>81,18 €</t>
    </r>
  </si>
  <si>
    <t>Denis Kiripolský</t>
  </si>
  <si>
    <t>03858/2022-PNZ -P41259/22.00</t>
  </si>
  <si>
    <r>
      <rPr>
        <sz val="8"/>
        <color rgb="FF000000"/>
        <rFont val="Arial"/>
      </rPr>
      <t>75,00 €</t>
    </r>
    <r>
      <rPr>
        <sz val="8"/>
        <color rgb="FF000000"/>
        <rFont val="Arial"/>
      </rPr>
      <t xml:space="preserve"> / </t>
    </r>
    <r>
      <rPr>
        <sz val="8"/>
        <color rgb="FF000000"/>
        <rFont val="Arial"/>
      </rPr>
      <t>692,52 €</t>
    </r>
  </si>
  <si>
    <t>Viera Kišoňová a Gašpar Kišoň</t>
  </si>
  <si>
    <t>03893/2022-PNZ -P41268/22.00</t>
  </si>
  <si>
    <r>
      <rPr>
        <sz val="8"/>
        <color rgb="FF000000"/>
        <rFont val="Arial"/>
      </rPr>
      <t>72,00 €</t>
    </r>
    <r>
      <rPr>
        <sz val="8"/>
        <color rgb="FF000000"/>
        <rFont val="Arial"/>
      </rPr>
      <t xml:space="preserve"> / </t>
    </r>
    <r>
      <rPr>
        <sz val="8"/>
        <color rgb="FF000000"/>
        <rFont val="Arial"/>
      </rPr>
      <t>2 914,98 €</t>
    </r>
  </si>
  <si>
    <t>Jana Kajabová</t>
  </si>
  <si>
    <t>03947/2022-PNZ -P41290/22.00</t>
  </si>
  <si>
    <r>
      <rPr>
        <sz val="8"/>
        <color rgb="FF000000"/>
        <rFont val="Arial"/>
      </rPr>
      <t>70,00 €</t>
    </r>
    <r>
      <rPr>
        <sz val="8"/>
        <color rgb="FF000000"/>
        <rFont val="Arial"/>
      </rPr>
      <t xml:space="preserve"> / </t>
    </r>
    <r>
      <rPr>
        <sz val="8"/>
        <color rgb="FF000000"/>
        <rFont val="Arial"/>
      </rPr>
      <t>1 080,25 €</t>
    </r>
  </si>
  <si>
    <t>Radoslav Vanek</t>
  </si>
  <si>
    <t>03963/2022-PNZ -P41299/22.00</t>
  </si>
  <si>
    <r>
      <rPr>
        <sz val="8"/>
        <color rgb="FF000000"/>
        <rFont val="Arial"/>
      </rPr>
      <t>75,00 €</t>
    </r>
    <r>
      <rPr>
        <sz val="8"/>
        <color rgb="FF000000"/>
        <rFont val="Arial"/>
      </rPr>
      <t xml:space="preserve"> / </t>
    </r>
    <r>
      <rPr>
        <sz val="8"/>
        <color rgb="FF000000"/>
        <rFont val="Arial"/>
      </rPr>
      <t>437,06 €</t>
    </r>
  </si>
  <si>
    <t>Mária Zsoldosová</t>
  </si>
  <si>
    <t>03979/2022-PNZ -P41309/22.00</t>
  </si>
  <si>
    <r>
      <rPr>
        <sz val="8"/>
        <color rgb="FF000000"/>
        <rFont val="Arial"/>
      </rPr>
      <t>75,00 €</t>
    </r>
    <r>
      <rPr>
        <sz val="8"/>
        <color rgb="FF000000"/>
        <rFont val="Arial"/>
      </rPr>
      <t xml:space="preserve"> / </t>
    </r>
    <r>
      <rPr>
        <sz val="8"/>
        <color rgb="FF000000"/>
        <rFont val="Arial"/>
      </rPr>
      <t>671,44 €</t>
    </r>
  </si>
  <si>
    <t>Súkromná farma B &amp; B, s.r.o.</t>
  </si>
  <si>
    <t>01583/2022-PNZ -P40490/22.00</t>
  </si>
  <si>
    <t>Moštenica, Podkonice</t>
  </si>
  <si>
    <r>
      <rPr>
        <sz val="8"/>
        <color rgb="FF000000"/>
        <rFont val="Arial"/>
      </rPr>
      <t>1 207,55 €</t>
    </r>
    <r>
      <rPr>
        <sz val="8"/>
        <color rgb="FF000000"/>
        <rFont val="Arial"/>
      </rPr>
      <t xml:space="preserve"> / </t>
    </r>
    <r>
      <rPr>
        <sz val="8"/>
        <color rgb="FF000000"/>
        <rFont val="Arial"/>
      </rPr>
      <t>12,87 €</t>
    </r>
  </si>
  <si>
    <t>Turek Oliver</t>
  </si>
  <si>
    <t>03295/2022-PNZ -P41045/22.00</t>
  </si>
  <si>
    <r>
      <rPr>
        <sz val="8"/>
        <color rgb="FF000000"/>
        <rFont val="Arial"/>
      </rPr>
      <t>83,00 €</t>
    </r>
    <r>
      <rPr>
        <sz val="8"/>
        <color rgb="FF000000"/>
        <rFont val="Arial"/>
      </rPr>
      <t xml:space="preserve"> / </t>
    </r>
    <r>
      <rPr>
        <sz val="8"/>
        <color rgb="FF000000"/>
        <rFont val="Arial"/>
      </rPr>
      <t>242,19 €</t>
    </r>
  </si>
  <si>
    <t>Pasienkovo-pozemkové spoločenstvo Pohrons. Bukovec</t>
  </si>
  <si>
    <t>03314/2022-PNZ -P41052/22.00</t>
  </si>
  <si>
    <r>
      <rPr>
        <sz val="8"/>
        <color rgb="FF000000"/>
        <rFont val="Arial"/>
      </rPr>
      <t>312,64 €</t>
    </r>
    <r>
      <rPr>
        <sz val="8"/>
        <color rgb="FF000000"/>
        <rFont val="Arial"/>
      </rPr>
      <t xml:space="preserve"> / </t>
    </r>
    <r>
      <rPr>
        <sz val="8"/>
        <color rgb="FF000000"/>
        <rFont val="Arial"/>
      </rPr>
      <t>12,94 €</t>
    </r>
  </si>
  <si>
    <t>Synák-Varga Martin</t>
  </si>
  <si>
    <t>03440/2022-PNZ -P41102/22.00</t>
  </si>
  <si>
    <r>
      <rPr>
        <sz val="8"/>
        <color rgb="FF000000"/>
        <rFont val="Arial"/>
      </rPr>
      <t>78,00 €</t>
    </r>
    <r>
      <rPr>
        <sz val="8"/>
        <color rgb="FF000000"/>
        <rFont val="Arial"/>
      </rPr>
      <t xml:space="preserve"> / </t>
    </r>
    <r>
      <rPr>
        <sz val="8"/>
        <color rgb="FF000000"/>
        <rFont val="Arial"/>
      </rPr>
      <t>495,24 €</t>
    </r>
  </si>
  <si>
    <t>Lehotský Bohuslav</t>
  </si>
  <si>
    <t>03603/2022-PNZ -P41160/22.00</t>
  </si>
  <si>
    <r>
      <rPr>
        <sz val="8"/>
        <color rgb="FF000000"/>
        <rFont val="Arial"/>
      </rPr>
      <t>84,00 €</t>
    </r>
    <r>
      <rPr>
        <sz val="8"/>
        <color rgb="FF000000"/>
        <rFont val="Arial"/>
      </rPr>
      <t xml:space="preserve"> / </t>
    </r>
    <r>
      <rPr>
        <sz val="8"/>
        <color rgb="FF000000"/>
        <rFont val="Arial"/>
      </rPr>
      <t>197,65 €</t>
    </r>
  </si>
  <si>
    <t>Kostolný Jaroslav</t>
  </si>
  <si>
    <t>03690/2022-PNZ -P41185/22.00</t>
  </si>
  <si>
    <r>
      <rPr>
        <sz val="8"/>
        <color rgb="FF000000"/>
        <rFont val="Arial"/>
      </rPr>
      <t>68,00 €</t>
    </r>
    <r>
      <rPr>
        <sz val="8"/>
        <color rgb="FF000000"/>
        <rFont val="Arial"/>
      </rPr>
      <t xml:space="preserve"> / </t>
    </r>
    <r>
      <rPr>
        <sz val="8"/>
        <color rgb="FF000000"/>
        <rFont val="Arial"/>
      </rPr>
      <t>2 931,03 €</t>
    </r>
  </si>
  <si>
    <t>Resutík Jozef</t>
  </si>
  <si>
    <t>03755/2022-PNZ -P41211/22.00</t>
  </si>
  <si>
    <r>
      <rPr>
        <sz val="8"/>
        <color rgb="FF000000"/>
        <rFont val="Arial"/>
      </rPr>
      <t>109,00 €</t>
    </r>
    <r>
      <rPr>
        <sz val="8"/>
        <color rgb="FF000000"/>
        <rFont val="Arial"/>
      </rPr>
      <t xml:space="preserve"> / </t>
    </r>
    <r>
      <rPr>
        <sz val="8"/>
        <color rgb="FF000000"/>
        <rFont val="Arial"/>
      </rPr>
      <t>67,58 €</t>
    </r>
  </si>
  <si>
    <t>Ďurko Jozef, Ing.</t>
  </si>
  <si>
    <t>03929/2022-PNZ -P41279/22.00</t>
  </si>
  <si>
    <r>
      <rPr>
        <sz val="8"/>
        <color rgb="FF000000"/>
        <rFont val="Arial"/>
      </rPr>
      <t>81,00 €</t>
    </r>
    <r>
      <rPr>
        <sz val="8"/>
        <color rgb="FF000000"/>
        <rFont val="Arial"/>
      </rPr>
      <t xml:space="preserve"> / </t>
    </r>
    <r>
      <rPr>
        <sz val="8"/>
        <color rgb="FF000000"/>
        <rFont val="Arial"/>
      </rPr>
      <t>335,82 €</t>
    </r>
  </si>
  <si>
    <t>Villimová Darina</t>
  </si>
  <si>
    <t>04035/2022-PNZ -P41335/22.00</t>
  </si>
  <si>
    <r>
      <rPr>
        <sz val="8"/>
        <color rgb="FF000000"/>
        <rFont val="Arial"/>
      </rPr>
      <t>81,00 €</t>
    </r>
    <r>
      <rPr>
        <sz val="8"/>
        <color rgb="FF000000"/>
        <rFont val="Arial"/>
      </rPr>
      <t xml:space="preserve"> / </t>
    </r>
    <r>
      <rPr>
        <sz val="8"/>
        <color rgb="FF000000"/>
        <rFont val="Arial"/>
      </rPr>
      <t>987,80 €</t>
    </r>
  </si>
  <si>
    <t>Poliak Ján</t>
  </si>
  <si>
    <t>04662/2020-PNZ -P40517/20.00</t>
  </si>
  <si>
    <r>
      <rPr>
        <sz val="8"/>
        <color rgb="FF000000"/>
        <rFont val="Arial"/>
      </rPr>
      <t>77,00 €</t>
    </r>
    <r>
      <rPr>
        <sz val="8"/>
        <color rgb="FF000000"/>
        <rFont val="Arial"/>
      </rPr>
      <t xml:space="preserve"> / </t>
    </r>
    <r>
      <rPr>
        <sz val="8"/>
        <color rgb="FF000000"/>
        <rFont val="Arial"/>
      </rPr>
      <t>561,63 €</t>
    </r>
  </si>
  <si>
    <t>Martin Mihálik, SHR</t>
  </si>
  <si>
    <t>02285/2022-PNZ -P40747/22.00</t>
  </si>
  <si>
    <r>
      <rPr>
        <sz val="8"/>
        <color rgb="FF000000"/>
        <rFont val="Arial"/>
      </rPr>
      <t>475,33 €</t>
    </r>
    <r>
      <rPr>
        <sz val="8"/>
        <color rgb="FF000000"/>
        <rFont val="Arial"/>
      </rPr>
      <t xml:space="preserve"> / </t>
    </r>
    <r>
      <rPr>
        <sz val="8"/>
        <color rgb="FF000000"/>
        <rFont val="Arial"/>
      </rPr>
      <t>26,58 €</t>
    </r>
  </si>
  <si>
    <t>TORNO, s.r.o.</t>
  </si>
  <si>
    <t>03572/2022-PNZ -P40485/21.00</t>
  </si>
  <si>
    <t>Nižný Tvarožec, Vyšný Tvarožec</t>
  </si>
  <si>
    <r>
      <rPr>
        <sz val="8"/>
        <color rgb="FF000000"/>
        <rFont val="Arial"/>
      </rPr>
      <t>1 430,79 €</t>
    </r>
    <r>
      <rPr>
        <sz val="8"/>
        <color rgb="FF000000"/>
        <rFont val="Arial"/>
      </rPr>
      <t xml:space="preserve"> / </t>
    </r>
    <r>
      <rPr>
        <sz val="8"/>
        <color rgb="FF000000"/>
        <rFont val="Arial"/>
      </rPr>
      <t>17,09 €</t>
    </r>
  </si>
  <si>
    <t>Stanislav Gibaštík</t>
  </si>
  <si>
    <t>03124/2022-PNZ -P40995/22.00</t>
  </si>
  <si>
    <r>
      <rPr>
        <sz val="8"/>
        <color rgb="FF000000"/>
        <rFont val="Arial"/>
      </rPr>
      <t>70,00 €</t>
    </r>
    <r>
      <rPr>
        <sz val="8"/>
        <color rgb="FF000000"/>
        <rFont val="Arial"/>
      </rPr>
      <t xml:space="preserve"> / </t>
    </r>
    <r>
      <rPr>
        <sz val="8"/>
        <color rgb="FF000000"/>
        <rFont val="Arial"/>
      </rPr>
      <t>1 015,97 €</t>
    </r>
  </si>
  <si>
    <t>Ing. Peter Horváth - SHR</t>
  </si>
  <si>
    <t>03986/2022-PNZ -P41318/22.00</t>
  </si>
  <si>
    <t>Jelka</t>
  </si>
  <si>
    <r>
      <rPr>
        <sz val="8"/>
        <color rgb="FF000000"/>
        <rFont val="Arial"/>
      </rPr>
      <t>3 765,89 €</t>
    </r>
    <r>
      <rPr>
        <sz val="8"/>
        <color rgb="FF000000"/>
        <rFont val="Arial"/>
      </rPr>
      <t xml:space="preserve"> / </t>
    </r>
    <r>
      <rPr>
        <sz val="8"/>
        <color rgb="FF000000"/>
        <rFont val="Arial"/>
      </rPr>
      <t>117,16 €</t>
    </r>
  </si>
  <si>
    <t>Štefan Rákóczi a Veronika Rákócziová</t>
  </si>
  <si>
    <t>03498/2022-PNZ -P41120/22.00</t>
  </si>
  <si>
    <r>
      <rPr>
        <sz val="8"/>
        <color rgb="FF000000"/>
        <rFont val="Arial"/>
      </rPr>
      <t>77,00 €</t>
    </r>
    <r>
      <rPr>
        <sz val="8"/>
        <color rgb="FF000000"/>
        <rFont val="Arial"/>
      </rPr>
      <t xml:space="preserve"> / </t>
    </r>
    <r>
      <rPr>
        <sz val="8"/>
        <color rgb="FF000000"/>
        <rFont val="Arial"/>
      </rPr>
      <t>883,03 €</t>
    </r>
  </si>
  <si>
    <t>LKD Seed s.r.o.</t>
  </si>
  <si>
    <t>03563/2022-PNZ -P40074/22.00</t>
  </si>
  <si>
    <t>Bohatá, Hurbanovo, Komárno, Nová Stráž</t>
  </si>
  <si>
    <r>
      <rPr>
        <sz val="8"/>
        <color rgb="FF000000"/>
        <rFont val="Arial"/>
      </rPr>
      <t>15 701,29 €</t>
    </r>
    <r>
      <rPr>
        <sz val="8"/>
        <color rgb="FF000000"/>
        <rFont val="Arial"/>
      </rPr>
      <t xml:space="preserve"> / </t>
    </r>
    <r>
      <rPr>
        <sz val="8"/>
        <color rgb="FF000000"/>
        <rFont val="Arial"/>
      </rPr>
      <t>120,75 €</t>
    </r>
  </si>
  <si>
    <t>Ing. Viktória Zišková</t>
  </si>
  <si>
    <t>03781/2022-PNZ -P41222/22.00</t>
  </si>
  <si>
    <r>
      <rPr>
        <sz val="8"/>
        <color rgb="FF000000"/>
        <rFont val="Arial"/>
      </rPr>
      <t>72,00 €</t>
    </r>
    <r>
      <rPr>
        <sz val="8"/>
        <color rgb="FF000000"/>
        <rFont val="Arial"/>
      </rPr>
      <t xml:space="preserve"> / </t>
    </r>
    <r>
      <rPr>
        <sz val="8"/>
        <color rgb="FF000000"/>
        <rFont val="Arial"/>
      </rPr>
      <t>2 155,68 €</t>
    </r>
  </si>
  <si>
    <t>FARMAVET s.r.o.</t>
  </si>
  <si>
    <t>03511/2022-PNZ -P40158/21.00</t>
  </si>
  <si>
    <t>Kráľovská Ľubeľa</t>
  </si>
  <si>
    <r>
      <rPr>
        <sz val="8"/>
        <color rgb="FF000000"/>
        <rFont val="Arial"/>
      </rPr>
      <t>2 227,88 €</t>
    </r>
    <r>
      <rPr>
        <sz val="8"/>
        <color rgb="FF000000"/>
        <rFont val="Arial"/>
      </rPr>
      <t xml:space="preserve"> / </t>
    </r>
    <r>
      <rPr>
        <sz val="8"/>
        <color rgb="FF000000"/>
        <rFont val="Arial"/>
      </rPr>
      <t>38,28 €</t>
    </r>
  </si>
  <si>
    <t>Bakoš Jozef</t>
  </si>
  <si>
    <t>03854/2022-PNZ -P41104/22.00</t>
  </si>
  <si>
    <r>
      <rPr>
        <sz val="8"/>
        <color rgb="FF000000"/>
        <rFont val="Arial"/>
      </rPr>
      <t>55,00 €</t>
    </r>
    <r>
      <rPr>
        <sz val="8"/>
        <color rgb="FF000000"/>
        <rFont val="Arial"/>
      </rPr>
      <t xml:space="preserve"> / </t>
    </r>
    <r>
      <rPr>
        <sz val="8"/>
        <color rgb="FF000000"/>
        <rFont val="Arial"/>
      </rPr>
      <t>6 395,35 €</t>
    </r>
  </si>
  <si>
    <t>Lauková Gabriela, Ing.</t>
  </si>
  <si>
    <t>04022/2022-PNZ -P41324/22.00</t>
  </si>
  <si>
    <r>
      <rPr>
        <sz val="8"/>
        <color rgb="FF000000"/>
        <rFont val="Arial"/>
      </rPr>
      <t>72,00 €</t>
    </r>
    <r>
      <rPr>
        <sz val="8"/>
        <color rgb="FF000000"/>
        <rFont val="Arial"/>
      </rPr>
      <t xml:space="preserve"> / </t>
    </r>
    <r>
      <rPr>
        <sz val="8"/>
        <color rgb="FF000000"/>
        <rFont val="Arial"/>
      </rPr>
      <t>1 589,40 €</t>
    </r>
  </si>
  <si>
    <t>Pavella Andrej, Mgr.</t>
  </si>
  <si>
    <t>04023/2022-PNZ -P41322/22.00</t>
  </si>
  <si>
    <r>
      <rPr>
        <sz val="8"/>
        <color rgb="FF000000"/>
        <rFont val="Arial"/>
      </rPr>
      <t>72,00 €</t>
    </r>
    <r>
      <rPr>
        <sz val="8"/>
        <color rgb="FF000000"/>
        <rFont val="Arial"/>
      </rPr>
      <t xml:space="preserve"> / </t>
    </r>
    <r>
      <rPr>
        <sz val="8"/>
        <color rgb="FF000000"/>
        <rFont val="Arial"/>
      </rPr>
      <t>2 162,16 €</t>
    </r>
  </si>
  <si>
    <t>04030/2022-PNZ -P40147/21.00</t>
  </si>
  <si>
    <t>Bešeňová, Kalameny, Liptovská Teplá, Madočany, Lúčky, Turík</t>
  </si>
  <si>
    <r>
      <rPr>
        <sz val="8"/>
        <color rgb="FF000000"/>
        <rFont val="Arial"/>
      </rPr>
      <t>4 577,81 €</t>
    </r>
    <r>
      <rPr>
        <sz val="8"/>
        <color rgb="FF000000"/>
        <rFont val="Arial"/>
      </rPr>
      <t xml:space="preserve"> / </t>
    </r>
    <r>
      <rPr>
        <sz val="8"/>
        <color rgb="FF000000"/>
        <rFont val="Arial"/>
      </rPr>
      <t>36,13 €</t>
    </r>
  </si>
  <si>
    <t>Agroland Ipel, s.r.o.</t>
  </si>
  <si>
    <t>02302/2022-PNZ -P40076/22.00</t>
  </si>
  <si>
    <r>
      <rPr>
        <sz val="8"/>
        <color rgb="FF000000"/>
        <rFont val="Arial"/>
      </rPr>
      <t>14 095,21 €</t>
    </r>
    <r>
      <rPr>
        <sz val="8"/>
        <color rgb="FF000000"/>
        <rFont val="Arial"/>
      </rPr>
      <t xml:space="preserve"> / </t>
    </r>
    <r>
      <rPr>
        <sz val="8"/>
        <color rgb="FF000000"/>
        <rFont val="Arial"/>
      </rPr>
      <t>91,63 €</t>
    </r>
  </si>
  <si>
    <t>HEGO - AGRO - Csaba Hegedűs</t>
  </si>
  <si>
    <t>02308/2022-PNZ -P40079/22.00</t>
  </si>
  <si>
    <r>
      <rPr>
        <sz val="8"/>
        <color rgb="FF000000"/>
        <rFont val="Arial"/>
      </rPr>
      <t>1 501,17 €</t>
    </r>
    <r>
      <rPr>
        <sz val="8"/>
        <color rgb="FF000000"/>
        <rFont val="Arial"/>
      </rPr>
      <t xml:space="preserve"> / </t>
    </r>
    <r>
      <rPr>
        <sz val="8"/>
        <color rgb="FF000000"/>
        <rFont val="Arial"/>
      </rPr>
      <t>91,63 €</t>
    </r>
  </si>
  <si>
    <t>CENTER - DEVÄŤ, s.r.o.</t>
  </si>
  <si>
    <t>02311/2022-PNZ -P40078/22.00</t>
  </si>
  <si>
    <r>
      <rPr>
        <sz val="8"/>
        <color rgb="FF000000"/>
        <rFont val="Arial"/>
      </rPr>
      <t>3 309,46 €</t>
    </r>
    <r>
      <rPr>
        <sz val="8"/>
        <color rgb="FF000000"/>
        <rFont val="Arial"/>
      </rPr>
      <t xml:space="preserve"> / </t>
    </r>
    <r>
      <rPr>
        <sz val="8"/>
        <color rgb="FF000000"/>
        <rFont val="Arial"/>
      </rPr>
      <t>91,63 €</t>
    </r>
  </si>
  <si>
    <t>Bognárová Alexandra</t>
  </si>
  <si>
    <t>03395/2022-PNZ -P41087/22.00</t>
  </si>
  <si>
    <r>
      <rPr>
        <sz val="8"/>
        <color rgb="FF000000"/>
        <rFont val="Arial"/>
      </rPr>
      <t>214,22 €</t>
    </r>
    <r>
      <rPr>
        <sz val="8"/>
        <color rgb="FF000000"/>
        <rFont val="Arial"/>
      </rPr>
      <t xml:space="preserve"> / </t>
    </r>
    <r>
      <rPr>
        <sz val="8"/>
        <color rgb="FF000000"/>
        <rFont val="Arial"/>
      </rPr>
      <t>109,39 €</t>
    </r>
  </si>
  <si>
    <t>Šebo Jozef, Mgr.</t>
  </si>
  <si>
    <t>03777/2022-PNZ -P41172/22.00</t>
  </si>
  <si>
    <r>
      <rPr>
        <sz val="8"/>
        <color rgb="FF000000"/>
        <rFont val="Arial"/>
      </rPr>
      <t>70,00 €</t>
    </r>
    <r>
      <rPr>
        <sz val="8"/>
        <color rgb="FF000000"/>
        <rFont val="Arial"/>
      </rPr>
      <t xml:space="preserve"> / </t>
    </r>
    <r>
      <rPr>
        <sz val="8"/>
        <color rgb="FF000000"/>
        <rFont val="Arial"/>
      </rPr>
      <t>1 279,70 €</t>
    </r>
  </si>
  <si>
    <t>Mészárošová Júlia</t>
  </si>
  <si>
    <t>03904/2022-PNZ -P41232/22.00</t>
  </si>
  <si>
    <r>
      <rPr>
        <sz val="8"/>
        <color rgb="FF000000"/>
        <rFont val="Arial"/>
      </rPr>
      <t>204,18 €</t>
    </r>
    <r>
      <rPr>
        <sz val="8"/>
        <color rgb="FF000000"/>
        <rFont val="Arial"/>
      </rPr>
      <t xml:space="preserve"> / </t>
    </r>
    <r>
      <rPr>
        <sz val="8"/>
        <color rgb="FF000000"/>
        <rFont val="Arial"/>
      </rPr>
      <t>113,18 €</t>
    </r>
  </si>
  <si>
    <t>Borková Ľudmila - SHR</t>
  </si>
  <si>
    <t>01800/2022-PNZ -P40567/22.00</t>
  </si>
  <si>
    <t>Horovce</t>
  </si>
  <si>
    <r>
      <rPr>
        <sz val="8"/>
        <color rgb="FF000000"/>
        <rFont val="Arial"/>
      </rPr>
      <t>313,17 €</t>
    </r>
    <r>
      <rPr>
        <sz val="8"/>
        <color rgb="FF000000"/>
        <rFont val="Arial"/>
      </rPr>
      <t xml:space="preserve"> / </t>
    </r>
    <r>
      <rPr>
        <sz val="8"/>
        <color rgb="FF000000"/>
        <rFont val="Arial"/>
      </rPr>
      <t>53,54 €</t>
    </r>
  </si>
  <si>
    <t>03349/2022-PNZ -P40910/22.00</t>
  </si>
  <si>
    <t>Jovsa, Kaluža, Klokočov, Kusín</t>
  </si>
  <si>
    <r>
      <rPr>
        <sz val="8"/>
        <color rgb="FF000000"/>
        <rFont val="Arial"/>
      </rPr>
      <t>3 035,98 €</t>
    </r>
    <r>
      <rPr>
        <sz val="8"/>
        <color rgb="FF000000"/>
        <rFont val="Arial"/>
      </rPr>
      <t xml:space="preserve"> / </t>
    </r>
    <r>
      <rPr>
        <sz val="8"/>
        <color rgb="FF000000"/>
        <rFont val="Arial"/>
      </rPr>
      <t>42,57 €</t>
    </r>
  </si>
  <si>
    <t>Milan Beluský</t>
  </si>
  <si>
    <t>03152/2022-PNZ -P41004/22.00</t>
  </si>
  <si>
    <r>
      <rPr>
        <sz val="8"/>
        <color rgb="FF000000"/>
        <rFont val="Arial"/>
      </rPr>
      <t>80,00 €</t>
    </r>
    <r>
      <rPr>
        <sz val="8"/>
        <color rgb="FF000000"/>
        <rFont val="Arial"/>
      </rPr>
      <t xml:space="preserve"> / </t>
    </r>
    <r>
      <rPr>
        <sz val="8"/>
        <color rgb="FF000000"/>
        <rFont val="Arial"/>
      </rPr>
      <t>308,29 €</t>
    </r>
  </si>
  <si>
    <t>Rudolf Vanko</t>
  </si>
  <si>
    <t>03593/2022-PNZ -P41150/22.00</t>
  </si>
  <si>
    <t>Michaela Svitačová</t>
  </si>
  <si>
    <t>03597/2022-PNZ -P41156/22.00</t>
  </si>
  <si>
    <r>
      <rPr>
        <sz val="8"/>
        <color rgb="FF000000"/>
        <rFont val="Arial"/>
      </rPr>
      <t>75,00 €</t>
    </r>
    <r>
      <rPr>
        <sz val="8"/>
        <color rgb="FF000000"/>
        <rFont val="Arial"/>
      </rPr>
      <t xml:space="preserve"> / </t>
    </r>
    <r>
      <rPr>
        <sz val="8"/>
        <color rgb="FF000000"/>
        <rFont val="Arial"/>
      </rPr>
      <t>4 491,02 €</t>
    </r>
  </si>
  <si>
    <t>Ing. Ján Vasiľ</t>
  </si>
  <si>
    <t>03786/2022-PNZ -P41224/22.00</t>
  </si>
  <si>
    <t>Sklabinský Podzámok</t>
  </si>
  <si>
    <r>
      <rPr>
        <sz val="8"/>
        <color rgb="FF000000"/>
        <rFont val="Arial"/>
      </rPr>
      <t>94,12 €</t>
    </r>
    <r>
      <rPr>
        <sz val="8"/>
        <color rgb="FF000000"/>
        <rFont val="Arial"/>
      </rPr>
      <t xml:space="preserve"> / </t>
    </r>
    <r>
      <rPr>
        <sz val="8"/>
        <color rgb="FF000000"/>
        <rFont val="Arial"/>
      </rPr>
      <t>82,77 €</t>
    </r>
  </si>
  <si>
    <t>Ondrej Šafranko</t>
  </si>
  <si>
    <t>03760/2022-PNZ -P41213/22.00</t>
  </si>
  <si>
    <t>Čifáre</t>
  </si>
  <si>
    <t>naurčitá</t>
  </si>
  <si>
    <r>
      <rPr>
        <sz val="8"/>
        <color rgb="FF000000"/>
        <rFont val="Arial"/>
      </rPr>
      <t>60,00 €</t>
    </r>
    <r>
      <rPr>
        <sz val="8"/>
        <color rgb="FF000000"/>
        <rFont val="Arial"/>
      </rPr>
      <t xml:space="preserve"> / </t>
    </r>
    <r>
      <rPr>
        <sz val="8"/>
        <color rgb="FF000000"/>
        <rFont val="Arial"/>
      </rPr>
      <t>1 268,50 €</t>
    </r>
  </si>
  <si>
    <t>Poľnohospodárske družstvo vlastníkov</t>
  </si>
  <si>
    <t>01231/2022-PNZ -P40366/22.00</t>
  </si>
  <si>
    <t>Belá, Diva, Kamenný Most, Ľubá, Mužla, Šarkan</t>
  </si>
  <si>
    <r>
      <rPr>
        <sz val="8"/>
        <color rgb="FF000000"/>
        <rFont val="Arial"/>
      </rPr>
      <t>39 480,11 €</t>
    </r>
    <r>
      <rPr>
        <sz val="8"/>
        <color rgb="FF000000"/>
        <rFont val="Arial"/>
      </rPr>
      <t xml:space="preserve"> / </t>
    </r>
    <r>
      <rPr>
        <sz val="8"/>
        <color rgb="FF000000"/>
        <rFont val="Arial"/>
      </rPr>
      <t>61,17 €</t>
    </r>
  </si>
  <si>
    <t>BEMO s.r.o.</t>
  </si>
  <si>
    <t>01388/2022-PNZ -P40423/22.00</t>
  </si>
  <si>
    <t>Kamenín, Kamenný Most</t>
  </si>
  <si>
    <r>
      <rPr>
        <sz val="8"/>
        <color rgb="FF000000"/>
        <rFont val="Arial"/>
      </rPr>
      <t>6 754,11 €</t>
    </r>
    <r>
      <rPr>
        <sz val="8"/>
        <color rgb="FF000000"/>
        <rFont val="Arial"/>
      </rPr>
      <t xml:space="preserve"> / </t>
    </r>
    <r>
      <rPr>
        <sz val="8"/>
        <color rgb="FF000000"/>
        <rFont val="Arial"/>
      </rPr>
      <t>136,89 €</t>
    </r>
  </si>
  <si>
    <t>Lukáš Tkáč</t>
  </si>
  <si>
    <t>02274/2022-PNZ -P40741/22.00</t>
  </si>
  <si>
    <r>
      <rPr>
        <sz val="8"/>
        <color rgb="FF000000"/>
        <rFont val="Arial"/>
      </rPr>
      <t>75,00 €</t>
    </r>
    <r>
      <rPr>
        <sz val="8"/>
        <color rgb="FF000000"/>
        <rFont val="Arial"/>
      </rPr>
      <t xml:space="preserve"> / </t>
    </r>
    <r>
      <rPr>
        <sz val="8"/>
        <color rgb="FF000000"/>
        <rFont val="Arial"/>
      </rPr>
      <t>389,81 €</t>
    </r>
  </si>
  <si>
    <t>Ing. Gabriel Peszeki</t>
  </si>
  <si>
    <t>02590/2022-PNZ -P40850/22.00</t>
  </si>
  <si>
    <r>
      <rPr>
        <sz val="8"/>
        <color rgb="FF000000"/>
        <rFont val="Arial"/>
      </rPr>
      <t>75,00 €</t>
    </r>
    <r>
      <rPr>
        <sz val="8"/>
        <color rgb="FF000000"/>
        <rFont val="Arial"/>
      </rPr>
      <t xml:space="preserve"> / </t>
    </r>
    <r>
      <rPr>
        <sz val="8"/>
        <color rgb="FF000000"/>
        <rFont val="Arial"/>
      </rPr>
      <t>394,32 €</t>
    </r>
  </si>
  <si>
    <t>Viliam Škrobák</t>
  </si>
  <si>
    <t>01321/2022-PNZ -P40389/21.00</t>
  </si>
  <si>
    <r>
      <rPr>
        <sz val="8"/>
        <color rgb="FF000000"/>
        <rFont val="Arial"/>
      </rPr>
      <t>90,00 €</t>
    </r>
    <r>
      <rPr>
        <sz val="8"/>
        <color rgb="FF000000"/>
        <rFont val="Arial"/>
      </rPr>
      <t xml:space="preserve"> / </t>
    </r>
    <r>
      <rPr>
        <sz val="8"/>
        <color rgb="FF000000"/>
        <rFont val="Arial"/>
      </rPr>
      <t>141,31 €</t>
    </r>
  </si>
  <si>
    <t>Kolorédyová Ružena</t>
  </si>
  <si>
    <t>02515/2022-PNZ -P40370/22.00</t>
  </si>
  <si>
    <r>
      <rPr>
        <sz val="8"/>
        <color rgb="FF000000"/>
        <rFont val="Arial"/>
      </rPr>
      <t>130,00 €</t>
    </r>
    <r>
      <rPr>
        <sz val="8"/>
        <color rgb="FF000000"/>
        <rFont val="Arial"/>
      </rPr>
      <t xml:space="preserve"> / </t>
    </r>
    <r>
      <rPr>
        <sz val="8"/>
        <color rgb="FF000000"/>
        <rFont val="Arial"/>
      </rPr>
      <t>58,52 €</t>
    </r>
  </si>
  <si>
    <t>Gamcová Irma</t>
  </si>
  <si>
    <t>03073/2022-PNZ -P40944/22.00</t>
  </si>
  <si>
    <r>
      <rPr>
        <sz val="8"/>
        <color rgb="FF000000"/>
        <rFont val="Arial"/>
      </rPr>
      <t>85,00 €</t>
    </r>
    <r>
      <rPr>
        <sz val="8"/>
        <color rgb="FF000000"/>
        <rFont val="Arial"/>
      </rPr>
      <t xml:space="preserve"> / </t>
    </r>
    <r>
      <rPr>
        <sz val="8"/>
        <color rgb="FF000000"/>
        <rFont val="Arial"/>
      </rPr>
      <t>710,70 €</t>
    </r>
  </si>
  <si>
    <t>Haloda Vladimír, Ing.</t>
  </si>
  <si>
    <t>03136/2022-PNZ -P40999/22.00</t>
  </si>
  <si>
    <r>
      <rPr>
        <sz val="8"/>
        <color rgb="FF000000"/>
        <rFont val="Arial"/>
      </rPr>
      <t>88,00 €</t>
    </r>
    <r>
      <rPr>
        <sz val="8"/>
        <color rgb="FF000000"/>
        <rFont val="Arial"/>
      </rPr>
      <t xml:space="preserve"> / </t>
    </r>
    <r>
      <rPr>
        <sz val="8"/>
        <color rgb="FF000000"/>
        <rFont val="Arial"/>
      </rPr>
      <t>116,83 €</t>
    </r>
  </si>
  <si>
    <t>F.K farma s.r.o.</t>
  </si>
  <si>
    <t>03285/2022-PNZ -P40332/20.00</t>
  </si>
  <si>
    <t>Červenica, Tuhrina, Zlatá Baňa</t>
  </si>
  <si>
    <r>
      <rPr>
        <sz val="8"/>
        <color rgb="FF000000"/>
        <rFont val="Arial"/>
      </rPr>
      <t>1 098,59 €</t>
    </r>
    <r>
      <rPr>
        <sz val="8"/>
        <color rgb="FF000000"/>
        <rFont val="Arial"/>
      </rPr>
      <t xml:space="preserve"> / </t>
    </r>
    <r>
      <rPr>
        <sz val="8"/>
        <color rgb="FF000000"/>
        <rFont val="Arial"/>
      </rPr>
      <t>19,19 €</t>
    </r>
  </si>
  <si>
    <t>03537/2022-PNZ -P40993/22.00</t>
  </si>
  <si>
    <t>Bretejovce, Drienov, Drienovská Nová Ves, Haniska, Janovík, Kendice, Chabžany, Lemešany, Ličartovce, Močarmany, Petrovany, Radatice, Seniakovce, Šarišské Bohdanovce, Varhaňovce</t>
  </si>
  <si>
    <t>31.10. 2034</t>
  </si>
  <si>
    <r>
      <rPr>
        <sz val="8"/>
        <color rgb="FF000000"/>
        <rFont val="Arial"/>
      </rPr>
      <t>15 804,88 €</t>
    </r>
    <r>
      <rPr>
        <sz val="8"/>
        <color rgb="FF000000"/>
        <rFont val="Arial"/>
      </rPr>
      <t xml:space="preserve"> / </t>
    </r>
    <r>
      <rPr>
        <sz val="8"/>
        <color rgb="FF000000"/>
        <rFont val="Arial"/>
      </rPr>
      <t>34,86 €</t>
    </r>
  </si>
  <si>
    <t>B.A. Valley Ltd., s.r.o.</t>
  </si>
  <si>
    <t>01757/2022-PNZ -P40554/22.00</t>
  </si>
  <si>
    <r>
      <rPr>
        <sz val="8"/>
        <color rgb="FF000000"/>
        <rFont val="Arial"/>
      </rPr>
      <t>119,62 €</t>
    </r>
    <r>
      <rPr>
        <sz val="8"/>
        <color rgb="FF000000"/>
        <rFont val="Arial"/>
      </rPr>
      <t xml:space="preserve"> / </t>
    </r>
    <r>
      <rPr>
        <sz val="8"/>
        <color rgb="FF000000"/>
        <rFont val="Arial"/>
      </rPr>
      <t>41,45 €</t>
    </r>
  </si>
  <si>
    <t>02636/2022-PNZ -P40859/22.00</t>
  </si>
  <si>
    <r>
      <rPr>
        <sz val="8"/>
        <color rgb="FF000000"/>
        <rFont val="Arial"/>
      </rPr>
      <t>800,28 €</t>
    </r>
    <r>
      <rPr>
        <sz val="8"/>
        <color rgb="FF000000"/>
        <rFont val="Arial"/>
      </rPr>
      <t xml:space="preserve"> / </t>
    </r>
    <r>
      <rPr>
        <sz val="8"/>
        <color rgb="FF000000"/>
        <rFont val="Arial"/>
      </rPr>
      <t>54,81 €</t>
    </r>
  </si>
  <si>
    <t>03592/2022-PNZ -P41149/22.00</t>
  </si>
  <si>
    <r>
      <rPr>
        <sz val="8"/>
        <color rgb="FF000000"/>
        <rFont val="Arial"/>
      </rPr>
      <t>80,00 €</t>
    </r>
    <r>
      <rPr>
        <sz val="8"/>
        <color rgb="FF000000"/>
        <rFont val="Arial"/>
      </rPr>
      <t xml:space="preserve"> / </t>
    </r>
    <r>
      <rPr>
        <sz val="8"/>
        <color rgb="FF000000"/>
        <rFont val="Arial"/>
      </rPr>
      <t>290,59 €</t>
    </r>
  </si>
  <si>
    <t xml:space="preserve">Ing. Boris Leščák </t>
  </si>
  <si>
    <t>03691/2022-PNZ -P41186/22.00</t>
  </si>
  <si>
    <r>
      <rPr>
        <sz val="8"/>
        <color rgb="FF000000"/>
        <rFont val="Arial"/>
      </rPr>
      <t>77,00 €</t>
    </r>
    <r>
      <rPr>
        <sz val="8"/>
        <color rgb="FF000000"/>
        <rFont val="Arial"/>
      </rPr>
      <t xml:space="preserve"> / </t>
    </r>
    <r>
      <rPr>
        <sz val="8"/>
        <color rgb="FF000000"/>
        <rFont val="Arial"/>
      </rPr>
      <t>1 480,76 €</t>
    </r>
  </si>
  <si>
    <t>Ing. Ernest Abt</t>
  </si>
  <si>
    <t>03741/2022-PNZ -P41205/22.00</t>
  </si>
  <si>
    <r>
      <rPr>
        <sz val="8"/>
        <color rgb="FF000000"/>
        <rFont val="Arial"/>
      </rPr>
      <t>103,10 €</t>
    </r>
    <r>
      <rPr>
        <sz val="8"/>
        <color rgb="FF000000"/>
        <rFont val="Arial"/>
      </rPr>
      <t xml:space="preserve"> / </t>
    </r>
    <r>
      <rPr>
        <sz val="8"/>
        <color rgb="FF000000"/>
        <rFont val="Arial"/>
      </rPr>
      <t>71,77 €</t>
    </r>
  </si>
  <si>
    <t>Mgr Viera Kalafutová</t>
  </si>
  <si>
    <t>03831/2022-PNZ -P41245/22.00</t>
  </si>
  <si>
    <r>
      <rPr>
        <sz val="8"/>
        <color rgb="FF000000"/>
        <rFont val="Arial"/>
      </rPr>
      <t>80,00 €</t>
    </r>
    <r>
      <rPr>
        <sz val="8"/>
        <color rgb="FF000000"/>
        <rFont val="Arial"/>
      </rPr>
      <t xml:space="preserve"> / </t>
    </r>
    <r>
      <rPr>
        <sz val="8"/>
        <color rgb="FF000000"/>
        <rFont val="Arial"/>
      </rPr>
      <t>394,09 €</t>
    </r>
  </si>
  <si>
    <t>Patrik Vlček - SHR</t>
  </si>
  <si>
    <t>02756/2022-PNZ -P40894/22.00</t>
  </si>
  <si>
    <r>
      <rPr>
        <sz val="8"/>
        <color rgb="FF000000"/>
        <rFont val="Arial"/>
      </rPr>
      <t>350,90 €</t>
    </r>
    <r>
      <rPr>
        <sz val="8"/>
        <color rgb="FF000000"/>
        <rFont val="Arial"/>
      </rPr>
      <t xml:space="preserve"> / </t>
    </r>
    <r>
      <rPr>
        <sz val="8"/>
        <color rgb="FF000000"/>
        <rFont val="Arial"/>
      </rPr>
      <t>21,56 €</t>
    </r>
  </si>
  <si>
    <t>03754/2022-PNZ -P41184/22.00</t>
  </si>
  <si>
    <r>
      <rPr>
        <sz val="8"/>
        <color rgb="FF000000"/>
        <rFont val="Arial"/>
      </rPr>
      <t>12 333,90 €</t>
    </r>
    <r>
      <rPr>
        <sz val="8"/>
        <color rgb="FF000000"/>
        <rFont val="Arial"/>
      </rPr>
      <t xml:space="preserve"> / </t>
    </r>
    <r>
      <rPr>
        <sz val="8"/>
        <color rgb="FF000000"/>
        <rFont val="Arial"/>
      </rPr>
      <t>63,46 €</t>
    </r>
  </si>
  <si>
    <t>Gemer COOP, s.r.o.</t>
  </si>
  <si>
    <t>03894/2022-PNZ -P41264/22.00</t>
  </si>
  <si>
    <t>Behynce, Gemer, Starňa, Tornaľa</t>
  </si>
  <si>
    <r>
      <rPr>
        <sz val="8"/>
        <color rgb="FF000000"/>
        <rFont val="Arial"/>
      </rPr>
      <t>3 449,54 €</t>
    </r>
    <r>
      <rPr>
        <sz val="8"/>
        <color rgb="FF000000"/>
        <rFont val="Arial"/>
      </rPr>
      <t xml:space="preserve"> / </t>
    </r>
    <r>
      <rPr>
        <sz val="8"/>
        <color rgb="FF000000"/>
        <rFont val="Arial"/>
      </rPr>
      <t>64,65 €</t>
    </r>
  </si>
  <si>
    <t>Barkóci Ludvik - SHR</t>
  </si>
  <si>
    <t>02757/2022-PNZ -P40604/22.00</t>
  </si>
  <si>
    <r>
      <rPr>
        <sz val="8"/>
        <color rgb="FF000000"/>
        <rFont val="Arial"/>
      </rPr>
      <t>3 154,80 €</t>
    </r>
    <r>
      <rPr>
        <sz val="8"/>
        <color rgb="FF000000"/>
        <rFont val="Arial"/>
      </rPr>
      <t xml:space="preserve"> / </t>
    </r>
    <r>
      <rPr>
        <sz val="8"/>
        <color rgb="FF000000"/>
        <rFont val="Arial"/>
      </rPr>
      <t>40,79 €</t>
    </r>
  </si>
  <si>
    <t>MVDr.Ladislav Werner a MVDr. Patrícia Wernerová</t>
  </si>
  <si>
    <t>02990/2022-PNZ -P40957/22.00</t>
  </si>
  <si>
    <r>
      <rPr>
        <sz val="8"/>
        <color rgb="FF000000"/>
        <rFont val="Arial"/>
      </rPr>
      <t>88,00 €</t>
    </r>
    <r>
      <rPr>
        <sz val="8"/>
        <color rgb="FF000000"/>
        <rFont val="Arial"/>
      </rPr>
      <t xml:space="preserve"> / </t>
    </r>
    <r>
      <rPr>
        <sz val="8"/>
        <color rgb="FF000000"/>
        <rFont val="Arial"/>
      </rPr>
      <t>392,51 €</t>
    </r>
  </si>
  <si>
    <t>Stanislav Prokopovič</t>
  </si>
  <si>
    <t>03433/2022-PNZ -P41101/22.00</t>
  </si>
  <si>
    <t>Staškovce</t>
  </si>
  <si>
    <r>
      <rPr>
        <sz val="8"/>
        <color rgb="FF000000"/>
        <rFont val="Arial"/>
      </rPr>
      <t>80,00 €</t>
    </r>
    <r>
      <rPr>
        <sz val="8"/>
        <color rgb="FF000000"/>
        <rFont val="Arial"/>
      </rPr>
      <t xml:space="preserve"> / </t>
    </r>
    <r>
      <rPr>
        <sz val="8"/>
        <color rgb="FF000000"/>
        <rFont val="Arial"/>
      </rPr>
      <t>199,45 €</t>
    </r>
  </si>
  <si>
    <t>Marek Škrab, SHR</t>
  </si>
  <si>
    <t>03785/2022-PNZ -P41221/22.00</t>
  </si>
  <si>
    <t>Jurkova Voľa</t>
  </si>
  <si>
    <r>
      <rPr>
        <sz val="8"/>
        <color rgb="FF000000"/>
        <rFont val="Arial"/>
      </rPr>
      <t>1 611,17 €</t>
    </r>
    <r>
      <rPr>
        <sz val="8"/>
        <color rgb="FF000000"/>
        <rFont val="Arial"/>
      </rPr>
      <t xml:space="preserve"> / </t>
    </r>
    <r>
      <rPr>
        <sz val="8"/>
        <color rgb="FF000000"/>
        <rFont val="Arial"/>
      </rPr>
      <t>41,88 €</t>
    </r>
  </si>
  <si>
    <t>Mgr. Adriána Kačalová</t>
  </si>
  <si>
    <t>03802/2022-PNZ -P41157/22.00</t>
  </si>
  <si>
    <t>Suchá</t>
  </si>
  <si>
    <r>
      <rPr>
        <sz val="8"/>
        <color rgb="FF000000"/>
        <rFont val="Arial"/>
      </rPr>
      <t>50,00 €</t>
    </r>
    <r>
      <rPr>
        <sz val="8"/>
        <color rgb="FF000000"/>
        <rFont val="Arial"/>
      </rPr>
      <t xml:space="preserve"> / </t>
    </r>
    <r>
      <rPr>
        <sz val="8"/>
        <color rgb="FF000000"/>
        <rFont val="Arial"/>
      </rPr>
      <t>5 882,35 €</t>
    </r>
  </si>
  <si>
    <t>Agrofarma, s.r.o. Svidník</t>
  </si>
  <si>
    <t>03862/2022-PNZ -P41236/22.00</t>
  </si>
  <si>
    <t>Jurkova Voľa, Nižný Orlík</t>
  </si>
  <si>
    <r>
      <rPr>
        <sz val="8"/>
        <color rgb="FF000000"/>
        <rFont val="Arial"/>
      </rPr>
      <t>3 137,95 €</t>
    </r>
    <r>
      <rPr>
        <sz val="8"/>
        <color rgb="FF000000"/>
        <rFont val="Arial"/>
      </rPr>
      <t xml:space="preserve"> / </t>
    </r>
    <r>
      <rPr>
        <sz val="8"/>
        <color rgb="FF000000"/>
        <rFont val="Arial"/>
      </rPr>
      <t>25,49 €</t>
    </r>
  </si>
  <si>
    <t>JUDr. Karol Glinský, SHR</t>
  </si>
  <si>
    <t>03914/2022-PNZ -P41194/22.00</t>
  </si>
  <si>
    <r>
      <rPr>
        <sz val="8"/>
        <color rgb="FF000000"/>
        <rFont val="Arial"/>
      </rPr>
      <t>114,33 €</t>
    </r>
    <r>
      <rPr>
        <sz val="8"/>
        <color rgb="FF000000"/>
        <rFont val="Arial"/>
      </rPr>
      <t xml:space="preserve"> / </t>
    </r>
    <r>
      <rPr>
        <sz val="8"/>
        <color rgb="FF000000"/>
        <rFont val="Arial"/>
      </rPr>
      <t>23,88 €</t>
    </r>
  </si>
  <si>
    <t>Ján Referovič, SHR</t>
  </si>
  <si>
    <t>03949/2022-PNZ -P41291/22.00</t>
  </si>
  <si>
    <r>
      <rPr>
        <sz val="8"/>
        <color rgb="FF000000"/>
        <rFont val="Arial"/>
      </rPr>
      <t>86,08 €</t>
    </r>
    <r>
      <rPr>
        <sz val="8"/>
        <color rgb="FF000000"/>
        <rFont val="Arial"/>
      </rPr>
      <t xml:space="preserve"> / </t>
    </r>
    <r>
      <rPr>
        <sz val="8"/>
        <color rgb="FF000000"/>
        <rFont val="Arial"/>
      </rPr>
      <t>45,54 €</t>
    </r>
  </si>
  <si>
    <t>Ján Kozák a Alena Kozáková</t>
  </si>
  <si>
    <t>03324/2022-PNZ -P41060/22.00</t>
  </si>
  <si>
    <r>
      <rPr>
        <sz val="8"/>
        <color rgb="FF000000"/>
        <rFont val="Arial"/>
      </rPr>
      <t>60,00 €</t>
    </r>
    <r>
      <rPr>
        <sz val="8"/>
        <color rgb="FF000000"/>
        <rFont val="Arial"/>
      </rPr>
      <t xml:space="preserve"> / </t>
    </r>
    <r>
      <rPr>
        <sz val="8"/>
        <color rgb="FF000000"/>
        <rFont val="Arial"/>
      </rPr>
      <t>2 542,37 €</t>
    </r>
  </si>
  <si>
    <t xml:space="preserve"> Lukáš Mertinko, SHR</t>
  </si>
  <si>
    <t>01789/2022-PNZ -P40493/22.00</t>
  </si>
  <si>
    <t xml:space="preserve"> 31.10.2029</t>
  </si>
  <si>
    <r>
      <rPr>
        <sz val="8"/>
        <color rgb="FF000000"/>
        <rFont val="Arial"/>
      </rPr>
      <t>296,20 €</t>
    </r>
    <r>
      <rPr>
        <sz val="8"/>
        <color rgb="FF000000"/>
        <rFont val="Arial"/>
      </rPr>
      <t xml:space="preserve"> / </t>
    </r>
    <r>
      <rPr>
        <sz val="8"/>
        <color rgb="FF000000"/>
        <rFont val="Arial"/>
      </rPr>
      <t>21,83 €</t>
    </r>
  </si>
  <si>
    <t>Ján Kudla</t>
  </si>
  <si>
    <t>02485/2022-PNZ -P40815/22.00</t>
  </si>
  <si>
    <r>
      <rPr>
        <sz val="8"/>
        <color rgb="FF000000"/>
        <rFont val="Arial"/>
      </rPr>
      <t>55,00 €</t>
    </r>
    <r>
      <rPr>
        <sz val="8"/>
        <color rgb="FF000000"/>
        <rFont val="Arial"/>
      </rPr>
      <t xml:space="preserve"> / </t>
    </r>
    <r>
      <rPr>
        <sz val="8"/>
        <color rgb="FF000000"/>
        <rFont val="Arial"/>
      </rPr>
      <t>10 000,00 €</t>
    </r>
  </si>
  <si>
    <t>Gabriela Vženteková</t>
  </si>
  <si>
    <t>02486/2022-PNZ -P40817/22.00</t>
  </si>
  <si>
    <r>
      <rPr>
        <sz val="8"/>
        <color rgb="FF000000"/>
        <rFont val="Arial"/>
      </rPr>
      <t>55,00 €</t>
    </r>
    <r>
      <rPr>
        <sz val="8"/>
        <color rgb="FF000000"/>
        <rFont val="Arial"/>
      </rPr>
      <t xml:space="preserve"> / </t>
    </r>
    <r>
      <rPr>
        <sz val="8"/>
        <color rgb="FF000000"/>
        <rFont val="Arial"/>
      </rPr>
      <t>6 250,00 €</t>
    </r>
  </si>
  <si>
    <t>Peter Kočiš</t>
  </si>
  <si>
    <t>02536/2022-PNZ -P40832/22.00</t>
  </si>
  <si>
    <t>Harichovce</t>
  </si>
  <si>
    <r>
      <rPr>
        <sz val="8"/>
        <color rgb="FF000000"/>
        <rFont val="Arial"/>
      </rPr>
      <t>80,00 €</t>
    </r>
    <r>
      <rPr>
        <sz val="8"/>
        <color rgb="FF000000"/>
        <rFont val="Arial"/>
      </rPr>
      <t xml:space="preserve"> / </t>
    </r>
    <r>
      <rPr>
        <sz val="8"/>
        <color rgb="FF000000"/>
        <rFont val="Arial"/>
      </rPr>
      <t>399,20 €</t>
    </r>
  </si>
  <si>
    <t>AGROSVID, s.r.o.</t>
  </si>
  <si>
    <t>02859/2022-PNZ -P40711/22.00</t>
  </si>
  <si>
    <t>Spišské Vlachy, Žehra</t>
  </si>
  <si>
    <r>
      <rPr>
        <sz val="8"/>
        <color rgb="FF000000"/>
        <rFont val="Arial"/>
      </rPr>
      <t>3 940,49 €</t>
    </r>
    <r>
      <rPr>
        <sz val="8"/>
        <color rgb="FF000000"/>
        <rFont val="Arial"/>
      </rPr>
      <t xml:space="preserve"> / </t>
    </r>
    <r>
      <rPr>
        <sz val="8"/>
        <color rgb="FF000000"/>
        <rFont val="Arial"/>
      </rPr>
      <t>22,20 €</t>
    </r>
  </si>
  <si>
    <t>František Hadušovský, SHR</t>
  </si>
  <si>
    <t>03541/2022-PNZ -P40712/22.00</t>
  </si>
  <si>
    <r>
      <rPr>
        <sz val="8"/>
        <color rgb="FF000000"/>
        <rFont val="Arial"/>
      </rPr>
      <t>883,52 €</t>
    </r>
    <r>
      <rPr>
        <sz val="8"/>
        <color rgb="FF000000"/>
        <rFont val="Arial"/>
      </rPr>
      <t xml:space="preserve"> / </t>
    </r>
    <r>
      <rPr>
        <sz val="8"/>
        <color rgb="FF000000"/>
        <rFont val="Arial"/>
      </rPr>
      <t>21,83 €</t>
    </r>
  </si>
  <si>
    <t>Ing. Lukáš Gmuca, SHR</t>
  </si>
  <si>
    <t>03579/2022-PNZ -P41130/22.00</t>
  </si>
  <si>
    <t>Slatvina, Vojkovce</t>
  </si>
  <si>
    <t xml:space="preserve"> 31.10.2030</t>
  </si>
  <si>
    <r>
      <rPr>
        <sz val="8"/>
        <color rgb="FF000000"/>
        <rFont val="Arial"/>
      </rPr>
      <t>72,34 €</t>
    </r>
    <r>
      <rPr>
        <sz val="8"/>
        <color rgb="FF000000"/>
        <rFont val="Arial"/>
      </rPr>
      <t xml:space="preserve"> / </t>
    </r>
    <r>
      <rPr>
        <sz val="8"/>
        <color rgb="FF000000"/>
        <rFont val="Arial"/>
      </rPr>
      <t>16,32 €</t>
    </r>
  </si>
  <si>
    <t>Husár - AGRO s.r.o.</t>
  </si>
  <si>
    <t>03221/2022-PNZ -P41018/22.00</t>
  </si>
  <si>
    <t>Dobrá, Kubrá, Nemšová, Opatová, Slavnica, Trenčianska Teplá</t>
  </si>
  <si>
    <r>
      <rPr>
        <sz val="8"/>
        <color rgb="FF000000"/>
        <rFont val="Arial"/>
      </rPr>
      <t>311,96 €</t>
    </r>
    <r>
      <rPr>
        <sz val="8"/>
        <color rgb="FF000000"/>
        <rFont val="Arial"/>
      </rPr>
      <t xml:space="preserve"> / </t>
    </r>
    <r>
      <rPr>
        <sz val="8"/>
        <color rgb="FF000000"/>
        <rFont val="Arial"/>
      </rPr>
      <t>37,29 €</t>
    </r>
  </si>
  <si>
    <t>Polák Marián</t>
  </si>
  <si>
    <t>03481/2022-PNZ -P41032/22.00</t>
  </si>
  <si>
    <r>
      <rPr>
        <sz val="8"/>
        <color rgb="FF000000"/>
        <rFont val="Arial"/>
      </rPr>
      <t>80,00 €</t>
    </r>
    <r>
      <rPr>
        <sz val="8"/>
        <color rgb="FF000000"/>
        <rFont val="Arial"/>
      </rPr>
      <t xml:space="preserve"> / </t>
    </r>
    <r>
      <rPr>
        <sz val="8"/>
        <color rgb="FF000000"/>
        <rFont val="Arial"/>
      </rPr>
      <t>1 054,02 €</t>
    </r>
  </si>
  <si>
    <t>Sobolíková Jana</t>
  </si>
  <si>
    <t>03671/2022-PNZ -P41177/22.00</t>
  </si>
  <si>
    <r>
      <rPr>
        <sz val="8"/>
        <color rgb="FF000000"/>
        <rFont val="Arial"/>
      </rPr>
      <t>77,00 €</t>
    </r>
    <r>
      <rPr>
        <sz val="8"/>
        <color rgb="FF000000"/>
        <rFont val="Arial"/>
      </rPr>
      <t xml:space="preserve"> / </t>
    </r>
    <r>
      <rPr>
        <sz val="8"/>
        <color rgb="FF000000"/>
        <rFont val="Arial"/>
      </rPr>
      <t>536,59 €</t>
    </r>
  </si>
  <si>
    <t>Ľubica Dunajčíková</t>
  </si>
  <si>
    <t>03638/2022-PNZ -P41170/22.00</t>
  </si>
  <si>
    <r>
      <rPr>
        <sz val="8"/>
        <color rgb="FF000000"/>
        <rFont val="Arial"/>
      </rPr>
      <t>75,00 €</t>
    </r>
    <r>
      <rPr>
        <sz val="8"/>
        <color rgb="FF000000"/>
        <rFont val="Arial"/>
      </rPr>
      <t xml:space="preserve"> / </t>
    </r>
    <r>
      <rPr>
        <sz val="8"/>
        <color rgb="FF000000"/>
        <rFont val="Arial"/>
      </rPr>
      <t>735,29 €</t>
    </r>
  </si>
  <si>
    <t>Gibasová Andrea</t>
  </si>
  <si>
    <t>03782/2022-PNZ -P41223/22.00</t>
  </si>
  <si>
    <r>
      <rPr>
        <sz val="8"/>
        <color rgb="FF000000"/>
        <rFont val="Arial"/>
      </rPr>
      <t>70,00 €</t>
    </r>
    <r>
      <rPr>
        <sz val="8"/>
        <color rgb="FF000000"/>
        <rFont val="Arial"/>
      </rPr>
      <t xml:space="preserve"> / </t>
    </r>
    <r>
      <rPr>
        <sz val="8"/>
        <color rgb="FF000000"/>
        <rFont val="Arial"/>
      </rPr>
      <t>879,39 €</t>
    </r>
  </si>
  <si>
    <t>Poľnohospodárske družstvo DOLNÝ LOPAŠOV</t>
  </si>
  <si>
    <t>03815/2022-PNZ -P41237/22.00</t>
  </si>
  <si>
    <t>Dolný Lopašov, Horné Dubovany, Chtelnica, Veľké Kostoľany, Veselé</t>
  </si>
  <si>
    <r>
      <rPr>
        <sz val="8"/>
        <color rgb="FF000000"/>
        <rFont val="Arial"/>
      </rPr>
      <t>17 358,61 €</t>
    </r>
    <r>
      <rPr>
        <sz val="8"/>
        <color rgb="FF000000"/>
        <rFont val="Arial"/>
      </rPr>
      <t xml:space="preserve"> / </t>
    </r>
    <r>
      <rPr>
        <sz val="8"/>
        <color rgb="FF000000"/>
        <rFont val="Arial"/>
      </rPr>
      <t>87,15 €</t>
    </r>
  </si>
  <si>
    <t>AGROSYSTÉM, spol. s.r.o.</t>
  </si>
  <si>
    <t>03838/2022-PNZ -P41238/22.00</t>
  </si>
  <si>
    <r>
      <rPr>
        <sz val="8"/>
        <color rgb="FF000000"/>
        <rFont val="Arial"/>
      </rPr>
      <t>2 672,44 €</t>
    </r>
    <r>
      <rPr>
        <sz val="8"/>
        <color rgb="FF000000"/>
        <rFont val="Arial"/>
      </rPr>
      <t xml:space="preserve"> / </t>
    </r>
    <r>
      <rPr>
        <sz val="8"/>
        <color rgb="FF000000"/>
        <rFont val="Arial"/>
      </rPr>
      <t>98,17 €</t>
    </r>
  </si>
  <si>
    <t xml:space="preserve">Dovičič Stanislav Ing. </t>
  </si>
  <si>
    <t>03847/2022-PNZ -P41254/22.00</t>
  </si>
  <si>
    <t>Dolné Otrokovce</t>
  </si>
  <si>
    <r>
      <rPr>
        <sz val="8"/>
        <color rgb="FF000000"/>
        <rFont val="Arial"/>
      </rPr>
      <t>75,00 €</t>
    </r>
    <r>
      <rPr>
        <sz val="8"/>
        <color rgb="FF000000"/>
        <rFont val="Arial"/>
      </rPr>
      <t xml:space="preserve"> / </t>
    </r>
    <r>
      <rPr>
        <sz val="8"/>
        <color rgb="FF000000"/>
        <rFont val="Arial"/>
      </rPr>
      <t>446,96 €</t>
    </r>
  </si>
  <si>
    <t>AQUA FARM s.r.o.</t>
  </si>
  <si>
    <t>03298/2022-PNZ -P41010/22.00</t>
  </si>
  <si>
    <r>
      <rPr>
        <sz val="8"/>
        <color rgb="FF000000"/>
        <rFont val="Arial"/>
      </rPr>
      <t>593,66 €</t>
    </r>
    <r>
      <rPr>
        <sz val="8"/>
        <color rgb="FF000000"/>
        <rFont val="Arial"/>
      </rPr>
      <t xml:space="preserve"> / </t>
    </r>
    <r>
      <rPr>
        <sz val="8"/>
        <color rgb="FF000000"/>
        <rFont val="Arial"/>
      </rPr>
      <t>70,10 €</t>
    </r>
  </si>
  <si>
    <t>Andrea Kosztyúová</t>
  </si>
  <si>
    <t>03392/2022-PNZ -P41086/22.00</t>
  </si>
  <si>
    <t>Bačka</t>
  </si>
  <si>
    <r>
      <rPr>
        <sz val="8"/>
        <color rgb="FF000000"/>
        <rFont val="Arial"/>
      </rPr>
      <t>6 931,66 €</t>
    </r>
    <r>
      <rPr>
        <sz val="8"/>
        <color rgb="FF000000"/>
        <rFont val="Arial"/>
      </rPr>
      <t xml:space="preserve"> / </t>
    </r>
    <r>
      <rPr>
        <sz val="8"/>
        <color rgb="FF000000"/>
        <rFont val="Arial"/>
      </rPr>
      <t>94,20 €</t>
    </r>
  </si>
  <si>
    <t>03696/2022-PNZ -P41173/22.00</t>
  </si>
  <si>
    <t>Božčice</t>
  </si>
  <si>
    <r>
      <rPr>
        <sz val="8"/>
        <color rgb="FF000000"/>
        <rFont val="Arial"/>
      </rPr>
      <t>519,51 €</t>
    </r>
    <r>
      <rPr>
        <sz val="8"/>
        <color rgb="FF000000"/>
        <rFont val="Arial"/>
      </rPr>
      <t xml:space="preserve"> / </t>
    </r>
    <r>
      <rPr>
        <sz val="8"/>
        <color rgb="FF000000"/>
        <rFont val="Arial"/>
      </rPr>
      <t>52,01 €</t>
    </r>
  </si>
  <si>
    <t>Ivorík Jozef</t>
  </si>
  <si>
    <t>03222/2022-PNZ -P41026/22.00</t>
  </si>
  <si>
    <r>
      <rPr>
        <sz val="8"/>
        <color rgb="FF000000"/>
        <rFont val="Arial"/>
      </rPr>
      <t>70,00 €</t>
    </r>
    <r>
      <rPr>
        <sz val="8"/>
        <color rgb="FF000000"/>
        <rFont val="Arial"/>
      </rPr>
      <t xml:space="preserve"> / </t>
    </r>
    <r>
      <rPr>
        <sz val="8"/>
        <color rgb="FF000000"/>
        <rFont val="Arial"/>
      </rPr>
      <t>759,22 €</t>
    </r>
  </si>
  <si>
    <t>Ďurišová Zuzana</t>
  </si>
  <si>
    <t>04363/2020-PNZ -P40432/20.00</t>
  </si>
  <si>
    <r>
      <rPr>
        <sz val="8"/>
        <color rgb="FF000000"/>
        <rFont val="Arial"/>
      </rPr>
      <t>70,00 €</t>
    </r>
    <r>
      <rPr>
        <sz val="8"/>
        <color rgb="FF000000"/>
        <rFont val="Arial"/>
      </rPr>
      <t xml:space="preserve"> / </t>
    </r>
    <r>
      <rPr>
        <sz val="8"/>
        <color rgb="FF000000"/>
        <rFont val="Arial"/>
      </rPr>
      <t>1 196,58 €</t>
    </r>
  </si>
  <si>
    <t>Emil Miko</t>
  </si>
  <si>
    <t>05032/2020-PNZ -P40621/20.00</t>
  </si>
  <si>
    <r>
      <rPr>
        <sz val="8"/>
        <color rgb="FF000000"/>
        <rFont val="Arial"/>
      </rPr>
      <t>74,23 €</t>
    </r>
    <r>
      <rPr>
        <sz val="8"/>
        <color rgb="FF000000"/>
        <rFont val="Arial"/>
      </rPr>
      <t xml:space="preserve"> / </t>
    </r>
    <r>
      <rPr>
        <sz val="8"/>
        <color rgb="FF000000"/>
        <rFont val="Arial"/>
      </rPr>
      <t>6,97 €</t>
    </r>
  </si>
  <si>
    <t>Brieška Ľuboš</t>
  </si>
  <si>
    <t>01827/2021-PNZ -P40347/21.00</t>
  </si>
  <si>
    <r>
      <rPr>
        <sz val="8"/>
        <color rgb="FF000000"/>
        <rFont val="Arial"/>
      </rPr>
      <t>105,00 €</t>
    </r>
    <r>
      <rPr>
        <sz val="8"/>
        <color rgb="FF000000"/>
        <rFont val="Arial"/>
      </rPr>
      <t xml:space="preserve"> / </t>
    </r>
    <r>
      <rPr>
        <sz val="8"/>
        <color rgb="FF000000"/>
        <rFont val="Arial"/>
      </rPr>
      <t>71,97 €</t>
    </r>
  </si>
  <si>
    <t>Bartoš Erich, Ing.</t>
  </si>
  <si>
    <t>01829/2021-PNZ -P40345/21.00</t>
  </si>
  <si>
    <r>
      <rPr>
        <sz val="8"/>
        <color rgb="FF000000"/>
        <rFont val="Arial"/>
      </rPr>
      <t>102,00 €</t>
    </r>
    <r>
      <rPr>
        <sz val="8"/>
        <color rgb="FF000000"/>
        <rFont val="Arial"/>
      </rPr>
      <t xml:space="preserve"> / </t>
    </r>
    <r>
      <rPr>
        <sz val="8"/>
        <color rgb="FF000000"/>
        <rFont val="Arial"/>
      </rPr>
      <t>73,63 €</t>
    </r>
  </si>
  <si>
    <t>Mgr. Viktor Haško</t>
  </si>
  <si>
    <t>02211/2022-PNZ -P40715/22.00</t>
  </si>
  <si>
    <r>
      <rPr>
        <sz val="8"/>
        <color rgb="FF000000"/>
        <rFont val="Arial"/>
      </rPr>
      <t>149,20 €</t>
    </r>
    <r>
      <rPr>
        <sz val="8"/>
        <color rgb="FF000000"/>
        <rFont val="Arial"/>
      </rPr>
      <t xml:space="preserve"> / </t>
    </r>
    <r>
      <rPr>
        <sz val="8"/>
        <color rgb="FF000000"/>
        <rFont val="Arial"/>
      </rPr>
      <t>113,76 €</t>
    </r>
  </si>
  <si>
    <t>Zavadilová Hana</t>
  </si>
  <si>
    <t>03258/2022-PNZ -P40971/22.00</t>
  </si>
  <si>
    <r>
      <rPr>
        <sz val="8"/>
        <color rgb="FF000000"/>
        <rFont val="Arial"/>
      </rPr>
      <t>100,00 €</t>
    </r>
    <r>
      <rPr>
        <sz val="8"/>
        <color rgb="FF000000"/>
        <rFont val="Arial"/>
      </rPr>
      <t xml:space="preserve"> / </t>
    </r>
    <r>
      <rPr>
        <sz val="8"/>
        <color rgb="FF000000"/>
        <rFont val="Arial"/>
      </rPr>
      <t>75,25 €</t>
    </r>
  </si>
  <si>
    <t>Polcová Adriana</t>
  </si>
  <si>
    <t>03335/2022-PNZ -P41069/22.00</t>
  </si>
  <si>
    <r>
      <rPr>
        <sz val="8"/>
        <color rgb="FF000000"/>
        <rFont val="Arial"/>
      </rPr>
      <t>83,00 €</t>
    </r>
    <r>
      <rPr>
        <sz val="8"/>
        <color rgb="FF000000"/>
        <rFont val="Arial"/>
      </rPr>
      <t xml:space="preserve"> / </t>
    </r>
    <r>
      <rPr>
        <sz val="8"/>
        <color rgb="FF000000"/>
        <rFont val="Arial"/>
      </rPr>
      <t>227,58 €</t>
    </r>
  </si>
  <si>
    <t>Rajnoha Jaroslav</t>
  </si>
  <si>
    <t>03369/2022-PNZ -P41082/22.00</t>
  </si>
  <si>
    <r>
      <rPr>
        <sz val="8"/>
        <color rgb="FF000000"/>
        <rFont val="Arial"/>
      </rPr>
      <t>78,00 €</t>
    </r>
    <r>
      <rPr>
        <sz val="8"/>
        <color rgb="FF000000"/>
        <rFont val="Arial"/>
      </rPr>
      <t xml:space="preserve"> / </t>
    </r>
    <r>
      <rPr>
        <sz val="8"/>
        <color rgb="FF000000"/>
        <rFont val="Arial"/>
      </rPr>
      <t>492,74 €</t>
    </r>
  </si>
  <si>
    <t>RNDr. Zuzana Šušková</t>
  </si>
  <si>
    <t>03414/2022-PNZ -P41096/22.00</t>
  </si>
  <si>
    <r>
      <rPr>
        <sz val="8"/>
        <color rgb="FF000000"/>
        <rFont val="Arial"/>
      </rPr>
      <t>50,00 €</t>
    </r>
    <r>
      <rPr>
        <sz val="8"/>
        <color rgb="FF000000"/>
        <rFont val="Arial"/>
      </rPr>
      <t xml:space="preserve"> / </t>
    </r>
    <r>
      <rPr>
        <sz val="8"/>
        <color rgb="FF000000"/>
        <rFont val="Arial"/>
      </rPr>
      <t>15 625,00 €</t>
    </r>
  </si>
  <si>
    <t>Marián Lutty</t>
  </si>
  <si>
    <t>03743/2022-PNZ -P41206/22.00</t>
  </si>
  <si>
    <r>
      <rPr>
        <sz val="8"/>
        <color rgb="FF000000"/>
        <rFont val="Arial"/>
      </rPr>
      <t>71,00 €</t>
    </r>
    <r>
      <rPr>
        <sz val="8"/>
        <color rgb="FF000000"/>
        <rFont val="Arial"/>
      </rPr>
      <t xml:space="preserve"> / </t>
    </r>
    <r>
      <rPr>
        <sz val="8"/>
        <color rgb="FF000000"/>
        <rFont val="Arial"/>
      </rPr>
      <t>1 158,24 €</t>
    </r>
  </si>
  <si>
    <t>Miroslav Gonda</t>
  </si>
  <si>
    <t>02247/2022-PNZ -P40732/22.00</t>
  </si>
  <si>
    <r>
      <rPr>
        <sz val="8"/>
        <color rgb="FF000000"/>
        <rFont val="Arial"/>
      </rPr>
      <t>75,50 €</t>
    </r>
    <r>
      <rPr>
        <sz val="8"/>
        <color rgb="FF000000"/>
        <rFont val="Arial"/>
      </rPr>
      <t xml:space="preserve"> / </t>
    </r>
    <r>
      <rPr>
        <sz val="8"/>
        <color rgb="FF000000"/>
        <rFont val="Arial"/>
      </rPr>
      <t>751,99 €</t>
    </r>
  </si>
  <si>
    <t>Mária Pupalová</t>
  </si>
  <si>
    <t>03492/2022-PNZ -P41111/22.00</t>
  </si>
  <si>
    <r>
      <rPr>
        <sz val="8"/>
        <color rgb="FF000000"/>
        <rFont val="Arial"/>
      </rPr>
      <t>67,50 €</t>
    </r>
    <r>
      <rPr>
        <sz val="8"/>
        <color rgb="FF000000"/>
        <rFont val="Arial"/>
      </rPr>
      <t xml:space="preserve"> / </t>
    </r>
    <r>
      <rPr>
        <sz val="8"/>
        <color rgb="FF000000"/>
        <rFont val="Arial"/>
      </rPr>
      <t>1 622,60 €</t>
    </r>
  </si>
  <si>
    <t>Ing. Jozef Bohumel</t>
  </si>
  <si>
    <t>03994/2022-PNZ -P41320/22.00</t>
  </si>
  <si>
    <r>
      <rPr>
        <sz val="8"/>
        <color rgb="FF000000"/>
        <rFont val="Arial"/>
      </rPr>
      <t>54,50 €</t>
    </r>
    <r>
      <rPr>
        <sz val="8"/>
        <color rgb="FF000000"/>
        <rFont val="Arial"/>
      </rPr>
      <t xml:space="preserve"> / </t>
    </r>
    <r>
      <rPr>
        <sz val="8"/>
        <color rgb="FF000000"/>
        <rFont val="Arial"/>
      </rPr>
      <t>6 337,21 €</t>
    </r>
  </si>
  <si>
    <t>03284/2022-PNZ -P40146/17.04</t>
  </si>
  <si>
    <t>na žiadosť nájomcu - na parcelách, ktoré sa vypúšťajú hospodári Štefan Ščepán, SHR (súvisiaci právny akt)</t>
  </si>
  <si>
    <t>Modra, Pezinok, Veľké Tŕnie, Malé Tŕnie</t>
  </si>
  <si>
    <r>
      <rPr>
        <sz val="8"/>
        <color rgb="FF000000"/>
        <rFont val="Arial"/>
      </rPr>
      <t>12,4281</t>
    </r>
    <r>
      <rPr>
        <sz val="8"/>
        <color rgb="FF000000"/>
        <rFont val="Arial"/>
      </rPr>
      <t xml:space="preserve"> / </t>
    </r>
    <r>
      <rPr>
        <sz val="8"/>
        <color rgb="FF000000"/>
        <rFont val="Arial"/>
      </rPr>
      <t>12,0926</t>
    </r>
  </si>
  <si>
    <t>František Plančár</t>
  </si>
  <si>
    <t>03714/2022-PNZ -P41448/15.01</t>
  </si>
  <si>
    <r>
      <rPr>
        <sz val="8"/>
        <color rgb="FF000000"/>
        <rFont val="Arial"/>
      </rPr>
      <t>0,0250</t>
    </r>
    <r>
      <rPr>
        <sz val="8"/>
        <color rgb="FF000000"/>
        <rFont val="Arial"/>
      </rPr>
      <t xml:space="preserve"> / </t>
    </r>
    <r>
      <rPr>
        <sz val="8"/>
        <color rgb="FF000000"/>
        <rFont val="Arial"/>
      </rPr>
      <t>0,0000</t>
    </r>
  </si>
  <si>
    <t>03547/2022-PNZ -P40271/21.01</t>
  </si>
  <si>
    <t xml:space="preserve">Zníženie výmery z dôvodu zmeny vlastníka, SPF už nemá pozemok v správe. </t>
  </si>
  <si>
    <r>
      <rPr>
        <sz val="8"/>
        <color rgb="FF000000"/>
        <rFont val="Arial"/>
      </rPr>
      <t>0,1291</t>
    </r>
    <r>
      <rPr>
        <sz val="8"/>
        <color rgb="FF000000"/>
        <rFont val="Arial"/>
      </rPr>
      <t xml:space="preserve"> / </t>
    </r>
    <r>
      <rPr>
        <sz val="8"/>
        <color rgb="FF000000"/>
        <rFont val="Arial"/>
      </rPr>
      <t>0,1120</t>
    </r>
  </si>
  <si>
    <t>Farma Milko s.r.o.</t>
  </si>
  <si>
    <t>03757/2022-PNZ -P40063/19.02</t>
  </si>
  <si>
    <t>Výmera sa znižuje v prospech žiadateľa Jozefa Resutíka a z dôvodu zmeny v KN</t>
  </si>
  <si>
    <t>Brusno, Ľubietová, Lučatín</t>
  </si>
  <si>
    <r>
      <rPr>
        <sz val="8"/>
        <color rgb="FF000000"/>
        <rFont val="Arial"/>
      </rPr>
      <t>83,5049</t>
    </r>
    <r>
      <rPr>
        <sz val="8"/>
        <color rgb="FF000000"/>
        <rFont val="Arial"/>
      </rPr>
      <t xml:space="preserve"> / </t>
    </r>
    <r>
      <rPr>
        <sz val="8"/>
        <color rgb="FF000000"/>
        <rFont val="Arial"/>
      </rPr>
      <t>80,3851</t>
    </r>
  </si>
  <si>
    <t>Ing. Mihálik Ivan</t>
  </si>
  <si>
    <t>03745/2022-PNZ -P40575/15.01</t>
  </si>
  <si>
    <t xml:space="preserve">zvýšenie výmery  </t>
  </si>
  <si>
    <r>
      <rPr>
        <sz val="8"/>
        <color rgb="FF000000"/>
        <rFont val="Arial"/>
      </rPr>
      <t>0,4359</t>
    </r>
    <r>
      <rPr>
        <sz val="8"/>
        <color rgb="FF000000"/>
        <rFont val="Arial"/>
      </rPr>
      <t xml:space="preserve"> / </t>
    </r>
    <r>
      <rPr>
        <sz val="8"/>
        <color rgb="FF000000"/>
        <rFont val="Arial"/>
      </rPr>
      <t>0,4365</t>
    </r>
  </si>
  <si>
    <t>Poľnohospodárske družstvo Hrušov</t>
  </si>
  <si>
    <t>03795/2022-PNZ -P40643/14.03</t>
  </si>
  <si>
    <t>Horné Saliby, Mostová</t>
  </si>
  <si>
    <r>
      <rPr>
        <sz val="8"/>
        <color rgb="FF000000"/>
        <rFont val="Arial"/>
      </rPr>
      <t>19,6678</t>
    </r>
    <r>
      <rPr>
        <sz val="8"/>
        <color rgb="FF000000"/>
        <rFont val="Arial"/>
      </rPr>
      <t xml:space="preserve"> / </t>
    </r>
    <r>
      <rPr>
        <sz val="8"/>
        <color rgb="FF000000"/>
        <rFont val="Arial"/>
      </rPr>
      <t>56,8336</t>
    </r>
  </si>
  <si>
    <t>AGROGARANT, spol. s r.o.</t>
  </si>
  <si>
    <t>03930/2022-PNZ -P41364/05.13</t>
  </si>
  <si>
    <t xml:space="preserve">Odstránenie nedostatkov zistených v súvislosti s kontrolou NKÚ SR, duplicitný prenájom pozemkov </t>
  </si>
  <si>
    <t>Chrastince, Koláre, Lesenice, Malá Čalomija, Slovenské Ďarmoty, Trebušovce, Veľká Čalomija, Záhorce</t>
  </si>
  <si>
    <t>31.12.2019</t>
  </si>
  <si>
    <r>
      <rPr>
        <sz val="8"/>
        <color rgb="FF000000"/>
        <rFont val="Arial"/>
      </rPr>
      <t>409,9069</t>
    </r>
    <r>
      <rPr>
        <sz val="8"/>
        <color rgb="FF000000"/>
        <rFont val="Arial"/>
      </rPr>
      <t xml:space="preserve"> / </t>
    </r>
    <r>
      <rPr>
        <sz val="8"/>
        <color rgb="FF000000"/>
        <rFont val="Arial"/>
      </rPr>
      <t>0,0000</t>
    </r>
  </si>
  <si>
    <t>AGROSPOL SLOVAKIA, s.r.o.</t>
  </si>
  <si>
    <t>03931/2022-PNZ -P41365/05.10</t>
  </si>
  <si>
    <t>Čeláre, Glabušovce, Malé Zlievce, Olováry, Zombor</t>
  </si>
  <si>
    <r>
      <rPr>
        <sz val="8"/>
        <color rgb="FF000000"/>
        <rFont val="Arial"/>
      </rPr>
      <t>713,3838</t>
    </r>
    <r>
      <rPr>
        <sz val="8"/>
        <color rgb="FF000000"/>
        <rFont val="Arial"/>
      </rPr>
      <t xml:space="preserve"> / </t>
    </r>
    <r>
      <rPr>
        <sz val="8"/>
        <color rgb="FF000000"/>
        <rFont val="Arial"/>
      </rPr>
      <t>0,0000</t>
    </r>
  </si>
  <si>
    <t>Dona, s. r. o. Veľké Revištia</t>
  </si>
  <si>
    <t>02852/2022-PNZ -P40819/14.03</t>
  </si>
  <si>
    <t>Blatné Remety, Blatné Revištia, Bunkovce, Fekišovce, Hnojné, Jovsa, Nižná Rybnica, Ruskovce, Úbrež, Veľké Revištia</t>
  </si>
  <si>
    <r>
      <rPr>
        <sz val="8"/>
        <color rgb="FF000000"/>
        <rFont val="Arial"/>
      </rPr>
      <t>1827,7108</t>
    </r>
    <r>
      <rPr>
        <sz val="8"/>
        <color rgb="FF000000"/>
        <rFont val="Arial"/>
      </rPr>
      <t xml:space="preserve"> / </t>
    </r>
    <r>
      <rPr>
        <sz val="8"/>
        <color rgb="FF000000"/>
        <rFont val="Arial"/>
      </rPr>
      <t>1767,1895</t>
    </r>
  </si>
  <si>
    <t>04144/2022-PNZ -P40624/11.05</t>
  </si>
  <si>
    <t>Dohoda o urovnaní na žiadosť nájomcu</t>
  </si>
  <si>
    <t>Bánovce nad Ondavou, Krásnovce, Laškovce, Žbince</t>
  </si>
  <si>
    <r>
      <rPr>
        <sz val="8"/>
        <color rgb="FF000000"/>
        <rFont val="Arial"/>
      </rPr>
      <t>125,3978</t>
    </r>
    <r>
      <rPr>
        <sz val="8"/>
        <color rgb="FF000000"/>
        <rFont val="Arial"/>
      </rPr>
      <t xml:space="preserve"> / </t>
    </r>
    <r>
      <rPr>
        <sz val="8"/>
        <color rgb="FF000000"/>
        <rFont val="Arial"/>
      </rPr>
      <t>125,3978</t>
    </r>
  </si>
  <si>
    <t xml:space="preserve"> Vladislav Paľurik, SHR - AGROTREND</t>
  </si>
  <si>
    <t>03821/2022-PNZ -P40059/15.03</t>
  </si>
  <si>
    <t>Roztoky</t>
  </si>
  <si>
    <r>
      <rPr>
        <sz val="8"/>
        <color rgb="FF000000"/>
        <rFont val="Arial"/>
      </rPr>
      <t>164,2148</t>
    </r>
    <r>
      <rPr>
        <sz val="8"/>
        <color rgb="FF000000"/>
        <rFont val="Arial"/>
      </rPr>
      <t xml:space="preserve"> / </t>
    </r>
    <r>
      <rPr>
        <sz val="8"/>
        <color rgb="FF000000"/>
        <rFont val="Arial"/>
      </rPr>
      <t>81,8756</t>
    </r>
  </si>
  <si>
    <t>AGISS, s.r.o.</t>
  </si>
  <si>
    <t>04104/2022-PNZ -P40014/17.02</t>
  </si>
  <si>
    <t>zníženie výmery na žiadosť nájomcu - vyjadrenie lesníka SPF</t>
  </si>
  <si>
    <t>Stročín, Svidník</t>
  </si>
  <si>
    <r>
      <rPr>
        <sz val="8"/>
        <color rgb="FF000000"/>
        <rFont val="Arial"/>
      </rPr>
      <t>72,3276</t>
    </r>
    <r>
      <rPr>
        <sz val="8"/>
        <color rgb="FF000000"/>
        <rFont val="Arial"/>
      </rPr>
      <t xml:space="preserve"> / </t>
    </r>
    <r>
      <rPr>
        <sz val="8"/>
        <color rgb="FF000000"/>
        <rFont val="Arial"/>
      </rPr>
      <t>62,5217</t>
    </r>
  </si>
  <si>
    <t>JN s.r.o.</t>
  </si>
  <si>
    <t>04162/2022-PNZ -P40557/17.02</t>
  </si>
  <si>
    <t xml:space="preserve">na žiadosť nájomcu - zníženie na základe vyjadrenie lesníka fondu </t>
  </si>
  <si>
    <t>Brusnica, Jakušovce, Krišľovce</t>
  </si>
  <si>
    <t xml:space="preserve">31.10.2027 </t>
  </si>
  <si>
    <r>
      <rPr>
        <sz val="8"/>
        <color rgb="FF000000"/>
        <rFont val="Arial"/>
      </rPr>
      <t>76,2027</t>
    </r>
    <r>
      <rPr>
        <sz val="8"/>
        <color rgb="FF000000"/>
        <rFont val="Arial"/>
      </rPr>
      <t xml:space="preserve"> / </t>
    </r>
    <r>
      <rPr>
        <sz val="8"/>
        <color rgb="FF000000"/>
        <rFont val="Arial"/>
      </rPr>
      <t>60,4615</t>
    </r>
  </si>
  <si>
    <t>Poľnohospodárske družstvo Trenčín - Opatová</t>
  </si>
  <si>
    <t>03220/2022-PNZ -P40238/15.02</t>
  </si>
  <si>
    <t>aktualizácia predmetu nájmu v súlade s údajmi katastra nehnuteľností; usporiadanie vzťahov s užívateľom Husár - AGRO s. r. o.</t>
  </si>
  <si>
    <t>Dobrá, Kubrá, Kubrica, Nemšová, Opatová, Trenčianska Teplá, Trenčianske Teplice</t>
  </si>
  <si>
    <r>
      <rPr>
        <sz val="8"/>
        <color rgb="FF000000"/>
        <rFont val="Arial"/>
      </rPr>
      <t>136,7610</t>
    </r>
    <r>
      <rPr>
        <sz val="8"/>
        <color rgb="FF000000"/>
        <rFont val="Arial"/>
      </rPr>
      <t xml:space="preserve"> / </t>
    </r>
    <r>
      <rPr>
        <sz val="8"/>
        <color rgb="FF000000"/>
        <rFont val="Arial"/>
      </rPr>
      <t>133,2725</t>
    </r>
  </si>
  <si>
    <t>Matej Dobrovodský</t>
  </si>
  <si>
    <t>03661/2022-PNZ -P41229/14.01</t>
  </si>
  <si>
    <t>ukončenie dohodou, nájomca odpredal podiely na pozemku</t>
  </si>
  <si>
    <r>
      <rPr>
        <sz val="8"/>
        <color rgb="FF000000"/>
        <rFont val="Arial"/>
      </rPr>
      <t>0,1456</t>
    </r>
    <r>
      <rPr>
        <sz val="8"/>
        <color rgb="FF000000"/>
        <rFont val="Arial"/>
      </rPr>
      <t xml:space="preserve"> / </t>
    </r>
    <r>
      <rPr>
        <sz val="8"/>
        <color rgb="FF000000"/>
        <rFont val="Arial"/>
      </rPr>
      <t>0,0000</t>
    </r>
  </si>
  <si>
    <t xml:space="preserve">Chateau  Vécsey, s.r.o </t>
  </si>
  <si>
    <t>01755/2022-PNZ -P40026/17.02</t>
  </si>
  <si>
    <t>na žiadosť nájomcu - zmena vlastníka stavieb a pozemkov v areáli poľnohospodárskeho družstva</t>
  </si>
  <si>
    <t>Cejkov</t>
  </si>
  <si>
    <r>
      <rPr>
        <sz val="8"/>
        <color rgb="FF000000"/>
        <rFont val="Arial"/>
      </rPr>
      <t>2,2215</t>
    </r>
    <r>
      <rPr>
        <sz val="8"/>
        <color rgb="FF000000"/>
        <rFont val="Arial"/>
      </rPr>
      <t xml:space="preserve"> / </t>
    </r>
    <r>
      <rPr>
        <sz val="8"/>
        <color rgb="FF000000"/>
        <rFont val="Arial"/>
      </rPr>
      <t>0,0000</t>
    </r>
  </si>
  <si>
    <t>Richard Rusňák, SHR</t>
  </si>
  <si>
    <t>02782/2022-PNZ -P40112/19.02</t>
  </si>
  <si>
    <t xml:space="preserve">na žiadosť nájomcu - ukončenie SHR činnosti a prechod na s.r.o. </t>
  </si>
  <si>
    <r>
      <rPr>
        <sz val="8"/>
        <color rgb="FF000000"/>
        <rFont val="Arial"/>
      </rPr>
      <t>8,3795</t>
    </r>
    <r>
      <rPr>
        <sz val="8"/>
        <color rgb="FF000000"/>
        <rFont val="Arial"/>
      </rPr>
      <t xml:space="preserve"> / </t>
    </r>
    <r>
      <rPr>
        <sz val="8"/>
        <color rgb="FF000000"/>
        <rFont val="Arial"/>
      </rPr>
      <t>0,0000</t>
    </r>
  </si>
  <si>
    <t>LENAD Invest s.r.o., AGROK Orlov, družstvo</t>
  </si>
  <si>
    <t>03944/2022-PNZ -P40281/19.02</t>
  </si>
  <si>
    <t>na žiadosť nájomcu - oznámenie o predaji časti podniku, ktorý prebral so všetkými záväzkami nový subjekt a vstúpil do zmluvného vzťahu so SPF</t>
  </si>
  <si>
    <r>
      <rPr>
        <sz val="8"/>
        <color rgb="FF000000"/>
        <rFont val="Arial"/>
      </rPr>
      <t>55,9350</t>
    </r>
    <r>
      <rPr>
        <sz val="8"/>
        <color rgb="FF000000"/>
        <rFont val="Arial"/>
      </rPr>
      <t xml:space="preserve"> / </t>
    </r>
    <r>
      <rPr>
        <sz val="8"/>
        <color rgb="FF000000"/>
        <rFont val="Arial"/>
      </rPr>
      <t>55,9350</t>
    </r>
  </si>
  <si>
    <t>Klub vodných športov Octopus. o.z.</t>
  </si>
  <si>
    <t>02833/2022-PNZ -P40919/22.00</t>
  </si>
  <si>
    <t>Športové aktivity v zmysle stanov O.Z.</t>
  </si>
  <si>
    <r>
      <rPr>
        <sz val="8"/>
        <color rgb="FF000000"/>
        <rFont val="Arial"/>
      </rPr>
      <t>435,00 €</t>
    </r>
    <r>
      <rPr>
        <sz val="8"/>
        <color rgb="FF000000"/>
        <rFont val="Arial"/>
      </rPr>
      <t xml:space="preserve"> / </t>
    </r>
    <r>
      <rPr>
        <sz val="8"/>
        <color rgb="FF000000"/>
        <rFont val="Arial"/>
      </rPr>
      <t>1,00 €</t>
    </r>
  </si>
  <si>
    <t>Lívia Kvasničková</t>
  </si>
  <si>
    <t>03461/2022-PNZ -P41105/22.00</t>
  </si>
  <si>
    <t>Mást</t>
  </si>
  <si>
    <t>Rozšírenie obslužnej plochy, prístup k nehnuteľnosti</t>
  </si>
  <si>
    <r>
      <rPr>
        <sz val="8"/>
        <color rgb="FF000000"/>
        <rFont val="Arial"/>
      </rPr>
      <t>159,50 €</t>
    </r>
    <r>
      <rPr>
        <sz val="8"/>
        <color rgb="FF000000"/>
        <rFont val="Arial"/>
      </rPr>
      <t xml:space="preserve"> / </t>
    </r>
    <r>
      <rPr>
        <sz val="8"/>
        <color rgb="FF000000"/>
        <rFont val="Arial"/>
      </rPr>
      <t>0,50 €</t>
    </r>
  </si>
  <si>
    <t>Ing.arch. Marián Špagla</t>
  </si>
  <si>
    <t>03503/2022-PNZ -P41119/22.00</t>
  </si>
  <si>
    <t>Zabezpečenie prístupu a rekreačný účel</t>
  </si>
  <si>
    <r>
      <rPr>
        <sz val="8"/>
        <color rgb="FF000000"/>
        <rFont val="Arial"/>
      </rPr>
      <t>411,68 €</t>
    </r>
    <r>
      <rPr>
        <sz val="8"/>
        <color rgb="FF000000"/>
        <rFont val="Arial"/>
      </rPr>
      <t xml:space="preserve"> / </t>
    </r>
    <r>
      <rPr>
        <sz val="8"/>
        <color rgb="FF000000"/>
        <rFont val="Arial"/>
      </rPr>
      <t>6,64 €</t>
    </r>
  </si>
  <si>
    <t>Marián Korej</t>
  </si>
  <si>
    <t>03088/2022-PNZ -P40987/22.00</t>
  </si>
  <si>
    <t>prístup na pozemok</t>
  </si>
  <si>
    <r>
      <rPr>
        <sz val="8"/>
        <color rgb="FF000000"/>
        <rFont val="Arial"/>
      </rPr>
      <t>489,72 €</t>
    </r>
    <r>
      <rPr>
        <sz val="8"/>
        <color rgb="FF000000"/>
        <rFont val="Arial"/>
      </rPr>
      <t xml:space="preserve"> / </t>
    </r>
    <r>
      <rPr>
        <sz val="8"/>
        <color rgb="FF000000"/>
        <rFont val="Arial"/>
      </rPr>
      <t>0,33 €</t>
    </r>
  </si>
  <si>
    <t>Piják Miroslav</t>
  </si>
  <si>
    <t>03805/2022-PNZ -P41234/22.00</t>
  </si>
  <si>
    <t>Turíčky</t>
  </si>
  <si>
    <t>starostlivosť a udržiavanie pozemkov v nezaburinenom stave</t>
  </si>
  <si>
    <t>Bulla Juraj</t>
  </si>
  <si>
    <t>03649/2022-PNZ -P41174/22.00</t>
  </si>
  <si>
    <t>rekreačná lukostreľba a chov psov</t>
  </si>
  <si>
    <r>
      <rPr>
        <sz val="8"/>
        <color rgb="FF000000"/>
        <rFont val="Arial"/>
      </rPr>
      <t>581,79 €</t>
    </r>
    <r>
      <rPr>
        <sz val="8"/>
        <color rgb="FF000000"/>
        <rFont val="Arial"/>
      </rPr>
      <t xml:space="preserve"> / </t>
    </r>
    <r>
      <rPr>
        <sz val="8"/>
        <color rgb="FF000000"/>
        <rFont val="Arial"/>
      </rPr>
      <t>0,33 €</t>
    </r>
  </si>
  <si>
    <t xml:space="preserve">Štullerová Andrea </t>
  </si>
  <si>
    <t>03575/2022-PNZ -P41141/22.00</t>
  </si>
  <si>
    <t>Stránska</t>
  </si>
  <si>
    <t>pozemok pod stavbami a rekreačný účel</t>
  </si>
  <si>
    <r>
      <rPr>
        <sz val="8"/>
        <color rgb="FF000000"/>
        <rFont val="Arial"/>
      </rPr>
      <t>649,44 €</t>
    </r>
    <r>
      <rPr>
        <sz val="8"/>
        <color rgb="FF000000"/>
        <rFont val="Arial"/>
      </rPr>
      <t xml:space="preserve"> / </t>
    </r>
    <r>
      <rPr>
        <sz val="8"/>
        <color rgb="FF000000"/>
        <rFont val="Arial"/>
      </rPr>
      <t>0,33 €</t>
    </r>
  </si>
  <si>
    <t>Branislav Rýger</t>
  </si>
  <si>
    <t>03475/2022-PNZ -P41107/22.00</t>
  </si>
  <si>
    <r>
      <rPr>
        <sz val="8"/>
        <color rgb="FF000000"/>
        <rFont val="Arial"/>
      </rPr>
      <t>165,00 €</t>
    </r>
    <r>
      <rPr>
        <sz val="8"/>
        <color rgb="FF000000"/>
        <rFont val="Arial"/>
      </rPr>
      <t xml:space="preserve"> / </t>
    </r>
    <r>
      <rPr>
        <sz val="8"/>
        <color rgb="FF000000"/>
        <rFont val="Arial"/>
      </rPr>
      <t>0,60 €</t>
    </r>
  </si>
  <si>
    <t>Jakub Baláž</t>
  </si>
  <si>
    <t>03617/2022-PNZ -P41165/22.00</t>
  </si>
  <si>
    <t>Rekreačný účel</t>
  </si>
  <si>
    <r>
      <rPr>
        <sz val="8"/>
        <color rgb="FF000000"/>
        <rFont val="Arial"/>
      </rPr>
      <t>56,43 €</t>
    </r>
    <r>
      <rPr>
        <sz val="8"/>
        <color rgb="FF000000"/>
        <rFont val="Arial"/>
      </rPr>
      <t xml:space="preserve"> / </t>
    </r>
    <r>
      <rPr>
        <sz val="8"/>
        <color rgb="FF000000"/>
        <rFont val="Arial"/>
      </rPr>
      <t>0,33 €</t>
    </r>
  </si>
  <si>
    <t>Trenčianska univerzita Alexandra Dubčeka v Trenčíne</t>
  </si>
  <si>
    <t>03641/2022-PNZ -P41171/22.00</t>
  </si>
  <si>
    <t>Verejné účely, Verejná zeleň</t>
  </si>
  <si>
    <r>
      <rPr>
        <sz val="8"/>
        <color rgb="FF000000"/>
        <rFont val="Arial"/>
      </rPr>
      <t>50,00 €</t>
    </r>
    <r>
      <rPr>
        <sz val="8"/>
        <color rgb="FF000000"/>
        <rFont val="Arial"/>
      </rPr>
      <t xml:space="preserve"> / </t>
    </r>
    <r>
      <rPr>
        <sz val="8"/>
        <color rgb="FF000000"/>
        <rFont val="Arial"/>
      </rPr>
      <t>0,10 €</t>
    </r>
  </si>
  <si>
    <t>STEINBRUCH Žilina, s.r.o.</t>
  </si>
  <si>
    <t>04191/2022-PNZ -P41389/22.00</t>
  </si>
  <si>
    <t>Lietavská Lúčka</t>
  </si>
  <si>
    <t>využívanie dobývacieho priestoru a chráneného ložisk. územia</t>
  </si>
  <si>
    <r>
      <rPr>
        <sz val="8"/>
        <color rgb="FF000000"/>
        <rFont val="Arial"/>
      </rPr>
      <t>7 500,00 €</t>
    </r>
    <r>
      <rPr>
        <sz val="8"/>
        <color rgb="FF000000"/>
        <rFont val="Arial"/>
      </rPr>
      <t xml:space="preserve"> / </t>
    </r>
    <r>
      <rPr>
        <sz val="8"/>
        <color rgb="FF000000"/>
        <rFont val="Arial"/>
      </rPr>
      <t>0,15 €</t>
    </r>
  </si>
  <si>
    <t>Bartoš Rudolf</t>
  </si>
  <si>
    <t>03516/2022-PNZ -P41123/22.00</t>
  </si>
  <si>
    <t>Dolné Hámre</t>
  </si>
  <si>
    <t>pozemok pod stavbou a obslužná plocha</t>
  </si>
  <si>
    <r>
      <rPr>
        <sz val="8"/>
        <color rgb="FF000000"/>
        <rFont val="Arial"/>
      </rPr>
      <t>50,00 €</t>
    </r>
    <r>
      <rPr>
        <sz val="8"/>
        <color rgb="FF000000"/>
        <rFont val="Arial"/>
      </rPr>
      <t xml:space="preserve"> / </t>
    </r>
    <r>
      <rPr>
        <sz val="8"/>
        <color rgb="FF000000"/>
        <rFont val="Arial"/>
      </rPr>
      <t>0,35 €</t>
    </r>
  </si>
  <si>
    <t>Bednárová Ľubica, Ing.</t>
  </si>
  <si>
    <t>03700/2022-PNZ -P41193/22.00</t>
  </si>
  <si>
    <t>obslužná plocha k domu</t>
  </si>
  <si>
    <r>
      <rPr>
        <sz val="8"/>
        <color rgb="FF000000"/>
        <rFont val="Arial"/>
      </rPr>
      <t>64,02 €</t>
    </r>
    <r>
      <rPr>
        <sz val="8"/>
        <color rgb="FF000000"/>
        <rFont val="Arial"/>
      </rPr>
      <t xml:space="preserve"> / </t>
    </r>
    <r>
      <rPr>
        <sz val="8"/>
        <color rgb="FF000000"/>
        <rFont val="Arial"/>
      </rPr>
      <t>0,33 €</t>
    </r>
  </si>
  <si>
    <t>Chamula Vladimír</t>
  </si>
  <si>
    <t>02237/2022-PNZ -P40725/22.00</t>
  </si>
  <si>
    <r>
      <rPr>
        <sz val="8"/>
        <color rgb="FF000000"/>
        <rFont val="Arial"/>
      </rPr>
      <t>327,00 €</t>
    </r>
    <r>
      <rPr>
        <sz val="8"/>
        <color rgb="FF000000"/>
        <rFont val="Arial"/>
      </rPr>
      <t xml:space="preserve"> / </t>
    </r>
    <r>
      <rPr>
        <sz val="8"/>
        <color rgb="FF000000"/>
        <rFont val="Arial"/>
      </rPr>
      <t>0,50 €</t>
    </r>
  </si>
  <si>
    <t>Obec Vaľkovce</t>
  </si>
  <si>
    <t>00978/2021-PNZ -P40849/14.01</t>
  </si>
  <si>
    <t>na žiadosť obce Valkovce - z dôvodu, že nebola poskytnutá dotácia z min. živ. prostredia, tak nebol realizovaný projekt</t>
  </si>
  <si>
    <t>Valkovce</t>
  </si>
  <si>
    <t>nepoľnohospodárske využitie</t>
  </si>
  <si>
    <t>Hodor Michal</t>
  </si>
  <si>
    <t>03142/2022-PNZ -P45123/07.01</t>
  </si>
  <si>
    <r>
      <rPr>
        <sz val="8"/>
        <color rgb="FF000000"/>
        <rFont val="Arial"/>
      </rPr>
      <t>0,0016</t>
    </r>
    <r>
      <rPr>
        <sz val="8"/>
        <color rgb="FF000000"/>
        <rFont val="Arial"/>
      </rPr>
      <t xml:space="preserve"> / </t>
    </r>
    <r>
      <rPr>
        <sz val="8"/>
        <color rgb="FF000000"/>
        <rFont val="Arial"/>
      </rPr>
      <t>0,0000</t>
    </r>
  </si>
  <si>
    <t>AGROKOM-PLUS, spol. s.r.o.</t>
  </si>
  <si>
    <t>03962/2022-PNZ -P45654/08.03</t>
  </si>
  <si>
    <t xml:space="preserve">na žiadosť nájomcu - majetkoprávne vysporiadanie časti pozemkov </t>
  </si>
  <si>
    <t>Pozemok pod budovou, ktorú nájomca bude rekonštruovať na účel obchodno-servisných služieb</t>
  </si>
  <si>
    <r>
      <rPr>
        <sz val="8"/>
        <color rgb="FF000000"/>
        <rFont val="Arial"/>
      </rPr>
      <t>1,2905</t>
    </r>
    <r>
      <rPr>
        <sz val="8"/>
        <color rgb="FF000000"/>
        <rFont val="Arial"/>
      </rPr>
      <t xml:space="preserve"> / </t>
    </r>
    <r>
      <rPr>
        <sz val="8"/>
        <color rgb="FF000000"/>
        <rFont val="Arial"/>
      </rPr>
      <t>0,3135</t>
    </r>
  </si>
  <si>
    <t>AUTODOPRAVA-Peter Pompura</t>
  </si>
  <si>
    <t>03542/2022-PNZ -P46330/08.01</t>
  </si>
  <si>
    <r>
      <rPr>
        <sz val="8"/>
        <color rgb="FF000000"/>
        <rFont val="Arial"/>
      </rPr>
      <t>0,1714</t>
    </r>
    <r>
      <rPr>
        <sz val="8"/>
        <color rgb="FF000000"/>
        <rFont val="Arial"/>
      </rPr>
      <t xml:space="preserve"> / </t>
    </r>
    <r>
      <rPr>
        <sz val="8"/>
        <color rgb="FF000000"/>
        <rFont val="Arial"/>
      </rPr>
      <t>0,0000</t>
    </r>
  </si>
  <si>
    <t xml:space="preserve">Slovenská republika v správe Slovenská správa ciest </t>
  </si>
  <si>
    <t>03810/2022-PNZ -P40546/21.01</t>
  </si>
  <si>
    <t>na žiadosť nájomcu - odovzdanie a súčasne prevzatie staveniska zhotoviteľom stavby</t>
  </si>
  <si>
    <t>Dočasný záber pre  SSC, Ľubovnianske kúpele most</t>
  </si>
  <si>
    <t>do kolaudačného rozhodnutia</t>
  </si>
  <si>
    <r>
      <rPr>
        <sz val="8"/>
        <color rgb="FF000000"/>
        <rFont val="Arial"/>
      </rPr>
      <t>0,1699</t>
    </r>
    <r>
      <rPr>
        <sz val="8"/>
        <color rgb="FF000000"/>
        <rFont val="Arial"/>
      </rPr>
      <t xml:space="preserve"> / </t>
    </r>
    <r>
      <rPr>
        <sz val="8"/>
        <color rgb="FF000000"/>
        <rFont val="Arial"/>
      </rPr>
      <t>0,1699</t>
    </r>
  </si>
  <si>
    <t>Alojzia Bothová</t>
  </si>
  <si>
    <t>03321/2022-PRZ0221/22-00</t>
  </si>
  <si>
    <t>Tomášov (SC Senec)</t>
  </si>
  <si>
    <t xml:space="preserve">Peter Husár , Eva Koukalová </t>
  </si>
  <si>
    <t>03424/2022-PRZ0234/22-00</t>
  </si>
  <si>
    <t>Karol Mihaliak, Milan Mihaliak, Anna Schulczová, Ján Mihaliak, Peter Mihaliak</t>
  </si>
  <si>
    <t>03549/2022-PRZ0250/22-00</t>
  </si>
  <si>
    <t>Eva Casanová, Ján Michálek, Alžbeta Sommerová, Gabika Szabadošová, Róbert Szabadoš, Július Szabadoš, Andrea Vrtalová, Eva Sabadošová</t>
  </si>
  <si>
    <t>03550/2022-PRZ0251/22-00</t>
  </si>
  <si>
    <t>Malý Šúr (SC Senec)</t>
  </si>
  <si>
    <t>Juliana Pokrývková</t>
  </si>
  <si>
    <t>03693/2022-PRZ0275/22-00</t>
  </si>
  <si>
    <t>Viera Gajdziková</t>
  </si>
  <si>
    <t>03660/2022-PRZ0268/22-00</t>
  </si>
  <si>
    <t>Kučín nad Ondavou (VT Vranov nad Topľou), Nižný Hrabovec (VT Vranov nad Topľou), Hencovce (VT Vranov nad Topľou)</t>
  </si>
  <si>
    <t>Sedliská (VT Vranov nad Topľou)</t>
  </si>
  <si>
    <t>Anna Kozáková</t>
  </si>
  <si>
    <t>01172/2022-PRZ0057/22-00</t>
  </si>
  <si>
    <t>Mgr. Andrea Tomášová</t>
  </si>
  <si>
    <t>03090/2022-PRZ0193/22-00</t>
  </si>
  <si>
    <t>Jaroslava Gudiaková</t>
  </si>
  <si>
    <t>03415/2022-PRZ0232/22-00</t>
  </si>
  <si>
    <t>Karol Kaiser</t>
  </si>
  <si>
    <t>03318/2022-PRZ0220/22-00</t>
  </si>
  <si>
    <t>Katarína Richtárechová</t>
  </si>
  <si>
    <t>03506/2022-PRZ0241/22-00</t>
  </si>
  <si>
    <t>Štefan Štujber</t>
  </si>
  <si>
    <t>03558/2022-PRZ0253/22-00</t>
  </si>
  <si>
    <t>Kornélia Kaczorová</t>
  </si>
  <si>
    <t>03773/2022-PRZ0281/22-00</t>
  </si>
  <si>
    <t>Edita Juhásová</t>
  </si>
  <si>
    <t>03715/2022-PRZ0277/22-00</t>
  </si>
  <si>
    <t>Eva Ruttkayová</t>
  </si>
  <si>
    <t>03025/2022-PRZ0189/22-00</t>
  </si>
  <si>
    <t>Vrútky (MT Martin)</t>
  </si>
  <si>
    <t>Ing. Marián Spál, Mgr.Mária Ďurišová, Ing. Daniela Kružičová, Edita Kjaer, r. Spálová, Eva Hargraves r.Spálová, Ing. Emília Spálová</t>
  </si>
  <si>
    <t>05063/2020-PRZ0129/20-00</t>
  </si>
  <si>
    <t>Šesták Miroslav, Šesták Michal, Šestáková Hana, Šesták Tomáš, Šesták Ján</t>
  </si>
  <si>
    <t>02958/2022-PRZ0184/22-00</t>
  </si>
  <si>
    <t>Jančovičová Etela</t>
  </si>
  <si>
    <t>03098/2022-PRZ0194/22-00</t>
  </si>
  <si>
    <t>Pohranice (NR Nitra)</t>
  </si>
  <si>
    <t>Kolíňany (NR Nitra)</t>
  </si>
  <si>
    <t>PaedDr. Mária Lehocká</t>
  </si>
  <si>
    <t>03546/2022-PRZ0248/22-00</t>
  </si>
  <si>
    <t>Kalná (LV Levice)</t>
  </si>
  <si>
    <t>Anna Malka Aladjem</t>
  </si>
  <si>
    <t>PhDr. Boris Petrík</t>
  </si>
  <si>
    <t>03680/2022-PRZ0271/22-00</t>
  </si>
  <si>
    <t>Hrušovany (TO Topolčany), Topoľčany (TO Topolčany)</t>
  </si>
  <si>
    <t>Hrušovany (TO Topolčany), Topoľčany (TO Topolčany), Ludanice (TO Topolčany), Jacovce (TO Topolčany)</t>
  </si>
  <si>
    <t>Pavel Arkenberg Ing., Peter Arkenberg Dr.</t>
  </si>
  <si>
    <t>03762/2022-PRZ0280/22-00</t>
  </si>
  <si>
    <t>Zobor (NR Nitra)</t>
  </si>
  <si>
    <t>Ing. Ján Hozlár, Ing. Štefan Hozlár</t>
  </si>
  <si>
    <t>02993/2022-PRZ0187/22-00</t>
  </si>
  <si>
    <t>Bánov (NZ Nové Zámky)</t>
  </si>
  <si>
    <t>02994/2022-PRZ0188/22-00</t>
  </si>
  <si>
    <t>Bánov (NZ Nové Zámky), Michal nad Žitavou (NZ Nové Zámky)</t>
  </si>
  <si>
    <t>Ing.Mariana Hrošová, Ing. Aneta Popovcová</t>
  </si>
  <si>
    <t>03402/2022-PRZ0231/22-00</t>
  </si>
  <si>
    <t>Bardejov (BJ Bardejov)</t>
  </si>
  <si>
    <t xml:space="preserve"> Mgr. Daniela Mičkaninová</t>
  </si>
  <si>
    <t>03687/2022-PRZ0274/22-00</t>
  </si>
  <si>
    <t>Petríková Ľudmila</t>
  </si>
  <si>
    <t>03853/2022-PRZ0288/22-00</t>
  </si>
  <si>
    <t>Janíková Mária</t>
  </si>
  <si>
    <t>03844/2022-PRZ0287/22-00</t>
  </si>
  <si>
    <t>Pavlína Tomešová</t>
  </si>
  <si>
    <t>03684/2022-PRZ0273/22-00</t>
  </si>
  <si>
    <t>Kľačany (HC Hlohovec)</t>
  </si>
  <si>
    <t>Kľačany (HC Hlohovec), Dvorníky (HC Hlohovec)</t>
  </si>
  <si>
    <t xml:space="preserve">Minárik Milan, Ing. </t>
  </si>
  <si>
    <t>03332/2022-PRZ0223/22-00</t>
  </si>
  <si>
    <t>Krasňany (ZA Žilina)</t>
  </si>
  <si>
    <t>Jiroušová Anna</t>
  </si>
  <si>
    <t>03559/2022-PRZ0254/22-00</t>
  </si>
  <si>
    <t>Považský Chlmec (ZA Žilina)</t>
  </si>
  <si>
    <t xml:space="preserve">Malíková Mária, Dlhopolček Michal, Ing. </t>
  </si>
  <si>
    <t>03583/2022-PRZ0259/22-00</t>
  </si>
  <si>
    <t>Silvester Pastva</t>
  </si>
  <si>
    <t>03860/2022-PRZ0289/22-00</t>
  </si>
  <si>
    <t>Dodatok k zmluve</t>
  </si>
  <si>
    <t>Gejza Íro - zlomok/chyba v písaní)</t>
  </si>
  <si>
    <t>04142/2022-PRZ0307/22-00</t>
  </si>
  <si>
    <t>Ladislav Bely - doplnenie rod. Priezvisko</t>
  </si>
  <si>
    <t>03487/2022-PRZ0238/22-00</t>
  </si>
  <si>
    <t>Milan Juraško - doplnenie rod. Priezvisko</t>
  </si>
  <si>
    <t>03488/2022-PRZ0239/22-00</t>
  </si>
  <si>
    <t>04169/2022-OV-0250324/22-00</t>
  </si>
  <si>
    <t>Protokol o odovzdaní pozemkov pod stavbami z majetku SR do vlastníctva obcí, k.ú. Rabča, okres Námestovo</t>
  </si>
  <si>
    <t>NO Námestovo</t>
  </si>
  <si>
    <t>Mesto Michalovce</t>
  </si>
  <si>
    <t>04160/2022-OV-0250323/22-00</t>
  </si>
  <si>
    <t>Protokol o odovzdaní pozemkov pod stavbami z majetku SR do vlastníctva mesta Michalovce, k.ú. Topoľany, okres Michalovce</t>
  </si>
  <si>
    <t>Obec Trenčianska Turná</t>
  </si>
  <si>
    <t>04077/2022-OV-0250316/22-00</t>
  </si>
  <si>
    <t>Protokol o odovzdaní pozemkov pod stavbami z majetku SR do vlastníctva obce Trenčianska Turná, okres Trenčín</t>
  </si>
  <si>
    <t>Obec Mýtna</t>
  </si>
  <si>
    <t>03938/2022-OV-0250313/22-00</t>
  </si>
  <si>
    <t>Protokol o odovzdaní pozemkov pod stavbami z majetku SR do vlastníctva obce Mýtna v k.ú. Mýtna, okres Lučenec</t>
  </si>
  <si>
    <t>Obec Bolešov</t>
  </si>
  <si>
    <t>03883/2022-OV-0250311/22-00</t>
  </si>
  <si>
    <t>Protokol o odovzdaní pozemkov pod stavbami z majetku SR do vlastníctva obce Bolešov v k.ú. Bolešov, okres Ilava</t>
  </si>
  <si>
    <t>Obec Sekule</t>
  </si>
  <si>
    <t>03841/2022-OV-0250307/22-00</t>
  </si>
  <si>
    <t>Protokol o odovzdaní pozemkov pod stavbami z majetku SR do vlastníctva obce Sekule, okres Senica</t>
  </si>
  <si>
    <t>SE Senica</t>
  </si>
  <si>
    <t>03836/2022-OV-0250306/22-00</t>
  </si>
  <si>
    <t>Protokol o odovzdaní vlastníctva pozemkov z majetku SR do vlastníctva obcí, k. ú. Morovno, okres Prievidza</t>
  </si>
  <si>
    <t>03736/2022-OV-0250305/22-00</t>
  </si>
  <si>
    <t>Protokol o odovzdaní pozemkov pod stavbami z majetku SR do vlastníctva VÚC, k.ú. Starý Tekov, okres Levice</t>
  </si>
  <si>
    <t>LV Levice</t>
  </si>
  <si>
    <t>03735/2022-OV-0250304/22-00</t>
  </si>
  <si>
    <t>Protokol o odovzdaní pozemkov pod stavbami z majetku SR do vlastníctva VÚC, k.ú. Trstená, okres Tvrdošín</t>
  </si>
  <si>
    <t>Štefanov nad Oravou</t>
  </si>
  <si>
    <t>03734/2022-OV-0250303/22-00</t>
  </si>
  <si>
    <t>Protokol o odovzdaní pozemkov pod stavbami z majetku SR do vlastníctva obce Štefanov nad Oravou, k.ú. Dolný Štefanov, okres Tvrdošín</t>
  </si>
  <si>
    <t>Obec Hrašovík</t>
  </si>
  <si>
    <t>03732/2022-OV-0250302/22-00</t>
  </si>
  <si>
    <t>Protokol o odovzdaní pozemkov pod stavbami z majetku SR do vlastníctva Obce Hrašovík, k.ú. Hrašovík, okres Košice-okolie</t>
  </si>
  <si>
    <t>03721/2022-OV-0250300/22-00</t>
  </si>
  <si>
    <t>Protokol o odovzdaní pozemkov pod stavbami z majetku SR do vlastníctva VÚC, k.ú. Oravská Polhora, okres Námestovo</t>
  </si>
  <si>
    <t>Hlavné mesto SR Bratislava</t>
  </si>
  <si>
    <t>03703/2022-OV-0250297/22-00</t>
  </si>
  <si>
    <t>Protokol o odovzdaní pozemkov pod stavbami z majetku SR do vlastníctva Hlavného mesta SR Bratislavy v k.ú.  Devínska Nová Ves, okres Bratislava IV</t>
  </si>
  <si>
    <t>B4 Bratislava IV</t>
  </si>
  <si>
    <t>03695/2022-OV-0250296/22-00</t>
  </si>
  <si>
    <t>Protokol o odovzdaní pozemkov pod stavbami z majetku SR do vlastníctva VÚC, k.ú. Hriňová, Detvianska Huta a Korytárky, okres Detva</t>
  </si>
  <si>
    <t>Mesto Žiar nad Hronom</t>
  </si>
  <si>
    <t>03666/2022-OV-0250295/22-00</t>
  </si>
  <si>
    <t>Protokol o odovzdaní pozemkov pod stavbami z majetku SR do vlastníctva mesta Žiar nad Hronom, okres Žiar nad Hronom</t>
  </si>
  <si>
    <t>03640/2022-OV-0250294/22-00</t>
  </si>
  <si>
    <t>Protokol o odovzdaní pozemkov pod stavbami z majetku SR do vlastníctva obce Hôrky v k.ú Hôrky, okres Žilina</t>
  </si>
  <si>
    <t>Obec Abramová</t>
  </si>
  <si>
    <t>03639/2022-OV-0250293/22-00</t>
  </si>
  <si>
    <t>Protokol o odovzdaní pozemkov pod stavbami z majetku SR do vlastníctva obce Abramová v k.ú. Abramová,  okres Turčianske Teplice</t>
  </si>
  <si>
    <t>03607/2022-OV-0250291/22-00</t>
  </si>
  <si>
    <t>Protokol o odovzdaní pozemkov pod stavbami z majetku SR do vlastníctva VÚC v k. ú. Petrovany, okres Prešov</t>
  </si>
  <si>
    <t>Obec Stránske</t>
  </si>
  <si>
    <t>03525/2022-OV-0250287/22-00</t>
  </si>
  <si>
    <t>Protokol o odovzdaní pozemkov pod stavbami z majetku SR do vlastníctva obce Stránske, k.ú. Stránske, okres Žilina</t>
  </si>
  <si>
    <t>03523/2022-OV-0250286/22-00</t>
  </si>
  <si>
    <t>Protokol o odovzdaní pozemkov pod stavbami z majetku SR do vlastníctva VÚC v k.ú. Detva a k.ú. Vígľaš, okres Detva</t>
  </si>
  <si>
    <t>03509/2022-OV-0250285/22-00</t>
  </si>
  <si>
    <t>Protokol o odovzdaní pozemkov pod stavbami z majetku SR do vlastníctva VÚC v k.ú. Liptovská Osada, okres Ružomberok</t>
  </si>
  <si>
    <t>RK Ružomberok</t>
  </si>
  <si>
    <t>03229/2022-OV-0250269/22-00</t>
  </si>
  <si>
    <t>Protokol o odovzdaní pozemkov pod stavbami z majetku SR do vlastníctva VÚC, k.ú. Diviaky, okres Turčianske Teplice</t>
  </si>
  <si>
    <t>03096/2022-OV-0250263/22-00</t>
  </si>
  <si>
    <t>Protokol o odovzdaní pozemkov pod stavbami z majetku SR do vlastníctva VÚC v k.ú. Terňa, okres Prešov</t>
  </si>
  <si>
    <t>Košický samosrpávny kraj</t>
  </si>
  <si>
    <t>02048/2021-OV-0250223/21-00</t>
  </si>
  <si>
    <t>Protokol o odovzdaní pozemkov pod stavbami z majetku SR  do vlastníctva VÚC v k.ú. Nižný Klatov, okres Košice-okolie</t>
  </si>
  <si>
    <t>01561/2021-OV-0250163/21-00</t>
  </si>
  <si>
    <t>Protokol o odovzdaní pozemkov pod stavbami z vlastníctva SR do vlastníctva VÚC, k.ú. Žehra, okres Spišská Nová Ves</t>
  </si>
  <si>
    <t>01047/2021-OV-0250089/21-00</t>
  </si>
  <si>
    <t>Protokol o odovzdaní pozemkov pod stavbami z majetku SR do vlastníctva VÚC v k.ú. Blatné Remety, okres Sobrance</t>
  </si>
  <si>
    <t>00539/2022-OV-0250044/22-00</t>
  </si>
  <si>
    <t>Protokol o odovzdaní pozemkov pod stavbami z majetku SR do vlastníctva VÚC, k.ú. Vígľašská Huta - Kalinka, okres Detva</t>
  </si>
  <si>
    <t>Katastrálne územie Dúbravy (extravilán - určené na IBV), obec Dúbravy, okres Detva</t>
  </si>
  <si>
    <t>SMUTNÁ Ilona (Šichta) v správe SPF</t>
  </si>
  <si>
    <t>81/1</t>
  </si>
  <si>
    <t>1/24</t>
  </si>
  <si>
    <t>628/24</t>
  </si>
  <si>
    <t>1/9</t>
  </si>
  <si>
    <t>Smutný Jozef, 962 12 Dúbravy č. 181</t>
  </si>
  <si>
    <t>3/9</t>
  </si>
  <si>
    <t>Smutný Jozef, 962 12 Dúbravy č. 372</t>
  </si>
  <si>
    <t>10/48</t>
  </si>
  <si>
    <t>5/9</t>
  </si>
  <si>
    <t>Kamenský Ján, 962 12 Dúbravy č. 165, žiadateľ</t>
  </si>
  <si>
    <t>628/23</t>
  </si>
  <si>
    <t>STIAHNUTÁ</t>
  </si>
  <si>
    <t>STIAHNUTÁ(PREVERENIE)</t>
  </si>
  <si>
    <t>105,00 € / 1 761,75 €</t>
  </si>
  <si>
    <t>Obec Závod</t>
  </si>
  <si>
    <t>02991/2022-PKZO-K40029/22.00</t>
  </si>
  <si>
    <t>00563/2021-PKZP-K40068/21.00</t>
  </si>
  <si>
    <t>V Z.180/1995 § 19 a) alebo e) Verejný záujem</t>
  </si>
  <si>
    <t>Obec Bojná</t>
  </si>
  <si>
    <t>02203/2022-PKZP-K40231/22.00</t>
  </si>
  <si>
    <t>02292/2022-PKZP-K40226/22.00</t>
  </si>
  <si>
    <t>Rusovce</t>
  </si>
  <si>
    <t>03040/2022-PKZP-K40328/22.00</t>
  </si>
  <si>
    <t>03283/2022-PKZP-K40316/22.00</t>
  </si>
  <si>
    <t>NV Z.180/1995 § 19 a) alebo e) Verejný záujem.</t>
  </si>
  <si>
    <t>03341/2022-PKZP-K40363/22.00</t>
  </si>
  <si>
    <t>03528/2022-PKZP-K40380/22.00</t>
  </si>
  <si>
    <t>03748/2022-PKZP-K40392/22.00</t>
  </si>
  <si>
    <t>03955/2022-PKZP-K40410/22.00</t>
  </si>
  <si>
    <t>Mesto Veľké Kapušany</t>
  </si>
  <si>
    <t>03964/2022-PKZP-K40412/22.00</t>
  </si>
  <si>
    <t>Veľké Kapušany</t>
  </si>
  <si>
    <t>04072/2022-PKZP-K40417/22.00</t>
  </si>
  <si>
    <t>00147/2023-PKZP-K40058/22.01</t>
  </si>
  <si>
    <t>00159/2023-PKZP-K40210/22.01</t>
  </si>
  <si>
    <t xml:space="preserve">NV § 11 zákona č. 371/2021 Z.z. o významných investíciách </t>
  </si>
  <si>
    <t>Hnilica Boris</t>
  </si>
  <si>
    <t>02172/2022-PKZP-K40228/22.00</t>
  </si>
  <si>
    <t>Gajdošík Pavol</t>
  </si>
  <si>
    <t>00355/2022-PKZ -K40047/22.00</t>
  </si>
  <si>
    <t>Šimko Stanislav, Šimková Janka</t>
  </si>
  <si>
    <t>01560/2022-PKZ -K40233/22.00</t>
  </si>
  <si>
    <t>Venglarčíková Lucia, Ing. Bc.</t>
  </si>
  <si>
    <t>02716/2022-PKZ -K40362/22.00</t>
  </si>
  <si>
    <t>Bruk Tomáš, Bruková Radka</t>
  </si>
  <si>
    <t>02964/2022-PKZ -K40392/22.00</t>
  </si>
  <si>
    <t>Mlynica</t>
  </si>
  <si>
    <t>03117/2022-PKZ -K40235/21.01</t>
  </si>
  <si>
    <t>AGRO - PODHORIE, s.r.o.</t>
  </si>
  <si>
    <t>03122/2022-PKZ -K40406/22.00</t>
  </si>
  <si>
    <t>SR § 3 ods. 1 písm. e) Nariadenia vlády č. 238/2010 Z.z. -  Zastavané areály hospodárskych dvorov</t>
  </si>
  <si>
    <t>Podhorie</t>
  </si>
  <si>
    <t>Vladimír Špak , Elena Špaková</t>
  </si>
  <si>
    <t>03824/2022-PKZ -K40440/22.00</t>
  </si>
  <si>
    <t>Trungelová Bibiana</t>
  </si>
  <si>
    <t>02974/2022-PKZP-K40318/22.00</t>
  </si>
  <si>
    <t>Dúbrava</t>
  </si>
  <si>
    <t>Maroš Stašik, Barbora Stašiková</t>
  </si>
  <si>
    <t>03007/2022-PKZP-K40325/22.00</t>
  </si>
  <si>
    <t>Mojžišová Janka</t>
  </si>
  <si>
    <t>03187/2022-PKZP-K40343/22.00</t>
  </si>
  <si>
    <t>Netri Branislav, Ing., PhD., Netriová Zuzana, Ing., PhD.</t>
  </si>
  <si>
    <t>03276/2022-PKZP-K40353/22.00</t>
  </si>
  <si>
    <t>Jozef Fábik</t>
  </si>
  <si>
    <t>03701/2022-PKZP-K40389/22.00</t>
  </si>
  <si>
    <t>Hukel Martin</t>
  </si>
  <si>
    <t>03835/2022-PKZP-K40400/22.00</t>
  </si>
  <si>
    <t>00113/2023-PKZP-K40096/22.01</t>
  </si>
  <si>
    <t>Štefan Richnavský</t>
  </si>
  <si>
    <t>00547/2020-PKZ -K40130/20.00</t>
  </si>
  <si>
    <t>MRAZIARNE a.s. Sládkovičovo</t>
  </si>
  <si>
    <t>00876/2022-PKZ -K40145/22.00</t>
  </si>
  <si>
    <t>Ing. Mgr. Ladislav Kondek, Mgr. Mária Kondeková</t>
  </si>
  <si>
    <t>03434/2022-PKZ -K40427/22.00</t>
  </si>
  <si>
    <t>Mgr. Jozef Mutňanský</t>
  </si>
  <si>
    <t>03602/2022-PKZ -K40435/22.00</t>
  </si>
  <si>
    <t>Nemšová</t>
  </si>
  <si>
    <t>VAILLANT GROUP Heat Pump Production s.r.o.</t>
  </si>
  <si>
    <t>04183/2022-PKZ -K40469/22.00</t>
  </si>
  <si>
    <t>Matej Drlička</t>
  </si>
  <si>
    <t>02569/2022-PKZP-K40269/22.00</t>
  </si>
  <si>
    <t>Dana Mutňanská</t>
  </si>
  <si>
    <t>02820/2022-PKZP-K40299/22.00</t>
  </si>
  <si>
    <t>Omšenie</t>
  </si>
  <si>
    <t>Darina Ščasná</t>
  </si>
  <si>
    <t>02960/2022-PKZP-K40317/22.00</t>
  </si>
  <si>
    <t>Štefan Brichta, Anna Brichtová</t>
  </si>
  <si>
    <t>03186/2022-PKZP-K40342/22.00</t>
  </si>
  <si>
    <t>NV Z. 180/1995 §19/6 Dohoda o zrušení podiel. spoluvlastníctva</t>
  </si>
  <si>
    <t>RNDr. Martin Čente, PhD., Ing. Jana Čenteová</t>
  </si>
  <si>
    <t>03255/2022-PKZP-K40349/22.00</t>
  </si>
  <si>
    <t>Mgr. Svetlana Miklíková, PhD.</t>
  </si>
  <si>
    <t>03397/2022-PKZP-K40369/22.00</t>
  </si>
  <si>
    <t>Michal Horinka</t>
  </si>
  <si>
    <t>04167/2022-PKZP-K40424/22.00</t>
  </si>
  <si>
    <r>
      <rPr>
        <sz val="8"/>
        <color rgb="FF000000"/>
        <rFont val="Arial"/>
      </rPr>
      <t>11 221,90 €</t>
    </r>
    <r>
      <rPr>
        <sz val="8"/>
        <color rgb="FF000000"/>
        <rFont val="Arial"/>
      </rPr>
      <t xml:space="preserve"> / </t>
    </r>
    <r>
      <rPr>
        <sz val="8"/>
        <color rgb="FF000000"/>
        <rFont val="Arial"/>
      </rPr>
      <t>39,67 €</t>
    </r>
  </si>
  <si>
    <r>
      <rPr>
        <sz val="8"/>
        <color rgb="FF000000"/>
        <rFont val="Arial"/>
      </rPr>
      <t>86,00 €</t>
    </r>
    <r>
      <rPr>
        <sz val="8"/>
        <color rgb="FF000000"/>
        <rFont val="Arial"/>
      </rPr>
      <t xml:space="preserve"> / </t>
    </r>
    <r>
      <rPr>
        <sz val="8"/>
        <color rgb="FF000000"/>
        <rFont val="Arial"/>
      </rPr>
      <t>143,57 €</t>
    </r>
  </si>
  <si>
    <t>Kráľová, Lieskovec, Lukové, Sampor, Slatinka, Rybáre, Zolná, Môťová, Zvolenská Slatina</t>
  </si>
  <si>
    <t>03965/2022-PNZ -P41247/22.00</t>
  </si>
  <si>
    <t>Peter Krnáč</t>
  </si>
  <si>
    <t>04064/2022-PNZ -P41341/22.00</t>
  </si>
  <si>
    <t>Ing. Elena Homolová</t>
  </si>
  <si>
    <t>00017/2023-PNZ -P40005/23.00</t>
  </si>
  <si>
    <r>
      <rPr>
        <sz val="8"/>
        <color rgb="FF000000"/>
        <rFont val="Arial"/>
      </rPr>
      <t>75,00 €</t>
    </r>
    <r>
      <rPr>
        <sz val="8"/>
        <color rgb="FF000000"/>
        <rFont val="Arial"/>
      </rPr>
      <t xml:space="preserve"> / </t>
    </r>
    <r>
      <rPr>
        <sz val="8"/>
        <color rgb="FF000000"/>
        <rFont val="Arial"/>
      </rPr>
      <t>675,07 €</t>
    </r>
  </si>
  <si>
    <t>Ján Wittner</t>
  </si>
  <si>
    <t>00021/2023-PNZ -P40006/23.00</t>
  </si>
  <si>
    <r>
      <rPr>
        <sz val="8"/>
        <color rgb="FF000000"/>
        <rFont val="Arial"/>
      </rPr>
      <t>140,00 €</t>
    </r>
    <r>
      <rPr>
        <sz val="8"/>
        <color rgb="FF000000"/>
        <rFont val="Arial"/>
      </rPr>
      <t xml:space="preserve"> / </t>
    </r>
    <r>
      <rPr>
        <sz val="8"/>
        <color rgb="FF000000"/>
        <rFont val="Arial"/>
      </rPr>
      <t>1 861,70 €</t>
    </r>
  </si>
  <si>
    <t>Ing. Matej Gašper</t>
  </si>
  <si>
    <t>00026/2023-PNZ -P41372/22.00</t>
  </si>
  <si>
    <r>
      <rPr>
        <sz val="8"/>
        <color rgb="FF000000"/>
        <rFont val="Arial"/>
      </rPr>
      <t>55,00 €</t>
    </r>
    <r>
      <rPr>
        <sz val="8"/>
        <color rgb="FF000000"/>
        <rFont val="Arial"/>
      </rPr>
      <t xml:space="preserve"> / </t>
    </r>
    <r>
      <rPr>
        <sz val="8"/>
        <color rgb="FF000000"/>
        <rFont val="Arial"/>
      </rPr>
      <t>9 821,42 €</t>
    </r>
  </si>
  <si>
    <t>Paul Mlynarčik</t>
  </si>
  <si>
    <t>00035/2023-PNZ -P40011/23.00</t>
  </si>
  <si>
    <r>
      <rPr>
        <sz val="8"/>
        <color rgb="FF000000"/>
        <rFont val="Arial"/>
      </rPr>
      <t>85,00 €</t>
    </r>
    <r>
      <rPr>
        <sz val="8"/>
        <color rgb="FF000000"/>
        <rFont val="Arial"/>
      </rPr>
      <t xml:space="preserve"> / </t>
    </r>
    <r>
      <rPr>
        <sz val="8"/>
        <color rgb="FF000000"/>
        <rFont val="Arial"/>
      </rPr>
      <t>87,11 €</t>
    </r>
  </si>
  <si>
    <t>Jozefa Bokorová</t>
  </si>
  <si>
    <t>00068/2023-PNZ -P41376/22.00</t>
  </si>
  <si>
    <r>
      <rPr>
        <sz val="8"/>
        <color rgb="FF000000"/>
        <rFont val="Arial"/>
      </rPr>
      <t>150,00 €</t>
    </r>
    <r>
      <rPr>
        <sz val="8"/>
        <color rgb="FF000000"/>
        <rFont val="Arial"/>
      </rPr>
      <t xml:space="preserve"> / </t>
    </r>
    <r>
      <rPr>
        <sz val="8"/>
        <color rgb="FF000000"/>
        <rFont val="Arial"/>
      </rPr>
      <t>13 157,89 €</t>
    </r>
  </si>
  <si>
    <t>Mgr. Matúš Kaňka</t>
  </si>
  <si>
    <t>00188/2023-PNZ -P40043/23.00</t>
  </si>
  <si>
    <r>
      <rPr>
        <sz val="8"/>
        <color rgb="FF000000"/>
        <rFont val="Arial"/>
      </rPr>
      <t>85,00 €</t>
    </r>
    <r>
      <rPr>
        <sz val="8"/>
        <color rgb="FF000000"/>
        <rFont val="Arial"/>
      </rPr>
      <t xml:space="preserve"> / </t>
    </r>
    <r>
      <rPr>
        <sz val="8"/>
        <color rgb="FF000000"/>
        <rFont val="Arial"/>
      </rPr>
      <t>88,55 €</t>
    </r>
  </si>
  <si>
    <t>Ing. Július Bozsík</t>
  </si>
  <si>
    <t>00272/2023-PNZ -P40067/23.00</t>
  </si>
  <si>
    <t>Hrubý Šúr</t>
  </si>
  <si>
    <r>
      <rPr>
        <sz val="8"/>
        <color rgb="FF000000"/>
        <rFont val="Arial"/>
      </rPr>
      <t>80,00 €</t>
    </r>
    <r>
      <rPr>
        <sz val="8"/>
        <color rgb="FF000000"/>
        <rFont val="Arial"/>
      </rPr>
      <t xml:space="preserve"> / </t>
    </r>
    <r>
      <rPr>
        <sz val="8"/>
        <color rgb="FF000000"/>
        <rFont val="Arial"/>
      </rPr>
      <t>225,42 €</t>
    </r>
  </si>
  <si>
    <t>Andrej Zeman</t>
  </si>
  <si>
    <t>00309/2023-PNZ -P40098/23.00</t>
  </si>
  <si>
    <r>
      <rPr>
        <sz val="8"/>
        <color rgb="FF000000"/>
        <rFont val="Arial"/>
      </rPr>
      <t>120,00 €</t>
    </r>
    <r>
      <rPr>
        <sz val="8"/>
        <color rgb="FF000000"/>
        <rFont val="Arial"/>
      </rPr>
      <t xml:space="preserve"> / </t>
    </r>
    <r>
      <rPr>
        <sz val="8"/>
        <color rgb="FF000000"/>
        <rFont val="Arial"/>
      </rPr>
      <t>527,70 €</t>
    </r>
  </si>
  <si>
    <t>Peter Šefčík</t>
  </si>
  <si>
    <t>00316/2023-PNZ -P40063/23.00</t>
  </si>
  <si>
    <r>
      <rPr>
        <sz val="8"/>
        <color rgb="FF000000"/>
        <rFont val="Arial"/>
      </rPr>
      <t>55,00 €</t>
    </r>
    <r>
      <rPr>
        <sz val="8"/>
        <color rgb="FF000000"/>
        <rFont val="Arial"/>
      </rPr>
      <t xml:space="preserve"> / </t>
    </r>
    <r>
      <rPr>
        <sz val="8"/>
        <color rgb="FF000000"/>
        <rFont val="Arial"/>
      </rPr>
      <t>7 638,89 €</t>
    </r>
  </si>
  <si>
    <t>Katarína Mácová</t>
  </si>
  <si>
    <t>03933/2022-PNZ -P41282/22.00</t>
  </si>
  <si>
    <r>
      <rPr>
        <sz val="8"/>
        <color rgb="FF000000"/>
        <rFont val="Arial"/>
      </rPr>
      <t>180,00 €</t>
    </r>
    <r>
      <rPr>
        <sz val="8"/>
        <color rgb="FF000000"/>
        <rFont val="Arial"/>
      </rPr>
      <t xml:space="preserve"> / </t>
    </r>
    <r>
      <rPr>
        <sz val="8"/>
        <color rgb="FF000000"/>
        <rFont val="Arial"/>
      </rPr>
      <t>8 181,82 €</t>
    </r>
  </si>
  <si>
    <t>Mária Koňaříková</t>
  </si>
  <si>
    <t>03987/2022-PNZ -P41306/22.00</t>
  </si>
  <si>
    <r>
      <rPr>
        <sz val="8"/>
        <color rgb="FF000000"/>
        <rFont val="Arial"/>
      </rPr>
      <t>180,00 €</t>
    </r>
    <r>
      <rPr>
        <sz val="8"/>
        <color rgb="FF000000"/>
        <rFont val="Arial"/>
      </rPr>
      <t xml:space="preserve"> / </t>
    </r>
    <r>
      <rPr>
        <sz val="8"/>
        <color rgb="FF000000"/>
        <rFont val="Arial"/>
      </rPr>
      <t>5 454,55 €</t>
    </r>
  </si>
  <si>
    <t>Michal Písecký</t>
  </si>
  <si>
    <t>03998/2022-PNZ -P41304/22.00</t>
  </si>
  <si>
    <r>
      <rPr>
        <sz val="8"/>
        <color rgb="FF000000"/>
        <rFont val="Arial"/>
      </rPr>
      <t>150,00 €</t>
    </r>
    <r>
      <rPr>
        <sz val="8"/>
        <color rgb="FF000000"/>
        <rFont val="Arial"/>
      </rPr>
      <t xml:space="preserve"> / </t>
    </r>
    <r>
      <rPr>
        <sz val="8"/>
        <color rgb="FF000000"/>
        <rFont val="Arial"/>
      </rPr>
      <t>17 647,06 €</t>
    </r>
  </si>
  <si>
    <t>Juraj Pospíchal</t>
  </si>
  <si>
    <t>04001/2022-PNZ -P41323/22.00</t>
  </si>
  <si>
    <r>
      <rPr>
        <sz val="8"/>
        <color rgb="FF000000"/>
        <rFont val="Arial"/>
      </rPr>
      <t>75,00 €</t>
    </r>
    <r>
      <rPr>
        <sz val="8"/>
        <color rgb="FF000000"/>
        <rFont val="Arial"/>
      </rPr>
      <t xml:space="preserve"> / </t>
    </r>
    <r>
      <rPr>
        <sz val="8"/>
        <color rgb="FF000000"/>
        <rFont val="Arial"/>
      </rPr>
      <t>600,48 €</t>
    </r>
  </si>
  <si>
    <t>Ingrid Bilkovičová</t>
  </si>
  <si>
    <t>04089/2022-PNZ -P41344/22.00</t>
  </si>
  <si>
    <r>
      <rPr>
        <sz val="8"/>
        <color rgb="FF000000"/>
        <rFont val="Arial"/>
      </rPr>
      <t>55,00 €</t>
    </r>
    <r>
      <rPr>
        <sz val="8"/>
        <color rgb="FF000000"/>
        <rFont val="Arial"/>
      </rPr>
      <t xml:space="preserve"> / </t>
    </r>
    <r>
      <rPr>
        <sz val="8"/>
        <color rgb="FF000000"/>
        <rFont val="Arial"/>
      </rPr>
      <t>2 777,77 €</t>
    </r>
  </si>
  <si>
    <t>Martin Hanula</t>
  </si>
  <si>
    <t>04105/2022-PNZ -P41351/22.00</t>
  </si>
  <si>
    <r>
      <rPr>
        <sz val="8"/>
        <color rgb="FF000000"/>
        <rFont val="Arial"/>
      </rPr>
      <t>103,50 €</t>
    </r>
    <r>
      <rPr>
        <sz val="8"/>
        <color rgb="FF000000"/>
        <rFont val="Arial"/>
      </rPr>
      <t xml:space="preserve"> / </t>
    </r>
    <r>
      <rPr>
        <sz val="8"/>
        <color rgb="FF000000"/>
        <rFont val="Arial"/>
      </rPr>
      <t>71,34 €</t>
    </r>
  </si>
  <si>
    <t>04110/2022-PNZ -P41343/22.00</t>
  </si>
  <si>
    <r>
      <rPr>
        <sz val="8"/>
        <color rgb="FF000000"/>
        <rFont val="Arial"/>
      </rPr>
      <t>112,50 €</t>
    </r>
    <r>
      <rPr>
        <sz val="8"/>
        <color rgb="FF000000"/>
        <rFont val="Arial"/>
      </rPr>
      <t xml:space="preserve"> / </t>
    </r>
    <r>
      <rPr>
        <sz val="8"/>
        <color rgb="FF000000"/>
        <rFont val="Arial"/>
      </rPr>
      <t>723,01 €</t>
    </r>
  </si>
  <si>
    <t>JUDr. Monika Zatkalíková</t>
  </si>
  <si>
    <t>04117/2022-PNZ -P41354/22.00</t>
  </si>
  <si>
    <r>
      <rPr>
        <sz val="8"/>
        <color rgb="FF000000"/>
        <rFont val="Arial"/>
      </rPr>
      <t>75,00 €</t>
    </r>
    <r>
      <rPr>
        <sz val="8"/>
        <color rgb="FF000000"/>
        <rFont val="Arial"/>
      </rPr>
      <t xml:space="preserve"> / </t>
    </r>
    <r>
      <rPr>
        <sz val="8"/>
        <color rgb="FF000000"/>
        <rFont val="Arial"/>
      </rPr>
      <t>716,33 €</t>
    </r>
  </si>
  <si>
    <t>Ján Zeman</t>
  </si>
  <si>
    <t>04150/2022-PNZ -P41371/22.00</t>
  </si>
  <si>
    <r>
      <rPr>
        <sz val="8"/>
        <color rgb="FF000000"/>
        <rFont val="Arial"/>
      </rPr>
      <t>60,00 €</t>
    </r>
    <r>
      <rPr>
        <sz val="8"/>
        <color rgb="FF000000"/>
        <rFont val="Arial"/>
      </rPr>
      <t xml:space="preserve"> / </t>
    </r>
    <r>
      <rPr>
        <sz val="8"/>
        <color rgb="FF000000"/>
        <rFont val="Arial"/>
      </rPr>
      <t>1 960,78 €</t>
    </r>
  </si>
  <si>
    <t>JUDr. Eva Domoráková Arnoldová</t>
  </si>
  <si>
    <t>04153/2022-PNZ -P41370/22.00</t>
  </si>
  <si>
    <r>
      <rPr>
        <sz val="8"/>
        <color rgb="FF000000"/>
        <rFont val="Arial"/>
      </rPr>
      <t>105,00 €</t>
    </r>
    <r>
      <rPr>
        <sz val="8"/>
        <color rgb="FF000000"/>
        <rFont val="Arial"/>
      </rPr>
      <t xml:space="preserve"> / </t>
    </r>
    <r>
      <rPr>
        <sz val="8"/>
        <color rgb="FF000000"/>
        <rFont val="Arial"/>
      </rPr>
      <t>1 434,43 €</t>
    </r>
  </si>
  <si>
    <t>Ing. Ján Krajňák</t>
  </si>
  <si>
    <t>04166/2022-PNZ -P41380/22.00</t>
  </si>
  <si>
    <t>Záhorská Bystrica</t>
  </si>
  <si>
    <r>
      <rPr>
        <sz val="8"/>
        <color rgb="FF000000"/>
        <rFont val="Arial"/>
      </rPr>
      <t>127,50 €</t>
    </r>
    <r>
      <rPr>
        <sz val="8"/>
        <color rgb="FF000000"/>
        <rFont val="Arial"/>
      </rPr>
      <t xml:space="preserve"> / </t>
    </r>
    <r>
      <rPr>
        <sz val="8"/>
        <color rgb="FF000000"/>
        <rFont val="Arial"/>
      </rPr>
      <t>221,43 €</t>
    </r>
  </si>
  <si>
    <t>Zuzana Krajňáková</t>
  </si>
  <si>
    <t>04172/2022-PNZ -P41382/22.00</t>
  </si>
  <si>
    <r>
      <rPr>
        <sz val="8"/>
        <color rgb="FF000000"/>
        <rFont val="Arial"/>
      </rPr>
      <t>120,00 €</t>
    </r>
    <r>
      <rPr>
        <sz val="8"/>
        <color rgb="FF000000"/>
        <rFont val="Arial"/>
      </rPr>
      <t xml:space="preserve"> / </t>
    </r>
    <r>
      <rPr>
        <sz val="8"/>
        <color rgb="FF000000"/>
        <rFont val="Arial"/>
      </rPr>
      <t>321,63 €</t>
    </r>
  </si>
  <si>
    <t>Gustáv Komorník</t>
  </si>
  <si>
    <t>04199/2022-PNZ -P41396/22.00</t>
  </si>
  <si>
    <r>
      <rPr>
        <sz val="8"/>
        <color rgb="FF000000"/>
        <rFont val="Arial"/>
      </rPr>
      <t>150,00 €</t>
    </r>
    <r>
      <rPr>
        <sz val="8"/>
        <color rgb="FF000000"/>
        <rFont val="Arial"/>
      </rPr>
      <t xml:space="preserve"> / </t>
    </r>
    <r>
      <rPr>
        <sz val="8"/>
        <color rgb="FF000000"/>
        <rFont val="Arial"/>
      </rPr>
      <t>10 000,00 €</t>
    </r>
  </si>
  <si>
    <t>Mgr. Štefan Félix Hricišin</t>
  </si>
  <si>
    <t>04203/2022-PNZ -P41397/22.00</t>
  </si>
  <si>
    <r>
      <rPr>
        <sz val="8"/>
        <color rgb="FF000000"/>
        <rFont val="Arial"/>
      </rPr>
      <t>150,00 €</t>
    </r>
    <r>
      <rPr>
        <sz val="8"/>
        <color rgb="FF000000"/>
        <rFont val="Arial"/>
      </rPr>
      <t xml:space="preserve"> / </t>
    </r>
    <r>
      <rPr>
        <sz val="8"/>
        <color rgb="FF000000"/>
        <rFont val="Arial"/>
      </rPr>
      <t>9 493,67 €</t>
    </r>
  </si>
  <si>
    <t>ĎURICA MARIAN ING.</t>
  </si>
  <si>
    <t>03936/2022-PNZ -P41195/22.00</t>
  </si>
  <si>
    <t>Šumiac, Telgárt</t>
  </si>
  <si>
    <r>
      <rPr>
        <sz val="8"/>
        <color rgb="FF000000"/>
        <rFont val="Arial"/>
      </rPr>
      <t>18 362,39 €</t>
    </r>
    <r>
      <rPr>
        <sz val="8"/>
        <color rgb="FF000000"/>
        <rFont val="Arial"/>
      </rPr>
      <t xml:space="preserve"> / </t>
    </r>
    <r>
      <rPr>
        <sz val="8"/>
        <color rgb="FF000000"/>
        <rFont val="Arial"/>
      </rPr>
      <t>39,55 €</t>
    </r>
  </si>
  <si>
    <t>Turošíková Marta</t>
  </si>
  <si>
    <t>03941/2022-PNZ -P41287/22.00</t>
  </si>
  <si>
    <r>
      <rPr>
        <sz val="8"/>
        <color rgb="FF000000"/>
        <rFont val="Arial"/>
      </rPr>
      <t>69,00 €</t>
    </r>
    <r>
      <rPr>
        <sz val="8"/>
        <color rgb="FF000000"/>
        <rFont val="Arial"/>
      </rPr>
      <t xml:space="preserve"> / </t>
    </r>
    <r>
      <rPr>
        <sz val="8"/>
        <color rgb="FF000000"/>
        <rFont val="Arial"/>
      </rPr>
      <t>2 664,09 €</t>
    </r>
  </si>
  <si>
    <t>Horníková Anna</t>
  </si>
  <si>
    <t>04132/2022-PNZ -P41363/22.00</t>
  </si>
  <si>
    <t>Vaľkovňa</t>
  </si>
  <si>
    <r>
      <rPr>
        <sz val="8"/>
        <color rgb="FF000000"/>
        <rFont val="Arial"/>
      </rPr>
      <t>80,00 €</t>
    </r>
    <r>
      <rPr>
        <sz val="8"/>
        <color rgb="FF000000"/>
        <rFont val="Arial"/>
      </rPr>
      <t xml:space="preserve"> / </t>
    </r>
    <r>
      <rPr>
        <sz val="8"/>
        <color rgb="FF000000"/>
        <rFont val="Arial"/>
      </rPr>
      <t>1 000,00 €</t>
    </r>
  </si>
  <si>
    <t>Baliaková Anna</t>
  </si>
  <si>
    <t>04139/2022-PNZ -P41365/22.00</t>
  </si>
  <si>
    <r>
      <rPr>
        <sz val="8"/>
        <color rgb="FF000000"/>
        <rFont val="Arial"/>
      </rPr>
      <t>66,00 €</t>
    </r>
    <r>
      <rPr>
        <sz val="8"/>
        <color rgb="FF000000"/>
        <rFont val="Arial"/>
      </rPr>
      <t xml:space="preserve"> / </t>
    </r>
    <r>
      <rPr>
        <sz val="8"/>
        <color rgb="FF000000"/>
        <rFont val="Arial"/>
      </rPr>
      <t>1 848,74 €</t>
    </r>
  </si>
  <si>
    <t>Kurajda Marek</t>
  </si>
  <si>
    <t>04141/2022-PNZ -P41366/22.00</t>
  </si>
  <si>
    <r>
      <rPr>
        <sz val="8"/>
        <color rgb="FF000000"/>
        <rFont val="Arial"/>
      </rPr>
      <t>80,00 €</t>
    </r>
    <r>
      <rPr>
        <sz val="8"/>
        <color rgb="FF000000"/>
        <rFont val="Arial"/>
      </rPr>
      <t xml:space="preserve"> / </t>
    </r>
    <r>
      <rPr>
        <sz val="8"/>
        <color rgb="FF000000"/>
        <rFont val="Arial"/>
      </rPr>
      <t>1 118,88 €</t>
    </r>
  </si>
  <si>
    <t>Jakub Sasarák</t>
  </si>
  <si>
    <t>04093/2022-PNZ -P41345/22.00</t>
  </si>
  <si>
    <t>Šarišské Čierne</t>
  </si>
  <si>
    <r>
      <rPr>
        <sz val="8"/>
        <color rgb="FF000000"/>
        <rFont val="Arial"/>
      </rPr>
      <t>85,00 €</t>
    </r>
    <r>
      <rPr>
        <sz val="8"/>
        <color rgb="FF000000"/>
        <rFont val="Arial"/>
      </rPr>
      <t xml:space="preserve"> / </t>
    </r>
    <r>
      <rPr>
        <sz val="8"/>
        <color rgb="FF000000"/>
        <rFont val="Arial"/>
      </rPr>
      <t>101,46 €</t>
    </r>
  </si>
  <si>
    <t>Ivan Rentka</t>
  </si>
  <si>
    <t>00346/2023-PNZ -P40109/23.00</t>
  </si>
  <si>
    <r>
      <rPr>
        <sz val="8"/>
        <color rgb="FF000000"/>
        <rFont val="Arial"/>
      </rPr>
      <t>60,00 €</t>
    </r>
    <r>
      <rPr>
        <sz val="8"/>
        <color rgb="FF000000"/>
        <rFont val="Arial"/>
      </rPr>
      <t xml:space="preserve"> / </t>
    </r>
    <r>
      <rPr>
        <sz val="8"/>
        <color rgb="FF000000"/>
        <rFont val="Arial"/>
      </rPr>
      <t>1 690,14 €</t>
    </r>
  </si>
  <si>
    <t>Ing. Ivica Dojčárová</t>
  </si>
  <si>
    <t>03141/2022-PNZ -P41002/22.00</t>
  </si>
  <si>
    <r>
      <rPr>
        <sz val="8"/>
        <color rgb="FF000000"/>
        <rFont val="Arial"/>
      </rPr>
      <t>80,00 €</t>
    </r>
    <r>
      <rPr>
        <sz val="8"/>
        <color rgb="FF000000"/>
        <rFont val="Arial"/>
      </rPr>
      <t xml:space="preserve"> / </t>
    </r>
    <r>
      <rPr>
        <sz val="8"/>
        <color rgb="FF000000"/>
        <rFont val="Arial"/>
      </rPr>
      <t>198,41 €</t>
    </r>
  </si>
  <si>
    <t>Poľnohospodárske družstvo vo Veľkom Blahove</t>
  </si>
  <si>
    <t>00069/2023-PNZ -P40021/23.00</t>
  </si>
  <si>
    <t>Malé Blahovo, Lesné Kračany, Dolná Potôň, Veľké Blahovo, Vydrany</t>
  </si>
  <si>
    <r>
      <rPr>
        <sz val="8"/>
        <color rgb="FF000000"/>
        <rFont val="Arial"/>
      </rPr>
      <t>35 568,38 €</t>
    </r>
    <r>
      <rPr>
        <sz val="8"/>
        <color rgb="FF000000"/>
        <rFont val="Arial"/>
      </rPr>
      <t xml:space="preserve"> / </t>
    </r>
    <r>
      <rPr>
        <sz val="8"/>
        <color rgb="FF000000"/>
        <rFont val="Arial"/>
      </rPr>
      <t>154,88 €</t>
    </r>
  </si>
  <si>
    <t>ŠKOLSKÉ HOSPODÁRSTVO - BÚŠLAK, spol. s r.o.</t>
  </si>
  <si>
    <t>00148/2023-PNZ -P40046/23.00</t>
  </si>
  <si>
    <t>Malé Blahovo, Veľké Dvorníky, Dunajský Klátov, Veľké Blahovo, Vydrany</t>
  </si>
  <si>
    <r>
      <rPr>
        <sz val="8"/>
        <color rgb="FF000000"/>
        <rFont val="Arial"/>
      </rPr>
      <t>28 649,42 €</t>
    </r>
    <r>
      <rPr>
        <sz val="8"/>
        <color rgb="FF000000"/>
        <rFont val="Arial"/>
      </rPr>
      <t xml:space="preserve"> / </t>
    </r>
    <r>
      <rPr>
        <sz val="8"/>
        <color rgb="FF000000"/>
        <rFont val="Arial"/>
      </rPr>
      <t>145,00 €</t>
    </r>
  </si>
  <si>
    <t>Mário Bögi</t>
  </si>
  <si>
    <t>00061/2023-PNZ -P40018/23.00</t>
  </si>
  <si>
    <r>
      <rPr>
        <sz val="8"/>
        <color rgb="FF000000"/>
        <rFont val="Arial"/>
      </rPr>
      <t>75,00 €</t>
    </r>
    <r>
      <rPr>
        <sz val="8"/>
        <color rgb="FF000000"/>
        <rFont val="Arial"/>
      </rPr>
      <t xml:space="preserve"> / </t>
    </r>
    <r>
      <rPr>
        <sz val="8"/>
        <color rgb="FF000000"/>
        <rFont val="Arial"/>
      </rPr>
      <t>587,77 €</t>
    </r>
  </si>
  <si>
    <t>Júlia Chudá</t>
  </si>
  <si>
    <t>00092/2023-PNZ -P40028/23.00</t>
  </si>
  <si>
    <r>
      <rPr>
        <sz val="8"/>
        <color rgb="FF000000"/>
        <rFont val="Arial"/>
      </rPr>
      <t>77,00 €</t>
    </r>
    <r>
      <rPr>
        <sz val="8"/>
        <color rgb="FF000000"/>
        <rFont val="Arial"/>
      </rPr>
      <t xml:space="preserve"> / </t>
    </r>
    <r>
      <rPr>
        <sz val="8"/>
        <color rgb="FF000000"/>
        <rFont val="Arial"/>
      </rPr>
      <t>859,38 €</t>
    </r>
  </si>
  <si>
    <t>A-K-T Natural, spol. s r.o.</t>
  </si>
  <si>
    <t>00108/2023-PNZ -P40032/23.00</t>
  </si>
  <si>
    <t>Čierna Voda, Jelka, Mostová, Šoriakoš, Nové Osady, Veľká Mača</t>
  </si>
  <si>
    <r>
      <rPr>
        <sz val="8"/>
        <color rgb="FF000000"/>
        <rFont val="Arial"/>
      </rPr>
      <t>7 736,94 €</t>
    </r>
    <r>
      <rPr>
        <sz val="8"/>
        <color rgb="FF000000"/>
        <rFont val="Arial"/>
      </rPr>
      <t xml:space="preserve"> / </t>
    </r>
    <r>
      <rPr>
        <sz val="8"/>
        <color rgb="FF000000"/>
        <rFont val="Arial"/>
      </rPr>
      <t>111,26 €</t>
    </r>
  </si>
  <si>
    <t>A + Z AGRO s.r.o.</t>
  </si>
  <si>
    <t>00140/2023-PNZ -P40039/23.00</t>
  </si>
  <si>
    <r>
      <rPr>
        <sz val="8"/>
        <color rgb="FF000000"/>
        <rFont val="Arial"/>
      </rPr>
      <t>1 644,69 €</t>
    </r>
    <r>
      <rPr>
        <sz val="8"/>
        <color rgb="FF000000"/>
        <rFont val="Arial"/>
      </rPr>
      <t xml:space="preserve"> / </t>
    </r>
    <r>
      <rPr>
        <sz val="8"/>
        <color rgb="FF000000"/>
        <rFont val="Arial"/>
      </rPr>
      <t>113,27 €</t>
    </r>
  </si>
  <si>
    <t>00267/2023-PNZ -P40089/23.00</t>
  </si>
  <si>
    <t>Horné Saliby, Nové Osady</t>
  </si>
  <si>
    <r>
      <rPr>
        <sz val="8"/>
        <color rgb="FF000000"/>
        <rFont val="Arial"/>
      </rPr>
      <t>636,13 €</t>
    </r>
    <r>
      <rPr>
        <sz val="8"/>
        <color rgb="FF000000"/>
        <rFont val="Arial"/>
      </rPr>
      <t xml:space="preserve"> / </t>
    </r>
    <r>
      <rPr>
        <sz val="8"/>
        <color rgb="FF000000"/>
        <rFont val="Arial"/>
      </rPr>
      <t>116,01 €</t>
    </r>
  </si>
  <si>
    <t>Branislav Šablatúra SHR</t>
  </si>
  <si>
    <t>04099/2022-PNZ -P41348/22.00</t>
  </si>
  <si>
    <r>
      <rPr>
        <sz val="8"/>
        <color rgb="FF000000"/>
        <rFont val="Arial"/>
      </rPr>
      <t>626,80 €</t>
    </r>
    <r>
      <rPr>
        <sz val="8"/>
        <color rgb="FF000000"/>
        <rFont val="Arial"/>
      </rPr>
      <t xml:space="preserve"> / </t>
    </r>
    <r>
      <rPr>
        <sz val="8"/>
        <color rgb="FF000000"/>
        <rFont val="Arial"/>
      </rPr>
      <t>114,42 €</t>
    </r>
  </si>
  <si>
    <t>MDDr. Janka Fedorová, Ing.Bc Dušan Fedor</t>
  </si>
  <si>
    <t>03975/2022-PNZ -P41308/22.00</t>
  </si>
  <si>
    <t>Zemplínske Hámre</t>
  </si>
  <si>
    <r>
      <rPr>
        <sz val="8"/>
        <color rgb="FF000000"/>
        <rFont val="Arial"/>
      </rPr>
      <t>75,00 €</t>
    </r>
    <r>
      <rPr>
        <sz val="8"/>
        <color rgb="FF000000"/>
        <rFont val="Arial"/>
      </rPr>
      <t xml:space="preserve"> / </t>
    </r>
    <r>
      <rPr>
        <sz val="8"/>
        <color rgb="FF000000"/>
        <rFont val="Arial"/>
      </rPr>
      <t>788,64 €</t>
    </r>
  </si>
  <si>
    <t>Dušan Andrejčík, Ľubica Andrejčíková</t>
  </si>
  <si>
    <t>04114/2022-PNZ -P41357/22.00</t>
  </si>
  <si>
    <t>Jalová</t>
  </si>
  <si>
    <r>
      <rPr>
        <sz val="8"/>
        <color rgb="FF000000"/>
        <rFont val="Arial"/>
      </rPr>
      <t>70,00 €</t>
    </r>
    <r>
      <rPr>
        <sz val="8"/>
        <color rgb="FF000000"/>
        <rFont val="Arial"/>
      </rPr>
      <t xml:space="preserve"> / </t>
    </r>
    <r>
      <rPr>
        <sz val="8"/>
        <color rgb="FF000000"/>
        <rFont val="Arial"/>
      </rPr>
      <t>801,83 €</t>
    </r>
  </si>
  <si>
    <t>Kolarčík Ján</t>
  </si>
  <si>
    <t>00259/2023-PNZ -P40087/23.00</t>
  </si>
  <si>
    <r>
      <rPr>
        <sz val="8"/>
        <color rgb="FF000000"/>
        <rFont val="Arial"/>
      </rPr>
      <t>75,00 €</t>
    </r>
    <r>
      <rPr>
        <sz val="8"/>
        <color rgb="FF000000"/>
        <rFont val="Arial"/>
      </rPr>
      <t xml:space="preserve"> / </t>
    </r>
    <r>
      <rPr>
        <sz val="8"/>
        <color rgb="FF000000"/>
        <rFont val="Arial"/>
      </rPr>
      <t>490,20 €</t>
    </r>
  </si>
  <si>
    <t>Simko Sebastián a Simková Dominika</t>
  </si>
  <si>
    <t>02278/2022-PNZ -P40742/22.00</t>
  </si>
  <si>
    <r>
      <rPr>
        <sz val="8"/>
        <color rgb="FF000000"/>
        <rFont val="Arial"/>
      </rPr>
      <t>75,00 €</t>
    </r>
    <r>
      <rPr>
        <sz val="8"/>
        <color rgb="FF000000"/>
        <rFont val="Arial"/>
      </rPr>
      <t xml:space="preserve"> / </t>
    </r>
    <r>
      <rPr>
        <sz val="8"/>
        <color rgb="FF000000"/>
        <rFont val="Arial"/>
      </rPr>
      <t>517,60 €</t>
    </r>
  </si>
  <si>
    <t>Fink Július</t>
  </si>
  <si>
    <t>03935/2022-PNZ -P41284/22.00</t>
  </si>
  <si>
    <r>
      <rPr>
        <sz val="8"/>
        <color rgb="FF000000"/>
        <rFont val="Arial"/>
      </rPr>
      <t>125,00 €</t>
    </r>
    <r>
      <rPr>
        <sz val="8"/>
        <color rgb="FF000000"/>
        <rFont val="Arial"/>
      </rPr>
      <t xml:space="preserve"> / </t>
    </r>
    <r>
      <rPr>
        <sz val="8"/>
        <color rgb="FF000000"/>
        <rFont val="Arial"/>
      </rPr>
      <t>12 755,10 €</t>
    </r>
  </si>
  <si>
    <t>Gabriel Gelle</t>
  </si>
  <si>
    <t>00034/2023-PNZ -P40010/23.00</t>
  </si>
  <si>
    <r>
      <rPr>
        <sz val="8"/>
        <color rgb="FF000000"/>
        <rFont val="Arial"/>
      </rPr>
      <t>77,00 €</t>
    </r>
    <r>
      <rPr>
        <sz val="8"/>
        <color rgb="FF000000"/>
        <rFont val="Arial"/>
      </rPr>
      <t xml:space="preserve"> / </t>
    </r>
    <r>
      <rPr>
        <sz val="8"/>
        <color rgb="FF000000"/>
        <rFont val="Arial"/>
      </rPr>
      <t>945,95 €</t>
    </r>
  </si>
  <si>
    <t>Buona s.r.o.</t>
  </si>
  <si>
    <t>00070/2023-PNZ -P40020/23.00</t>
  </si>
  <si>
    <t>Bohatá, Hurbanovo</t>
  </si>
  <si>
    <r>
      <rPr>
        <sz val="8"/>
        <color rgb="FF000000"/>
        <rFont val="Arial"/>
      </rPr>
      <t>1 485,98 €</t>
    </r>
    <r>
      <rPr>
        <sz val="8"/>
        <color rgb="FF000000"/>
        <rFont val="Arial"/>
      </rPr>
      <t xml:space="preserve"> / </t>
    </r>
    <r>
      <rPr>
        <sz val="8"/>
        <color rgb="FF000000"/>
        <rFont val="Arial"/>
      </rPr>
      <t>91,40 €</t>
    </r>
  </si>
  <si>
    <t>Ing. Kristína Psota Jávorková</t>
  </si>
  <si>
    <t>03881/2022-PNZ -P41262/22.00</t>
  </si>
  <si>
    <t>Nová Stráž</t>
  </si>
  <si>
    <r>
      <rPr>
        <sz val="8"/>
        <color rgb="FF000000"/>
        <rFont val="Arial"/>
      </rPr>
      <t>5 972,98 €</t>
    </r>
    <r>
      <rPr>
        <sz val="8"/>
        <color rgb="FF000000"/>
        <rFont val="Arial"/>
      </rPr>
      <t xml:space="preserve"> / </t>
    </r>
    <r>
      <rPr>
        <sz val="8"/>
        <color rgb="FF000000"/>
        <rFont val="Arial"/>
      </rPr>
      <t>127,25 €</t>
    </r>
  </si>
  <si>
    <t>Ing. Ivan Škrabák</t>
  </si>
  <si>
    <t>04124/2022-PNZ -P41360/22.00</t>
  </si>
  <si>
    <r>
      <rPr>
        <sz val="8"/>
        <color rgb="FF000000"/>
        <rFont val="Arial"/>
      </rPr>
      <t>75,00 €</t>
    </r>
    <r>
      <rPr>
        <sz val="8"/>
        <color rgb="FF000000"/>
        <rFont val="Arial"/>
      </rPr>
      <t xml:space="preserve"> / </t>
    </r>
    <r>
      <rPr>
        <sz val="8"/>
        <color rgb="FF000000"/>
        <rFont val="Arial"/>
      </rPr>
      <t>386,00 €</t>
    </r>
  </si>
  <si>
    <t>Ing. Karol Baláž</t>
  </si>
  <si>
    <t>00375/2023-PNZ -P40117/23.00</t>
  </si>
  <si>
    <r>
      <rPr>
        <sz val="8"/>
        <color rgb="FF000000"/>
        <rFont val="Arial"/>
      </rPr>
      <t>82,50 €</t>
    </r>
    <r>
      <rPr>
        <sz val="8"/>
        <color rgb="FF000000"/>
        <rFont val="Arial"/>
      </rPr>
      <t xml:space="preserve"> / </t>
    </r>
    <r>
      <rPr>
        <sz val="8"/>
        <color rgb="FF000000"/>
        <rFont val="Arial"/>
      </rPr>
      <t>643,53 €</t>
    </r>
  </si>
  <si>
    <t>Jaroslav Kristin</t>
  </si>
  <si>
    <t>03685/2022-PNZ -P41182/22.00</t>
  </si>
  <si>
    <r>
      <rPr>
        <sz val="8"/>
        <color rgb="FF000000"/>
        <rFont val="Arial"/>
      </rPr>
      <t>70,00 €</t>
    </r>
    <r>
      <rPr>
        <sz val="8"/>
        <color rgb="FF000000"/>
        <rFont val="Arial"/>
      </rPr>
      <t xml:space="preserve"> / </t>
    </r>
    <r>
      <rPr>
        <sz val="8"/>
        <color rgb="FF000000"/>
        <rFont val="Arial"/>
      </rPr>
      <t>1 241,13 €</t>
    </r>
  </si>
  <si>
    <t>Tomáš Koronczi</t>
  </si>
  <si>
    <t>04025/2022-PNZ -P41331/22.00</t>
  </si>
  <si>
    <t>Radzovce</t>
  </si>
  <si>
    <r>
      <rPr>
        <sz val="8"/>
        <color rgb="FF000000"/>
        <rFont val="Arial"/>
      </rPr>
      <t>70,00 €</t>
    </r>
    <r>
      <rPr>
        <sz val="8"/>
        <color rgb="FF000000"/>
        <rFont val="Arial"/>
      </rPr>
      <t xml:space="preserve"> / </t>
    </r>
    <r>
      <rPr>
        <sz val="8"/>
        <color rgb="FF000000"/>
        <rFont val="Arial"/>
      </rPr>
      <t>937,08 €</t>
    </r>
  </si>
  <si>
    <t>Uličný Zdeno</t>
  </si>
  <si>
    <t>00031/2023-PNZ -P41386/22.00</t>
  </si>
  <si>
    <t>Beňadiková</t>
  </si>
  <si>
    <r>
      <rPr>
        <sz val="8"/>
        <color rgb="FF000000"/>
        <rFont val="Arial"/>
      </rPr>
      <t>80,00 €</t>
    </r>
    <r>
      <rPr>
        <sz val="8"/>
        <color rgb="FF000000"/>
        <rFont val="Arial"/>
      </rPr>
      <t xml:space="preserve"> / </t>
    </r>
    <r>
      <rPr>
        <sz val="8"/>
        <color rgb="FF000000"/>
        <rFont val="Arial"/>
      </rPr>
      <t>314,10 €</t>
    </r>
  </si>
  <si>
    <t>Šramo Tibor, Ing.</t>
  </si>
  <si>
    <t>00222/2023-PNZ -P40064/23.00</t>
  </si>
  <si>
    <r>
      <rPr>
        <sz val="8"/>
        <color rgb="FF000000"/>
        <rFont val="Arial"/>
      </rPr>
      <t>77,00 €</t>
    </r>
    <r>
      <rPr>
        <sz val="8"/>
        <color rgb="FF000000"/>
        <rFont val="Arial"/>
      </rPr>
      <t xml:space="preserve"> / </t>
    </r>
    <r>
      <rPr>
        <sz val="8"/>
        <color rgb="FF000000"/>
        <rFont val="Arial"/>
      </rPr>
      <t>934,47 €</t>
    </r>
  </si>
  <si>
    <t>Dermek Viliam</t>
  </si>
  <si>
    <t>00284/2023-PNZ -P40086/23.00</t>
  </si>
  <si>
    <t>Liptovský Ondrej</t>
  </si>
  <si>
    <r>
      <rPr>
        <sz val="8"/>
        <color rgb="FF000000"/>
        <rFont val="Arial"/>
      </rPr>
      <t>85,00 €</t>
    </r>
    <r>
      <rPr>
        <sz val="8"/>
        <color rgb="FF000000"/>
        <rFont val="Arial"/>
      </rPr>
      <t xml:space="preserve"> / </t>
    </r>
    <r>
      <rPr>
        <sz val="8"/>
        <color rgb="FF000000"/>
        <rFont val="Arial"/>
      </rPr>
      <t>130,73 €</t>
    </r>
  </si>
  <si>
    <t>Poľnohospodárske družstvo Lisková-Sliače, družstvo</t>
  </si>
  <si>
    <t>01230/2022-PNZ -P40148/21.00</t>
  </si>
  <si>
    <t>Ivachnová, Liptovská Štiavnica, Liptovská Teplá, Lisková, Partizánska Ľupča, Liptovské Sliače, Turík</t>
  </si>
  <si>
    <r>
      <rPr>
        <sz val="8"/>
        <color rgb="FF000000"/>
        <rFont val="Arial"/>
      </rPr>
      <t>5 958,51 €</t>
    </r>
    <r>
      <rPr>
        <sz val="8"/>
        <color rgb="FF000000"/>
        <rFont val="Arial"/>
      </rPr>
      <t xml:space="preserve"> / </t>
    </r>
    <r>
      <rPr>
        <sz val="8"/>
        <color rgb="FF000000"/>
        <rFont val="Arial"/>
      </rPr>
      <t>25,63 €</t>
    </r>
  </si>
  <si>
    <t>Čajka Stanislav Ing., a Čajková Gabriela</t>
  </si>
  <si>
    <t>00189/2023-PNZ -P41100/22.00</t>
  </si>
  <si>
    <r>
      <rPr>
        <sz val="8"/>
        <color rgb="FF000000"/>
        <rFont val="Arial"/>
      </rPr>
      <t>76,00 €</t>
    </r>
    <r>
      <rPr>
        <sz val="8"/>
        <color rgb="FF000000"/>
        <rFont val="Arial"/>
      </rPr>
      <t xml:space="preserve"> / </t>
    </r>
    <r>
      <rPr>
        <sz val="8"/>
        <color rgb="FF000000"/>
        <rFont val="Arial"/>
      </rPr>
      <t>7 102,80 €</t>
    </r>
  </si>
  <si>
    <t>Siekela Zdenko</t>
  </si>
  <si>
    <t>00262/2023-PNZ -P40050/23.00</t>
  </si>
  <si>
    <t>Uhliská</t>
  </si>
  <si>
    <r>
      <rPr>
        <sz val="8"/>
        <color rgb="FF000000"/>
        <rFont val="Arial"/>
      </rPr>
      <t>75,00 €</t>
    </r>
    <r>
      <rPr>
        <sz val="8"/>
        <color rgb="FF000000"/>
        <rFont val="Arial"/>
      </rPr>
      <t xml:space="preserve"> / </t>
    </r>
    <r>
      <rPr>
        <sz val="8"/>
        <color rgb="FF000000"/>
        <rFont val="Arial"/>
      </rPr>
      <t>418,99 €</t>
    </r>
  </si>
  <si>
    <t>Varga Peter</t>
  </si>
  <si>
    <t>00282/2023-PNZ -P40056/23.00</t>
  </si>
  <si>
    <t>Horné Turovce</t>
  </si>
  <si>
    <r>
      <rPr>
        <sz val="8"/>
        <color rgb="FF000000"/>
        <rFont val="Arial"/>
      </rPr>
      <t>144,61 €</t>
    </r>
    <r>
      <rPr>
        <sz val="8"/>
        <color rgb="FF000000"/>
        <rFont val="Arial"/>
      </rPr>
      <t xml:space="preserve"> / </t>
    </r>
    <r>
      <rPr>
        <sz val="8"/>
        <color rgb="FF000000"/>
        <rFont val="Arial"/>
      </rPr>
      <t>72,34 €</t>
    </r>
  </si>
  <si>
    <t>Koka Gabriel</t>
  </si>
  <si>
    <t>03619/2022-PNZ -P41108/22.00</t>
  </si>
  <si>
    <r>
      <rPr>
        <sz val="8"/>
        <color rgb="FF000000"/>
        <rFont val="Arial"/>
      </rPr>
      <t>77,00 €</t>
    </r>
    <r>
      <rPr>
        <sz val="8"/>
        <color rgb="FF000000"/>
        <rFont val="Arial"/>
      </rPr>
      <t xml:space="preserve"> / </t>
    </r>
    <r>
      <rPr>
        <sz val="8"/>
        <color rgb="FF000000"/>
        <rFont val="Arial"/>
      </rPr>
      <t>1 057,69 €</t>
    </r>
  </si>
  <si>
    <t>Petráš Štefan, SHR</t>
  </si>
  <si>
    <t>04107/2022-PNZ -P41255/22.00</t>
  </si>
  <si>
    <r>
      <rPr>
        <sz val="8"/>
        <color rgb="FF000000"/>
        <rFont val="Arial"/>
      </rPr>
      <t>127,88 €</t>
    </r>
    <r>
      <rPr>
        <sz val="8"/>
        <color rgb="FF000000"/>
        <rFont val="Arial"/>
      </rPr>
      <t xml:space="preserve"> / </t>
    </r>
    <r>
      <rPr>
        <sz val="8"/>
        <color rgb="FF000000"/>
        <rFont val="Arial"/>
      </rPr>
      <t>86,17 €</t>
    </r>
  </si>
  <si>
    <t>Velebný Zoltán, SHR</t>
  </si>
  <si>
    <t>04125/2022-PNZ -P41265/22.00</t>
  </si>
  <si>
    <t>Ipeľské Úľany</t>
  </si>
  <si>
    <r>
      <rPr>
        <sz val="8"/>
        <color rgb="FF000000"/>
        <rFont val="Arial"/>
      </rPr>
      <t>7,82 €</t>
    </r>
    <r>
      <rPr>
        <sz val="8"/>
        <color rgb="FF000000"/>
        <rFont val="Arial"/>
      </rPr>
      <t xml:space="preserve"> / </t>
    </r>
    <r>
      <rPr>
        <sz val="8"/>
        <color rgb="FF000000"/>
        <rFont val="Arial"/>
      </rPr>
      <t>28,13 €</t>
    </r>
  </si>
  <si>
    <t>Maďar Stanislav, Ing., SHR</t>
  </si>
  <si>
    <t>04185/2022-PNZ -P41375/22.00</t>
  </si>
  <si>
    <r>
      <rPr>
        <sz val="8"/>
        <color rgb="FF000000"/>
        <rFont val="Arial"/>
      </rPr>
      <t>514,64 €</t>
    </r>
    <r>
      <rPr>
        <sz val="8"/>
        <color rgb="FF000000"/>
        <rFont val="Arial"/>
      </rPr>
      <t xml:space="preserve"> / </t>
    </r>
    <r>
      <rPr>
        <sz val="8"/>
        <color rgb="FF000000"/>
        <rFont val="Arial"/>
      </rPr>
      <t>152,94 €</t>
    </r>
  </si>
  <si>
    <t>Agro Garaň s.r.o.</t>
  </si>
  <si>
    <t>00374/2023-PNZ -P40112/23.00</t>
  </si>
  <si>
    <t>Malčice</t>
  </si>
  <si>
    <r>
      <rPr>
        <sz val="8"/>
        <color rgb="FF000000"/>
        <rFont val="Arial"/>
      </rPr>
      <t>899,55 €</t>
    </r>
    <r>
      <rPr>
        <sz val="8"/>
        <color rgb="FF000000"/>
        <rFont val="Arial"/>
      </rPr>
      <t xml:space="preserve"> / </t>
    </r>
    <r>
      <rPr>
        <sz val="8"/>
        <color rgb="FF000000"/>
        <rFont val="Arial"/>
      </rPr>
      <t>46,84 €</t>
    </r>
  </si>
  <si>
    <t>JRD Rakovec, družstvo</t>
  </si>
  <si>
    <t>03502/2022-PNZ -P41121/22.00</t>
  </si>
  <si>
    <r>
      <rPr>
        <sz val="8"/>
        <color rgb="FF000000"/>
        <rFont val="Arial"/>
      </rPr>
      <t>6 070,38 €</t>
    </r>
    <r>
      <rPr>
        <sz val="8"/>
        <color rgb="FF000000"/>
        <rFont val="Arial"/>
      </rPr>
      <t xml:space="preserve"> / </t>
    </r>
    <r>
      <rPr>
        <sz val="8"/>
        <color rgb="FF000000"/>
        <rFont val="Arial"/>
      </rPr>
      <t>162,44 €</t>
    </r>
  </si>
  <si>
    <t>Mgr. Marianna Holovčáková - SHR</t>
  </si>
  <si>
    <t>03515/2022-PNZ -P41122/22.00</t>
  </si>
  <si>
    <r>
      <rPr>
        <sz val="8"/>
        <color rgb="FF000000"/>
        <rFont val="Arial"/>
      </rPr>
      <t>423,87 €</t>
    </r>
    <r>
      <rPr>
        <sz val="8"/>
        <color rgb="FF000000"/>
        <rFont val="Arial"/>
      </rPr>
      <t xml:space="preserve"> / </t>
    </r>
    <r>
      <rPr>
        <sz val="8"/>
        <color rgb="FF000000"/>
        <rFont val="Arial"/>
      </rPr>
      <t>72,36 €</t>
    </r>
  </si>
  <si>
    <t>LESY Slovenskej republiky, štátny podnik</t>
  </si>
  <si>
    <t>03532/2022-PNZ -P40664/22.00</t>
  </si>
  <si>
    <t>Úbrež</t>
  </si>
  <si>
    <t>20.5.2030</t>
  </si>
  <si>
    <r>
      <rPr>
        <sz val="8"/>
        <color rgb="FF000000"/>
        <rFont val="Arial"/>
      </rPr>
      <t>227,00 €</t>
    </r>
    <r>
      <rPr>
        <sz val="8"/>
        <color rgb="FF000000"/>
        <rFont val="Arial"/>
      </rPr>
      <t xml:space="preserve"> / </t>
    </r>
    <r>
      <rPr>
        <sz val="8"/>
        <color rgb="FF000000"/>
        <rFont val="Arial"/>
      </rPr>
      <t>37,89 €</t>
    </r>
  </si>
  <si>
    <t>LESY SERVIS, s.r.o.</t>
  </si>
  <si>
    <t>04202/2022-PNZ -P41398/22.00</t>
  </si>
  <si>
    <r>
      <rPr>
        <sz val="8"/>
        <color rgb="FF000000"/>
        <rFont val="Arial"/>
      </rPr>
      <t>249,68 €</t>
    </r>
    <r>
      <rPr>
        <sz val="8"/>
        <color rgb="FF000000"/>
        <rFont val="Arial"/>
      </rPr>
      <t xml:space="preserve"> / </t>
    </r>
    <r>
      <rPr>
        <sz val="8"/>
        <color rgb="FF000000"/>
        <rFont val="Arial"/>
      </rPr>
      <t>54,37 €</t>
    </r>
  </si>
  <si>
    <t>Andrea Prilinská</t>
  </si>
  <si>
    <t>03119/2022-PNZ -P40301/21.00</t>
  </si>
  <si>
    <r>
      <rPr>
        <sz val="8"/>
        <color rgb="FF000000"/>
        <rFont val="Arial"/>
      </rPr>
      <t>80,00 €</t>
    </r>
    <r>
      <rPr>
        <sz val="8"/>
        <color rgb="FF000000"/>
        <rFont val="Arial"/>
      </rPr>
      <t xml:space="preserve"> / </t>
    </r>
    <r>
      <rPr>
        <sz val="8"/>
        <color rgb="FF000000"/>
        <rFont val="Arial"/>
      </rPr>
      <t>376,83 €</t>
    </r>
  </si>
  <si>
    <t>Miroslav Ľudma</t>
  </si>
  <si>
    <t>03771/2022-PNZ -P41215/22.00</t>
  </si>
  <si>
    <t>Malý Čepčín</t>
  </si>
  <si>
    <r>
      <rPr>
        <sz val="8"/>
        <color rgb="FF000000"/>
        <rFont val="Arial"/>
      </rPr>
      <t>75,00 €</t>
    </r>
    <r>
      <rPr>
        <sz val="8"/>
        <color rgb="FF000000"/>
        <rFont val="Arial"/>
      </rPr>
      <t xml:space="preserve"> / </t>
    </r>
    <r>
      <rPr>
        <sz val="8"/>
        <color rgb="FF000000"/>
        <rFont val="Arial"/>
      </rPr>
      <t>626,04 €</t>
    </r>
  </si>
  <si>
    <t>Anna Maruškinová</t>
  </si>
  <si>
    <t>04028/2022-PNZ -P41333/22.00</t>
  </si>
  <si>
    <r>
      <rPr>
        <sz val="8"/>
        <color rgb="FF000000"/>
        <rFont val="Arial"/>
      </rPr>
      <t>75,00 €</t>
    </r>
    <r>
      <rPr>
        <sz val="8"/>
        <color rgb="FF000000"/>
        <rFont val="Arial"/>
      </rPr>
      <t xml:space="preserve"> / </t>
    </r>
    <r>
      <rPr>
        <sz val="8"/>
        <color rgb="FF000000"/>
        <rFont val="Arial"/>
      </rPr>
      <t>533,81 €</t>
    </r>
  </si>
  <si>
    <t>Michal Galamboš</t>
  </si>
  <si>
    <t>04038/2022-PNZ -P41337/22.00</t>
  </si>
  <si>
    <r>
      <rPr>
        <sz val="8"/>
        <color rgb="FF000000"/>
        <rFont val="Arial"/>
      </rPr>
      <t>85,00 €</t>
    </r>
    <r>
      <rPr>
        <sz val="8"/>
        <color rgb="FF000000"/>
        <rFont val="Arial"/>
      </rPr>
      <t xml:space="preserve"> / </t>
    </r>
    <r>
      <rPr>
        <sz val="8"/>
        <color rgb="FF000000"/>
        <rFont val="Arial"/>
      </rPr>
      <t>100,21 €</t>
    </r>
  </si>
  <si>
    <t>AGRIFARM, spol. s r.o.</t>
  </si>
  <si>
    <t>04070/2022-PNZ -P41252/22.00</t>
  </si>
  <si>
    <t>Turčianska Štiavnička</t>
  </si>
  <si>
    <t xml:space="preserve"> 31.10.2037</t>
  </si>
  <si>
    <r>
      <rPr>
        <sz val="8"/>
        <color rgb="FF000000"/>
        <rFont val="Arial"/>
      </rPr>
      <t>3 805,76 €</t>
    </r>
    <r>
      <rPr>
        <sz val="8"/>
        <color rgb="FF000000"/>
        <rFont val="Arial"/>
      </rPr>
      <t xml:space="preserve"> / </t>
    </r>
    <r>
      <rPr>
        <sz val="8"/>
        <color rgb="FF000000"/>
        <rFont val="Arial"/>
      </rPr>
      <t>26,88 €</t>
    </r>
  </si>
  <si>
    <t>Marián Noga</t>
  </si>
  <si>
    <t>04095/2022-PNZ -P41346/22.00</t>
  </si>
  <si>
    <t>Príbovce</t>
  </si>
  <si>
    <r>
      <rPr>
        <sz val="8"/>
        <color rgb="FF000000"/>
        <rFont val="Arial"/>
      </rPr>
      <t>66,00 €</t>
    </r>
    <r>
      <rPr>
        <sz val="8"/>
        <color rgb="FF000000"/>
        <rFont val="Arial"/>
      </rPr>
      <t xml:space="preserve"> / </t>
    </r>
    <r>
      <rPr>
        <sz val="8"/>
        <color rgb="FF000000"/>
        <rFont val="Arial"/>
      </rPr>
      <t>2 588,24 €</t>
    </r>
  </si>
  <si>
    <t>Lucia Matejčíková</t>
  </si>
  <si>
    <t>04096/2022-PNZ -P41347/22.00</t>
  </si>
  <si>
    <r>
      <rPr>
        <sz val="8"/>
        <color rgb="FF000000"/>
        <rFont val="Arial"/>
      </rPr>
      <t>66,00 €</t>
    </r>
    <r>
      <rPr>
        <sz val="8"/>
        <color rgb="FF000000"/>
        <rFont val="Arial"/>
      </rPr>
      <t xml:space="preserve"> / </t>
    </r>
    <r>
      <rPr>
        <sz val="8"/>
        <color rgb="FF000000"/>
        <rFont val="Arial"/>
      </rPr>
      <t>2 619,05 €</t>
    </r>
  </si>
  <si>
    <t>Bertrand Christine Ida L</t>
  </si>
  <si>
    <t>04102/2022-PNZ -P41349/22.00</t>
  </si>
  <si>
    <r>
      <rPr>
        <sz val="8"/>
        <color rgb="FF000000"/>
        <rFont val="Arial"/>
      </rPr>
      <t>70,00 €</t>
    </r>
    <r>
      <rPr>
        <sz val="8"/>
        <color rgb="FF000000"/>
        <rFont val="Arial"/>
      </rPr>
      <t xml:space="preserve"> / </t>
    </r>
    <r>
      <rPr>
        <sz val="8"/>
        <color rgb="FF000000"/>
        <rFont val="Arial"/>
      </rPr>
      <t>760,04 €</t>
    </r>
  </si>
  <si>
    <t>Mgr. Maroš Halahija</t>
  </si>
  <si>
    <t>04165/2022-PNZ -P41379/22.00</t>
  </si>
  <si>
    <r>
      <rPr>
        <sz val="8"/>
        <color rgb="FF000000"/>
        <rFont val="Arial"/>
      </rPr>
      <t>80,00 €</t>
    </r>
    <r>
      <rPr>
        <sz val="8"/>
        <color rgb="FF000000"/>
        <rFont val="Arial"/>
      </rPr>
      <t xml:space="preserve"> / </t>
    </r>
    <r>
      <rPr>
        <sz val="8"/>
        <color rgb="FF000000"/>
        <rFont val="Arial"/>
      </rPr>
      <t>249,53 €</t>
    </r>
  </si>
  <si>
    <t>Ing. Martin Giertl</t>
  </si>
  <si>
    <t>00085/2023-PNZ -P40026/23.00</t>
  </si>
  <si>
    <t>Malý Lapáš</t>
  </si>
  <si>
    <t>Podielnicke poľnohospodárske družstvo Inovec</t>
  </si>
  <si>
    <t>02146/2022-PNZ -P40395/22.00</t>
  </si>
  <si>
    <t>Čaradice, Čierne Kľačany, Veľké Vozokany, Volkovce, Závada</t>
  </si>
  <si>
    <t>31.10.2038</t>
  </si>
  <si>
    <r>
      <rPr>
        <sz val="8"/>
        <color rgb="FF000000"/>
        <rFont val="Arial"/>
      </rPr>
      <t>23 383,98 €</t>
    </r>
    <r>
      <rPr>
        <sz val="8"/>
        <color rgb="FF000000"/>
        <rFont val="Arial"/>
      </rPr>
      <t xml:space="preserve"> / </t>
    </r>
    <r>
      <rPr>
        <sz val="8"/>
        <color rgb="FF000000"/>
        <rFont val="Arial"/>
      </rPr>
      <t>85,17 €</t>
    </r>
  </si>
  <si>
    <t>Ing. Erik Imre</t>
  </si>
  <si>
    <t>04066/2022-PNZ -P41340/22.00</t>
  </si>
  <si>
    <t>Telince</t>
  </si>
  <si>
    <r>
      <rPr>
        <sz val="8"/>
        <color rgb="FF000000"/>
        <rFont val="Arial"/>
      </rPr>
      <t>110,00 €</t>
    </r>
    <r>
      <rPr>
        <sz val="8"/>
        <color rgb="FF000000"/>
        <rFont val="Arial"/>
      </rPr>
      <t xml:space="preserve"> / </t>
    </r>
    <r>
      <rPr>
        <sz val="8"/>
        <color rgb="FF000000"/>
        <rFont val="Arial"/>
      </rPr>
      <t>69,21 €</t>
    </r>
  </si>
  <si>
    <t>Mgr. Martina Levásovská a manžel Samuel Levásovský</t>
  </si>
  <si>
    <t>04206/2022-PNZ -P41400/22.00</t>
  </si>
  <si>
    <t>Jedľové Kostoľany</t>
  </si>
  <si>
    <r>
      <rPr>
        <sz val="8"/>
        <color rgb="FF000000"/>
        <rFont val="Arial"/>
      </rPr>
      <t>60,00 €</t>
    </r>
    <r>
      <rPr>
        <sz val="8"/>
        <color rgb="FF000000"/>
        <rFont val="Arial"/>
      </rPr>
      <t xml:space="preserve"> / </t>
    </r>
    <r>
      <rPr>
        <sz val="8"/>
        <color rgb="FF000000"/>
        <rFont val="Arial"/>
      </rPr>
      <t>2 510,46 €</t>
    </r>
  </si>
  <si>
    <t>Ing. Mária Bóna Upohlavová</t>
  </si>
  <si>
    <t>04207/2022-PNZ -P41390/22.00</t>
  </si>
  <si>
    <r>
      <rPr>
        <sz val="8"/>
        <color rgb="FF000000"/>
        <rFont val="Arial"/>
      </rPr>
      <t>66,00 €</t>
    </r>
    <r>
      <rPr>
        <sz val="8"/>
        <color rgb="FF000000"/>
        <rFont val="Arial"/>
      </rPr>
      <t xml:space="preserve"> / </t>
    </r>
    <r>
      <rPr>
        <sz val="8"/>
        <color rgb="FF000000"/>
        <rFont val="Arial"/>
      </rPr>
      <t>2 417,58 €</t>
    </r>
  </si>
  <si>
    <t>Tatiana Švecová</t>
  </si>
  <si>
    <t>04209/2022-PNZ -P41402/22.00</t>
  </si>
  <si>
    <r>
      <rPr>
        <sz val="8"/>
        <color rgb="FF000000"/>
        <rFont val="Arial"/>
      </rPr>
      <t>75,00 €</t>
    </r>
    <r>
      <rPr>
        <sz val="8"/>
        <color rgb="FF000000"/>
        <rFont val="Arial"/>
      </rPr>
      <t xml:space="preserve"> / </t>
    </r>
    <r>
      <rPr>
        <sz val="8"/>
        <color rgb="FF000000"/>
        <rFont val="Arial"/>
      </rPr>
      <t>706,88 €</t>
    </r>
  </si>
  <si>
    <t>Hikaník Dalibor</t>
  </si>
  <si>
    <t>00049/2023-PNZ -P40013/23.00</t>
  </si>
  <si>
    <r>
      <rPr>
        <sz val="8"/>
        <color rgb="FF000000"/>
        <rFont val="Arial"/>
      </rPr>
      <t>76,00 €</t>
    </r>
    <r>
      <rPr>
        <sz val="8"/>
        <color rgb="FF000000"/>
        <rFont val="Arial"/>
      </rPr>
      <t xml:space="preserve"> / </t>
    </r>
    <r>
      <rPr>
        <sz val="8"/>
        <color rgb="FF000000"/>
        <rFont val="Arial"/>
      </rPr>
      <t>1 652,17 €</t>
    </r>
  </si>
  <si>
    <t>Mediatrans, spol. s r.o.</t>
  </si>
  <si>
    <t>03792/2022-PNZ -P41227/22.00</t>
  </si>
  <si>
    <t>Kopec, Malé Košecké Podhradie, Veľké Košecké Podhradie</t>
  </si>
  <si>
    <r>
      <rPr>
        <sz val="8"/>
        <color rgb="FF000000"/>
        <rFont val="Arial"/>
      </rPr>
      <t>3 036,11 €</t>
    </r>
    <r>
      <rPr>
        <sz val="8"/>
        <color rgb="FF000000"/>
        <rFont val="Arial"/>
      </rPr>
      <t xml:space="preserve"> / </t>
    </r>
    <r>
      <rPr>
        <sz val="8"/>
        <color rgb="FF000000"/>
        <rFont val="Arial"/>
      </rPr>
      <t>22,65 €</t>
    </r>
  </si>
  <si>
    <t>Ing. Branislav Berák</t>
  </si>
  <si>
    <t>04049/2022-PNZ -P41310/22.00</t>
  </si>
  <si>
    <r>
      <rPr>
        <sz val="8"/>
        <color rgb="FF000000"/>
        <rFont val="Arial"/>
      </rPr>
      <t>55,50 €</t>
    </r>
    <r>
      <rPr>
        <sz val="8"/>
        <color rgb="FF000000"/>
        <rFont val="Arial"/>
      </rPr>
      <t xml:space="preserve"> / </t>
    </r>
    <r>
      <rPr>
        <sz val="8"/>
        <color rgb="FF000000"/>
        <rFont val="Arial"/>
      </rPr>
      <t>5 138,88 €</t>
    </r>
  </si>
  <si>
    <t>Milan Marták</t>
  </si>
  <si>
    <t>04076/2022-PNZ -P41315/22.00</t>
  </si>
  <si>
    <r>
      <rPr>
        <sz val="8"/>
        <color rgb="FF000000"/>
        <rFont val="Arial"/>
      </rPr>
      <t>64,00 €</t>
    </r>
    <r>
      <rPr>
        <sz val="8"/>
        <color rgb="FF000000"/>
        <rFont val="Arial"/>
      </rPr>
      <t xml:space="preserve"> / </t>
    </r>
    <r>
      <rPr>
        <sz val="8"/>
        <color rgb="FF000000"/>
        <rFont val="Arial"/>
      </rPr>
      <t>2 379,18 €</t>
    </r>
  </si>
  <si>
    <t>Ing. Milan Marták</t>
  </si>
  <si>
    <t>04083/2022-PNZ -P41314/22.00</t>
  </si>
  <si>
    <r>
      <rPr>
        <sz val="8"/>
        <color rgb="FF000000"/>
        <rFont val="Arial"/>
      </rPr>
      <t>55,00 €</t>
    </r>
    <r>
      <rPr>
        <sz val="8"/>
        <color rgb="FF000000"/>
        <rFont val="Arial"/>
      </rPr>
      <t xml:space="preserve"> / </t>
    </r>
    <r>
      <rPr>
        <sz val="8"/>
        <color rgb="FF000000"/>
        <rFont val="Arial"/>
      </rPr>
      <t>5 612,24 €</t>
    </r>
  </si>
  <si>
    <t>Ján Štefko</t>
  </si>
  <si>
    <t>04090/2022-PNZ -P41311/22.00</t>
  </si>
  <si>
    <r>
      <rPr>
        <sz val="8"/>
        <color rgb="FF000000"/>
        <rFont val="Arial"/>
      </rPr>
      <t>56,50 €</t>
    </r>
    <r>
      <rPr>
        <sz val="8"/>
        <color rgb="FF000000"/>
        <rFont val="Arial"/>
      </rPr>
      <t xml:space="preserve"> / </t>
    </r>
    <r>
      <rPr>
        <sz val="8"/>
        <color rgb="FF000000"/>
        <rFont val="Arial"/>
      </rPr>
      <t>4 379,84 €</t>
    </r>
  </si>
  <si>
    <t>Ing. Tatiana Bánovská PhD.</t>
  </si>
  <si>
    <t>04127/2022-PNZ -P41154/22.00</t>
  </si>
  <si>
    <r>
      <rPr>
        <sz val="8"/>
        <color rgb="FF000000"/>
        <rFont val="Arial"/>
      </rPr>
      <t>79,50 €</t>
    </r>
    <r>
      <rPr>
        <sz val="8"/>
        <color rgb="FF000000"/>
        <rFont val="Arial"/>
      </rPr>
      <t xml:space="preserve"> / </t>
    </r>
    <r>
      <rPr>
        <sz val="8"/>
        <color rgb="FF000000"/>
        <rFont val="Arial"/>
      </rPr>
      <t>431,13 €</t>
    </r>
  </si>
  <si>
    <t>Kovalíček Jakub</t>
  </si>
  <si>
    <t>00116/2023-PNZ -P40034/23.00</t>
  </si>
  <si>
    <r>
      <rPr>
        <sz val="8"/>
        <color rgb="FF000000"/>
        <rFont val="Arial"/>
      </rPr>
      <t>82,00 €</t>
    </r>
    <r>
      <rPr>
        <sz val="8"/>
        <color rgb="FF000000"/>
        <rFont val="Arial"/>
      </rPr>
      <t xml:space="preserve"> / </t>
    </r>
    <r>
      <rPr>
        <sz val="8"/>
        <color rgb="FF000000"/>
        <rFont val="Arial"/>
      </rPr>
      <t>307,92 €</t>
    </r>
  </si>
  <si>
    <t>Chrvala Peter, Bc.</t>
  </si>
  <si>
    <t>00183/2023-PNZ -P40051/23.00</t>
  </si>
  <si>
    <r>
      <rPr>
        <sz val="8"/>
        <color rgb="FF000000"/>
        <rFont val="Arial"/>
      </rPr>
      <t>82,00 €</t>
    </r>
    <r>
      <rPr>
        <sz val="8"/>
        <color rgb="FF000000"/>
        <rFont val="Arial"/>
      </rPr>
      <t xml:space="preserve"> / </t>
    </r>
    <r>
      <rPr>
        <sz val="8"/>
        <color rgb="FF000000"/>
        <rFont val="Arial"/>
      </rPr>
      <t>829,96 €</t>
    </r>
  </si>
  <si>
    <t>Švec Igor</t>
  </si>
  <si>
    <t>00421/2022-PNZ -P40131/22.00</t>
  </si>
  <si>
    <r>
      <rPr>
        <sz val="8"/>
        <color rgb="FF000000"/>
        <rFont val="Arial"/>
      </rPr>
      <t>83,00 €</t>
    </r>
    <r>
      <rPr>
        <sz val="8"/>
        <color rgb="FF000000"/>
        <rFont val="Arial"/>
      </rPr>
      <t xml:space="preserve"> / </t>
    </r>
    <r>
      <rPr>
        <sz val="8"/>
        <color rgb="FF000000"/>
        <rFont val="Arial"/>
      </rPr>
      <t>1 957,55 €</t>
    </r>
  </si>
  <si>
    <t>Švec Milan</t>
  </si>
  <si>
    <t>00428/2022-PNZ -P40136/22.00</t>
  </si>
  <si>
    <r>
      <rPr>
        <sz val="8"/>
        <color rgb="FF000000"/>
        <rFont val="Arial"/>
      </rPr>
      <t>90,00 €</t>
    </r>
    <r>
      <rPr>
        <sz val="8"/>
        <color rgb="FF000000"/>
        <rFont val="Arial"/>
      </rPr>
      <t xml:space="preserve"> / </t>
    </r>
    <r>
      <rPr>
        <sz val="8"/>
        <color rgb="FF000000"/>
        <rFont val="Arial"/>
      </rPr>
      <t>357,71 €</t>
    </r>
  </si>
  <si>
    <t>Kara Jozef</t>
  </si>
  <si>
    <t>01058/2022-PNZ -P40426/21.00</t>
  </si>
  <si>
    <r>
      <rPr>
        <sz val="8"/>
        <color rgb="FF000000"/>
        <rFont val="Arial"/>
      </rPr>
      <t>95,00 €</t>
    </r>
    <r>
      <rPr>
        <sz val="8"/>
        <color rgb="FF000000"/>
        <rFont val="Arial"/>
      </rPr>
      <t xml:space="preserve"> / </t>
    </r>
    <r>
      <rPr>
        <sz val="8"/>
        <color rgb="FF000000"/>
        <rFont val="Arial"/>
      </rPr>
      <t>285,97 €</t>
    </r>
  </si>
  <si>
    <t>Pavelka Jozef</t>
  </si>
  <si>
    <t>01080/2022-PNZ -P40305/22.00</t>
  </si>
  <si>
    <r>
      <rPr>
        <sz val="8"/>
        <color rgb="FF000000"/>
        <rFont val="Arial"/>
      </rPr>
      <t>95,00 €</t>
    </r>
    <r>
      <rPr>
        <sz val="8"/>
        <color rgb="FF000000"/>
        <rFont val="Arial"/>
      </rPr>
      <t xml:space="preserve"> / </t>
    </r>
    <r>
      <rPr>
        <sz val="8"/>
        <color rgb="FF000000"/>
        <rFont val="Arial"/>
      </rPr>
      <t>277,70 €</t>
    </r>
  </si>
  <si>
    <t>Smorek Peter, Mgr.</t>
  </si>
  <si>
    <t>02468/2022-PNZ -P40807/22.00</t>
  </si>
  <si>
    <r>
      <rPr>
        <sz val="8"/>
        <color rgb="FF000000"/>
        <rFont val="Arial"/>
      </rPr>
      <t>83,00 €</t>
    </r>
    <r>
      <rPr>
        <sz val="8"/>
        <color rgb="FF000000"/>
        <rFont val="Arial"/>
      </rPr>
      <t xml:space="preserve"> / </t>
    </r>
    <r>
      <rPr>
        <sz val="8"/>
        <color rgb="FF000000"/>
        <rFont val="Arial"/>
      </rPr>
      <t>617,56 €</t>
    </r>
  </si>
  <si>
    <t>Hudec Jozef</t>
  </si>
  <si>
    <t>03543/2022-PNZ -P41129/22.00</t>
  </si>
  <si>
    <r>
      <rPr>
        <sz val="8"/>
        <color rgb="FF000000"/>
        <rFont val="Arial"/>
      </rPr>
      <t>68,00 €</t>
    </r>
    <r>
      <rPr>
        <sz val="8"/>
        <color rgb="FF000000"/>
        <rFont val="Arial"/>
      </rPr>
      <t xml:space="preserve"> / </t>
    </r>
    <r>
      <rPr>
        <sz val="8"/>
        <color rgb="FF000000"/>
        <rFont val="Arial"/>
      </rPr>
      <t>1 379,31 €</t>
    </r>
  </si>
  <si>
    <t>Štupáková Mária</t>
  </si>
  <si>
    <t>03705/2022-PNZ -P41196/22.00</t>
  </si>
  <si>
    <r>
      <rPr>
        <sz val="8"/>
        <color rgb="FF000000"/>
        <rFont val="Arial"/>
      </rPr>
      <t>95,00 €</t>
    </r>
    <r>
      <rPr>
        <sz val="8"/>
        <color rgb="FF000000"/>
        <rFont val="Arial"/>
      </rPr>
      <t xml:space="preserve"> / </t>
    </r>
    <r>
      <rPr>
        <sz val="8"/>
        <color rgb="FF000000"/>
        <rFont val="Arial"/>
      </rPr>
      <t>217,29 €</t>
    </r>
  </si>
  <si>
    <t>MONTY-RANČ Katarína Rovná</t>
  </si>
  <si>
    <t>03959/2022-PNZ -P40394/21.00</t>
  </si>
  <si>
    <t>Nitrianske Pravno, Solka, Vyšehradné</t>
  </si>
  <si>
    <r>
      <rPr>
        <sz val="8"/>
        <color rgb="FF000000"/>
        <rFont val="Arial"/>
      </rPr>
      <t>405,57 €</t>
    </r>
    <r>
      <rPr>
        <sz val="8"/>
        <color rgb="FF000000"/>
        <rFont val="Arial"/>
      </rPr>
      <t xml:space="preserve"> / </t>
    </r>
    <r>
      <rPr>
        <sz val="8"/>
        <color rgb="FF000000"/>
        <rFont val="Arial"/>
      </rPr>
      <t>12,01 €</t>
    </r>
  </si>
  <si>
    <t>Tomáš Filo</t>
  </si>
  <si>
    <t>04176/2022-PNZ -P41385/22.00</t>
  </si>
  <si>
    <t>Dvorec</t>
  </si>
  <si>
    <r>
      <rPr>
        <sz val="8"/>
        <color rgb="FF000000"/>
        <rFont val="Arial"/>
      </rPr>
      <t>78,00 €</t>
    </r>
    <r>
      <rPr>
        <sz val="8"/>
        <color rgb="FF000000"/>
        <rFont val="Arial"/>
      </rPr>
      <t xml:space="preserve"> / </t>
    </r>
    <r>
      <rPr>
        <sz val="8"/>
        <color rgb="FF000000"/>
        <rFont val="Arial"/>
      </rPr>
      <t>518,96 €</t>
    </r>
  </si>
  <si>
    <t>00218/2023-PNZ -P40016/23.00</t>
  </si>
  <si>
    <t>Uzovce</t>
  </si>
  <si>
    <r>
      <rPr>
        <sz val="8"/>
        <color rgb="FF000000"/>
        <rFont val="Arial"/>
      </rPr>
      <t>1 789,42 €</t>
    </r>
    <r>
      <rPr>
        <sz val="8"/>
        <color rgb="FF000000"/>
        <rFont val="Arial"/>
      </rPr>
      <t xml:space="preserve"> / </t>
    </r>
    <r>
      <rPr>
        <sz val="8"/>
        <color rgb="FF000000"/>
        <rFont val="Arial"/>
      </rPr>
      <t>54,04 €</t>
    </r>
  </si>
  <si>
    <t xml:space="preserve">Ján Šagát a Chotika Sama </t>
  </si>
  <si>
    <t>03565/2022-PNZ -P41136/22.00</t>
  </si>
  <si>
    <r>
      <rPr>
        <sz val="8"/>
        <color rgb="FF000000"/>
        <rFont val="Arial"/>
      </rPr>
      <t>66,00 €</t>
    </r>
    <r>
      <rPr>
        <sz val="8"/>
        <color rgb="FF000000"/>
        <rFont val="Arial"/>
      </rPr>
      <t xml:space="preserve"> / </t>
    </r>
    <r>
      <rPr>
        <sz val="8"/>
        <color rgb="FF000000"/>
        <rFont val="Arial"/>
      </rPr>
      <t>1 941,18 €</t>
    </r>
  </si>
  <si>
    <t>Ján Chovanec</t>
  </si>
  <si>
    <t>00184/2023-PNZ -P40049/23.00</t>
  </si>
  <si>
    <r>
      <rPr>
        <sz val="8"/>
        <color rgb="FF000000"/>
        <rFont val="Arial"/>
      </rPr>
      <t>80,00 €</t>
    </r>
    <r>
      <rPr>
        <sz val="8"/>
        <color rgb="FF000000"/>
        <rFont val="Arial"/>
      </rPr>
      <t xml:space="preserve"> / </t>
    </r>
    <r>
      <rPr>
        <sz val="8"/>
        <color rgb="FF000000"/>
        <rFont val="Arial"/>
      </rPr>
      <t>212,76 €</t>
    </r>
  </si>
  <si>
    <t xml:space="preserve">Bc. Michal Pisarčík </t>
  </si>
  <si>
    <t>00465/2023-PNZ -P40154/23.00</t>
  </si>
  <si>
    <r>
      <rPr>
        <sz val="8"/>
        <color rgb="FF000000"/>
        <rFont val="Arial"/>
      </rPr>
      <t>77,00 €</t>
    </r>
    <r>
      <rPr>
        <sz val="8"/>
        <color rgb="FF000000"/>
        <rFont val="Arial"/>
      </rPr>
      <t xml:space="preserve"> / </t>
    </r>
    <r>
      <rPr>
        <sz val="8"/>
        <color rgb="FF000000"/>
        <rFont val="Arial"/>
      </rPr>
      <t>1 266,44 €</t>
    </r>
  </si>
  <si>
    <t>00503/2022-PNZ -P40550/21.00</t>
  </si>
  <si>
    <t>Kežmarok, Spišská Belá, Strážky</t>
  </si>
  <si>
    <r>
      <rPr>
        <sz val="8"/>
        <color rgb="FF000000"/>
        <rFont val="Arial"/>
      </rPr>
      <t>13 614,24 €</t>
    </r>
    <r>
      <rPr>
        <sz val="8"/>
        <color rgb="FF000000"/>
        <rFont val="Arial"/>
      </rPr>
      <t xml:space="preserve"> / </t>
    </r>
    <r>
      <rPr>
        <sz val="8"/>
        <color rgb="FF000000"/>
        <rFont val="Arial"/>
      </rPr>
      <t>54,82 €</t>
    </r>
  </si>
  <si>
    <t>02163/2022-PNZ -P40693/22.00</t>
  </si>
  <si>
    <t>Mlynica, Veľký Slavkov</t>
  </si>
  <si>
    <r>
      <rPr>
        <sz val="8"/>
        <color rgb="FF000000"/>
        <rFont val="Arial"/>
      </rPr>
      <t>10 448,86 €</t>
    </r>
    <r>
      <rPr>
        <sz val="8"/>
        <color rgb="FF000000"/>
        <rFont val="Arial"/>
      </rPr>
      <t xml:space="preserve"> / </t>
    </r>
    <r>
      <rPr>
        <sz val="8"/>
        <color rgb="FF000000"/>
        <rFont val="Arial"/>
      </rPr>
      <t>34,13 €</t>
    </r>
  </si>
  <si>
    <t>Andrej Chovanec</t>
  </si>
  <si>
    <t>03068/2022-PNZ -P40979/22.00</t>
  </si>
  <si>
    <r>
      <rPr>
        <sz val="8"/>
        <color rgb="FF000000"/>
        <rFont val="Arial"/>
      </rPr>
      <t>102,00 €</t>
    </r>
    <r>
      <rPr>
        <sz val="8"/>
        <color rgb="FF000000"/>
        <rFont val="Arial"/>
      </rPr>
      <t xml:space="preserve"> / </t>
    </r>
    <r>
      <rPr>
        <sz val="8"/>
        <color rgb="FF000000"/>
        <rFont val="Arial"/>
      </rPr>
      <t>173,68 €</t>
    </r>
  </si>
  <si>
    <t>Peter Klempár</t>
  </si>
  <si>
    <t>03859/2022-PNZ -P41258/22.00</t>
  </si>
  <si>
    <r>
      <rPr>
        <sz val="8"/>
        <color rgb="FF000000"/>
        <rFont val="Arial"/>
      </rPr>
      <t>55,00 €</t>
    </r>
    <r>
      <rPr>
        <sz val="8"/>
        <color rgb="FF000000"/>
        <rFont val="Arial"/>
      </rPr>
      <t xml:space="preserve"> / </t>
    </r>
    <r>
      <rPr>
        <sz val="8"/>
        <color rgb="FF000000"/>
        <rFont val="Arial"/>
      </rPr>
      <t>3 216,37 €</t>
    </r>
  </si>
  <si>
    <t>Farma ASIRI s.r.o.</t>
  </si>
  <si>
    <t>03769/2022-PNZ -P41214/22.00</t>
  </si>
  <si>
    <r>
      <rPr>
        <sz val="8"/>
        <color rgb="FF000000"/>
        <rFont val="Arial"/>
      </rPr>
      <t>3 565,36 €</t>
    </r>
    <r>
      <rPr>
        <sz val="8"/>
        <color rgb="FF000000"/>
        <rFont val="Arial"/>
      </rPr>
      <t xml:space="preserve"> / </t>
    </r>
    <r>
      <rPr>
        <sz val="8"/>
        <color rgb="FF000000"/>
        <rFont val="Arial"/>
      </rPr>
      <t>62,40 €</t>
    </r>
  </si>
  <si>
    <t>AGROGT s.r.o.</t>
  </si>
  <si>
    <t>03772/2022-PNZ -P41217/22.00</t>
  </si>
  <si>
    <t>Dolné Zahorany, Husiná</t>
  </si>
  <si>
    <r>
      <rPr>
        <sz val="8"/>
        <color rgb="FF000000"/>
        <rFont val="Arial"/>
      </rPr>
      <t>2 602,03 €</t>
    </r>
    <r>
      <rPr>
        <sz val="8"/>
        <color rgb="FF000000"/>
        <rFont val="Arial"/>
      </rPr>
      <t xml:space="preserve"> / </t>
    </r>
    <r>
      <rPr>
        <sz val="8"/>
        <color rgb="FF000000"/>
        <rFont val="Arial"/>
      </rPr>
      <t>54,29 €</t>
    </r>
  </si>
  <si>
    <t>Ing. Peter Kovács - SHR</t>
  </si>
  <si>
    <t>03840/2022-PNZ -P41249/22.00</t>
  </si>
  <si>
    <t>Rimavská Sobota, Rimavské Janovce</t>
  </si>
  <si>
    <r>
      <rPr>
        <sz val="8"/>
        <color rgb="FF000000"/>
        <rFont val="Arial"/>
      </rPr>
      <t>1 354,71 €</t>
    </r>
    <r>
      <rPr>
        <sz val="8"/>
        <color rgb="FF000000"/>
        <rFont val="Arial"/>
      </rPr>
      <t xml:space="preserve"> / </t>
    </r>
    <r>
      <rPr>
        <sz val="8"/>
        <color rgb="FF000000"/>
        <rFont val="Arial"/>
      </rPr>
      <t>98,91 €</t>
    </r>
  </si>
  <si>
    <t>Ladislav Hosszúréti - SHR</t>
  </si>
  <si>
    <t>03843/2022-PNZ -P41250/22.00</t>
  </si>
  <si>
    <r>
      <rPr>
        <sz val="8"/>
        <color rgb="FF000000"/>
        <rFont val="Arial"/>
      </rPr>
      <t>953,64 €</t>
    </r>
    <r>
      <rPr>
        <sz val="8"/>
        <color rgb="FF000000"/>
        <rFont val="Arial"/>
      </rPr>
      <t xml:space="preserve"> / </t>
    </r>
    <r>
      <rPr>
        <sz val="8"/>
        <color rgb="FF000000"/>
        <rFont val="Arial"/>
      </rPr>
      <t>96,18 €</t>
    </r>
  </si>
  <si>
    <t>Danko Gabriel - SHR</t>
  </si>
  <si>
    <t>03909/2022-PNZ -P41271/22.00</t>
  </si>
  <si>
    <r>
      <rPr>
        <sz val="8"/>
        <color rgb="FF000000"/>
        <rFont val="Arial"/>
      </rPr>
      <t>688,54 €</t>
    </r>
    <r>
      <rPr>
        <sz val="8"/>
        <color rgb="FF000000"/>
        <rFont val="Arial"/>
      </rPr>
      <t xml:space="preserve"> / </t>
    </r>
    <r>
      <rPr>
        <sz val="8"/>
        <color rgb="FF000000"/>
        <rFont val="Arial"/>
      </rPr>
      <t>68,68 €</t>
    </r>
  </si>
  <si>
    <t>Ing. Ján Sebíň - SHR</t>
  </si>
  <si>
    <t>03910/2022-PNZ -P41272/22.00</t>
  </si>
  <si>
    <t>Čierny Potok, Konrádovce</t>
  </si>
  <si>
    <r>
      <rPr>
        <sz val="8"/>
        <color rgb="FF000000"/>
        <rFont val="Arial"/>
      </rPr>
      <t>2 078,33 €</t>
    </r>
    <r>
      <rPr>
        <sz val="8"/>
        <color rgb="FF000000"/>
        <rFont val="Arial"/>
      </rPr>
      <t xml:space="preserve"> / </t>
    </r>
    <r>
      <rPr>
        <sz val="8"/>
        <color rgb="FF000000"/>
        <rFont val="Arial"/>
      </rPr>
      <t>58,47 €</t>
    </r>
  </si>
  <si>
    <t>Pavol Juhász - SHR</t>
  </si>
  <si>
    <t>03928/2022-PNZ -P41281/22.00</t>
  </si>
  <si>
    <r>
      <rPr>
        <sz val="8"/>
        <color rgb="FF000000"/>
        <rFont val="Arial"/>
      </rPr>
      <t>1 774,67 €</t>
    </r>
    <r>
      <rPr>
        <sz val="8"/>
        <color rgb="FF000000"/>
        <rFont val="Arial"/>
      </rPr>
      <t xml:space="preserve"> / </t>
    </r>
    <r>
      <rPr>
        <sz val="8"/>
        <color rgb="FF000000"/>
        <rFont val="Arial"/>
      </rPr>
      <t>62,06 €</t>
    </r>
  </si>
  <si>
    <t>Ing. Ján Villím</t>
  </si>
  <si>
    <t>04164/2022-PNZ -P41368/22.00</t>
  </si>
  <si>
    <t>Dobšiná</t>
  </si>
  <si>
    <r>
      <rPr>
        <sz val="8"/>
        <color rgb="FF000000"/>
        <rFont val="Arial"/>
      </rPr>
      <t>75,00 €</t>
    </r>
    <r>
      <rPr>
        <sz val="8"/>
        <color rgb="FF000000"/>
        <rFont val="Arial"/>
      </rPr>
      <t xml:space="preserve"> / </t>
    </r>
    <r>
      <rPr>
        <sz val="8"/>
        <color rgb="FF000000"/>
        <rFont val="Arial"/>
      </rPr>
      <t>618,81 €</t>
    </r>
  </si>
  <si>
    <t>Ing. Renata Kováčová</t>
  </si>
  <si>
    <t>00098/2023-PNZ -P40030/23.00</t>
  </si>
  <si>
    <r>
      <rPr>
        <sz val="8"/>
        <color rgb="FF000000"/>
        <rFont val="Arial"/>
      </rPr>
      <t>75,00 €</t>
    </r>
    <r>
      <rPr>
        <sz val="8"/>
        <color rgb="FF000000"/>
        <rFont val="Arial"/>
      </rPr>
      <t xml:space="preserve"> / </t>
    </r>
    <r>
      <rPr>
        <sz val="8"/>
        <color rgb="FF000000"/>
        <rFont val="Arial"/>
      </rPr>
      <t>443,26 €</t>
    </r>
  </si>
  <si>
    <t>RSB - Roľnícka spoločnosť Brodské, s.r.o.</t>
  </si>
  <si>
    <t>02761/2022-PNZ -P40606/22.00</t>
  </si>
  <si>
    <t>Brodské, Gbely</t>
  </si>
  <si>
    <r>
      <rPr>
        <sz val="8"/>
        <color rgb="FF000000"/>
        <rFont val="Arial"/>
      </rPr>
      <t>7 239,67 €</t>
    </r>
    <r>
      <rPr>
        <sz val="8"/>
        <color rgb="FF000000"/>
        <rFont val="Arial"/>
      </rPr>
      <t xml:space="preserve"> / </t>
    </r>
    <r>
      <rPr>
        <sz val="8"/>
        <color rgb="FF000000"/>
        <rFont val="Arial"/>
      </rPr>
      <t>42,08 €</t>
    </r>
  </si>
  <si>
    <t>Tomková Dagmar</t>
  </si>
  <si>
    <t>03347/2022-PNZ -P41061/22.00</t>
  </si>
  <si>
    <t>Moravský Svätý Ján, Sekule</t>
  </si>
  <si>
    <r>
      <rPr>
        <sz val="8"/>
        <color rgb="FF000000"/>
        <rFont val="Arial"/>
      </rPr>
      <t>1 431,79 €</t>
    </r>
    <r>
      <rPr>
        <sz val="8"/>
        <color rgb="FF000000"/>
        <rFont val="Arial"/>
      </rPr>
      <t xml:space="preserve"> / </t>
    </r>
    <r>
      <rPr>
        <sz val="8"/>
        <color rgb="FF000000"/>
        <rFont val="Arial"/>
      </rPr>
      <t>62,26 €</t>
    </r>
  </si>
  <si>
    <t>04013/2022-PNZ -P41266/22.00</t>
  </si>
  <si>
    <t>Kalnište</t>
  </si>
  <si>
    <r>
      <rPr>
        <sz val="8"/>
        <color rgb="FF000000"/>
        <rFont val="Arial"/>
      </rPr>
      <t>36,50 €</t>
    </r>
    <r>
      <rPr>
        <sz val="8"/>
        <color rgb="FF000000"/>
        <rFont val="Arial"/>
      </rPr>
      <t xml:space="preserve"> / </t>
    </r>
    <r>
      <rPr>
        <sz val="8"/>
        <color rgb="FF000000"/>
        <rFont val="Arial"/>
      </rPr>
      <t>14,30 €</t>
    </r>
  </si>
  <si>
    <t>04137/2022-PNZ -P41362/22.00</t>
  </si>
  <si>
    <r>
      <rPr>
        <sz val="8"/>
        <color rgb="FF000000"/>
        <rFont val="Arial"/>
      </rPr>
      <t>2 261,89 €</t>
    </r>
    <r>
      <rPr>
        <sz val="8"/>
        <color rgb="FF000000"/>
        <rFont val="Arial"/>
      </rPr>
      <t xml:space="preserve"> / </t>
    </r>
    <r>
      <rPr>
        <sz val="8"/>
        <color rgb="FF000000"/>
        <rFont val="Arial"/>
      </rPr>
      <t>19,07 €</t>
    </r>
  </si>
  <si>
    <t>Michal Vojtanič a Natália Vojtaničová</t>
  </si>
  <si>
    <t>04159/2022-PNZ -P41374/22.00</t>
  </si>
  <si>
    <t>Vyšný Orlík</t>
  </si>
  <si>
    <r>
      <rPr>
        <sz val="8"/>
        <color rgb="FF000000"/>
        <rFont val="Arial"/>
      </rPr>
      <t>60,00 €</t>
    </r>
    <r>
      <rPr>
        <sz val="8"/>
        <color rgb="FF000000"/>
        <rFont val="Arial"/>
      </rPr>
      <t xml:space="preserve"> / </t>
    </r>
    <r>
      <rPr>
        <sz val="8"/>
        <color rgb="FF000000"/>
        <rFont val="Arial"/>
      </rPr>
      <t>1 518,99 €</t>
    </r>
  </si>
  <si>
    <t>Ing. Valéria Vilčinská</t>
  </si>
  <si>
    <t>04168/2022-PNZ -P41381/22.00</t>
  </si>
  <si>
    <r>
      <rPr>
        <sz val="8"/>
        <color rgb="FF000000"/>
        <rFont val="Arial"/>
      </rPr>
      <t>75,00 €</t>
    </r>
    <r>
      <rPr>
        <sz val="8"/>
        <color rgb="FF000000"/>
        <rFont val="Arial"/>
      </rPr>
      <t xml:space="preserve"> / </t>
    </r>
    <r>
      <rPr>
        <sz val="8"/>
        <color rgb="FF000000"/>
        <rFont val="Arial"/>
      </rPr>
      <t>586,85 €</t>
    </r>
  </si>
  <si>
    <t>Ing. Ladislav Harvánek</t>
  </si>
  <si>
    <t>00080/2023-PNZ -P40024/23.00</t>
  </si>
  <si>
    <t>Smolník</t>
  </si>
  <si>
    <r>
      <rPr>
        <sz val="8"/>
        <color rgb="FF000000"/>
        <rFont val="Arial"/>
      </rPr>
      <t>85,00 €</t>
    </r>
    <r>
      <rPr>
        <sz val="8"/>
        <color rgb="FF000000"/>
        <rFont val="Arial"/>
      </rPr>
      <t xml:space="preserve"> / </t>
    </r>
    <r>
      <rPr>
        <sz val="8"/>
        <color rgb="FF000000"/>
        <rFont val="Arial"/>
      </rPr>
      <t>144,34 €</t>
    </r>
  </si>
  <si>
    <t>Tomáš Dzurov</t>
  </si>
  <si>
    <t>00781/2022-PNZ -P40205/22.00</t>
  </si>
  <si>
    <t>Hrišovce</t>
  </si>
  <si>
    <r>
      <rPr>
        <sz val="8"/>
        <color rgb="FF000000"/>
        <rFont val="Arial"/>
      </rPr>
      <t>70,00 €</t>
    </r>
    <r>
      <rPr>
        <sz val="8"/>
        <color rgb="FF000000"/>
        <rFont val="Arial"/>
      </rPr>
      <t xml:space="preserve"> / </t>
    </r>
    <r>
      <rPr>
        <sz val="8"/>
        <color rgb="FF000000"/>
        <rFont val="Arial"/>
      </rPr>
      <t>775,19 €</t>
    </r>
  </si>
  <si>
    <t>Poľnohospodárske družstvo Helcmanovce</t>
  </si>
  <si>
    <t>03606/2022-PNZ -P40980/22.00</t>
  </si>
  <si>
    <t>Helcmanovce, Smolnícka Huta, Smolník, Úhorná, Mníšek nad Hnilcom</t>
  </si>
  <si>
    <r>
      <rPr>
        <sz val="8"/>
        <color rgb="FF000000"/>
        <rFont val="Arial"/>
      </rPr>
      <t>14 223,30 €</t>
    </r>
    <r>
      <rPr>
        <sz val="8"/>
        <color rgb="FF000000"/>
        <rFont val="Arial"/>
      </rPr>
      <t xml:space="preserve"> / </t>
    </r>
    <r>
      <rPr>
        <sz val="8"/>
        <color rgb="FF000000"/>
        <rFont val="Arial"/>
      </rPr>
      <t>39,96 €</t>
    </r>
  </si>
  <si>
    <t>Patrik Kalinský</t>
  </si>
  <si>
    <t>03948/2022-PNZ -P41283/22.00</t>
  </si>
  <si>
    <t>Švedlár</t>
  </si>
  <si>
    <r>
      <rPr>
        <sz val="8"/>
        <color rgb="FF000000"/>
        <rFont val="Arial"/>
      </rPr>
      <t>140,00 €</t>
    </r>
    <r>
      <rPr>
        <sz val="8"/>
        <color rgb="FF000000"/>
        <rFont val="Arial"/>
      </rPr>
      <t xml:space="preserve"> / </t>
    </r>
    <r>
      <rPr>
        <sz val="8"/>
        <color rgb="FF000000"/>
        <rFont val="Arial"/>
      </rPr>
      <t>52,55 €</t>
    </r>
  </si>
  <si>
    <t>Peter Vaverčák ml., SHR</t>
  </si>
  <si>
    <t>04078/2022-PNZ -P41339/22.00</t>
  </si>
  <si>
    <t xml:space="preserve"> 31.10.2033</t>
  </si>
  <si>
    <r>
      <rPr>
        <sz val="8"/>
        <color rgb="FF000000"/>
        <rFont val="Arial"/>
      </rPr>
      <t>184,22 €</t>
    </r>
    <r>
      <rPr>
        <sz val="8"/>
        <color rgb="FF000000"/>
        <rFont val="Arial"/>
      </rPr>
      <t xml:space="preserve"> / </t>
    </r>
    <r>
      <rPr>
        <sz val="8"/>
        <color rgb="FF000000"/>
        <rFont val="Arial"/>
      </rPr>
      <t>33,12 €</t>
    </r>
  </si>
  <si>
    <t>Peter Panák</t>
  </si>
  <si>
    <t>00009/2023-PNZ -P40002/23.00</t>
  </si>
  <si>
    <r>
      <rPr>
        <sz val="8"/>
        <color rgb="FF000000"/>
        <rFont val="Arial"/>
      </rPr>
      <t>79,00 €</t>
    </r>
    <r>
      <rPr>
        <sz val="8"/>
        <color rgb="FF000000"/>
        <rFont val="Arial"/>
      </rPr>
      <t xml:space="preserve"> / </t>
    </r>
    <r>
      <rPr>
        <sz val="8"/>
        <color rgb="FF000000"/>
        <rFont val="Arial"/>
      </rPr>
      <t>458,24 €</t>
    </r>
  </si>
  <si>
    <t>Mizera Zuzana</t>
  </si>
  <si>
    <t>02364/2022-PNZ -P40775/22.00</t>
  </si>
  <si>
    <r>
      <rPr>
        <sz val="8"/>
        <color rgb="FF000000"/>
        <rFont val="Arial"/>
      </rPr>
      <t>112,00 €</t>
    </r>
    <r>
      <rPr>
        <sz val="8"/>
        <color rgb="FF000000"/>
        <rFont val="Arial"/>
      </rPr>
      <t xml:space="preserve"> / </t>
    </r>
    <r>
      <rPr>
        <sz val="8"/>
        <color rgb="FF000000"/>
        <rFont val="Arial"/>
      </rPr>
      <t>64,19 €</t>
    </r>
  </si>
  <si>
    <t>Ivan Patrik</t>
  </si>
  <si>
    <t>03983/2022-PNZ -P41313/22.00</t>
  </si>
  <si>
    <r>
      <rPr>
        <sz val="8"/>
        <color rgb="FF000000"/>
        <rFont val="Arial"/>
      </rPr>
      <t>79,00 €</t>
    </r>
    <r>
      <rPr>
        <sz val="8"/>
        <color rgb="FF000000"/>
        <rFont val="Arial"/>
      </rPr>
      <t xml:space="preserve"> / </t>
    </r>
    <r>
      <rPr>
        <sz val="8"/>
        <color rgb="FF000000"/>
        <rFont val="Arial"/>
      </rPr>
      <t>1 131,81 €</t>
    </r>
  </si>
  <si>
    <t>Roľnícke podielnické družstvo Prašník</t>
  </si>
  <si>
    <t>00128/2023-PNZ -P40224/20.00</t>
  </si>
  <si>
    <t>Dolný Lopašov, Kočín, Prašník, Vrbové</t>
  </si>
  <si>
    <r>
      <rPr>
        <sz val="8"/>
        <color rgb="FF000000"/>
        <rFont val="Arial"/>
      </rPr>
      <t>11 634,02 €</t>
    </r>
    <r>
      <rPr>
        <sz val="8"/>
        <color rgb="FF000000"/>
        <rFont val="Arial"/>
      </rPr>
      <t xml:space="preserve"> / </t>
    </r>
    <r>
      <rPr>
        <sz val="8"/>
        <color rgb="FF000000"/>
        <rFont val="Arial"/>
      </rPr>
      <t>42,60 €</t>
    </r>
  </si>
  <si>
    <t>Marián Novák, SHR</t>
  </si>
  <si>
    <t>00190/2023-PNZ -P40127/20.00</t>
  </si>
  <si>
    <r>
      <rPr>
        <sz val="8"/>
        <color rgb="FF000000"/>
        <rFont val="Arial"/>
      </rPr>
      <t>5 268,56 €</t>
    </r>
    <r>
      <rPr>
        <sz val="8"/>
        <color rgb="FF000000"/>
        <rFont val="Arial"/>
      </rPr>
      <t xml:space="preserve"> / </t>
    </r>
    <r>
      <rPr>
        <sz val="8"/>
        <color rgb="FF000000"/>
        <rFont val="Arial"/>
      </rPr>
      <t>59,28 €</t>
    </r>
  </si>
  <si>
    <t>EsseKappa družstvo</t>
  </si>
  <si>
    <t>00471/2022-PNZ -P40487/21.00</t>
  </si>
  <si>
    <t>Drahovce, Dolné Dubovany, Madunice, Veľké Kostoľany, Veselé</t>
  </si>
  <si>
    <r>
      <rPr>
        <sz val="8"/>
        <color rgb="FF000000"/>
        <rFont val="Arial"/>
      </rPr>
      <t>18 287,93 €</t>
    </r>
    <r>
      <rPr>
        <sz val="8"/>
        <color rgb="FF000000"/>
        <rFont val="Arial"/>
      </rPr>
      <t xml:space="preserve"> / </t>
    </r>
    <r>
      <rPr>
        <sz val="8"/>
        <color rgb="FF000000"/>
        <rFont val="Arial"/>
      </rPr>
      <t>83,67 €</t>
    </r>
  </si>
  <si>
    <t>Spoločné poľnohospodárske  družstvo Veselé</t>
  </si>
  <si>
    <t>03970/2022-PNZ -P41301/22.00</t>
  </si>
  <si>
    <t>Dolné Dubovany, Horné Dubovany, Rakovice, Veľké Kostoľany, Ťapkové, Veselé</t>
  </si>
  <si>
    <r>
      <rPr>
        <sz val="8"/>
        <color rgb="FF000000"/>
        <rFont val="Arial"/>
      </rPr>
      <t>49 345,66 €</t>
    </r>
    <r>
      <rPr>
        <sz val="8"/>
        <color rgb="FF000000"/>
        <rFont val="Arial"/>
      </rPr>
      <t xml:space="preserve"> / </t>
    </r>
    <r>
      <rPr>
        <sz val="8"/>
        <color rgb="FF000000"/>
        <rFont val="Arial"/>
      </rPr>
      <t>90,01 €</t>
    </r>
  </si>
  <si>
    <t>GRANELAM a.s.</t>
  </si>
  <si>
    <t>04091/2022-PNZ -P40186/22.00</t>
  </si>
  <si>
    <t>Bašovce, Krakovany, Malé Orvište, Ostrov, Piešťany, Šípkové, Veľké Orvište</t>
  </si>
  <si>
    <r>
      <rPr>
        <sz val="8"/>
        <color rgb="FF000000"/>
        <rFont val="Arial"/>
      </rPr>
      <t>21 348,74 €</t>
    </r>
    <r>
      <rPr>
        <sz val="8"/>
        <color rgb="FF000000"/>
        <rFont val="Arial"/>
      </rPr>
      <t xml:space="preserve"> / </t>
    </r>
    <r>
      <rPr>
        <sz val="8"/>
        <color rgb="FF000000"/>
        <rFont val="Arial"/>
      </rPr>
      <t>81,03 €</t>
    </r>
  </si>
  <si>
    <t>FARMA MAJCICHOV, a.s.</t>
  </si>
  <si>
    <t>04094/2022-PNZ -P40475/21.00</t>
  </si>
  <si>
    <t>Križovany nad Dudváhom, Majcichov, Modranka, Opoj, Valtov Šúr, Veľké Šúrovce II, Trnava, Vlčkovce, Voderady, Zavar, Zeleneč</t>
  </si>
  <si>
    <t>30.10.2037</t>
  </si>
  <si>
    <r>
      <rPr>
        <sz val="8"/>
        <color rgb="FF000000"/>
        <rFont val="Arial"/>
      </rPr>
      <t>89 353,89 €</t>
    </r>
    <r>
      <rPr>
        <sz val="8"/>
        <color rgb="FF000000"/>
        <rFont val="Arial"/>
      </rPr>
      <t xml:space="preserve"> / </t>
    </r>
    <r>
      <rPr>
        <sz val="8"/>
        <color rgb="FF000000"/>
        <rFont val="Arial"/>
      </rPr>
      <t>132,04 €</t>
    </r>
  </si>
  <si>
    <t>Vaszily Pavol</t>
  </si>
  <si>
    <t>00355/2023-PNZ -P40079/23.00</t>
  </si>
  <si>
    <t>Biel, Veľké Trakany</t>
  </si>
  <si>
    <r>
      <rPr>
        <sz val="8"/>
        <color rgb="FF000000"/>
        <rFont val="Arial"/>
      </rPr>
      <t>754,21 €</t>
    </r>
    <r>
      <rPr>
        <sz val="8"/>
        <color rgb="FF000000"/>
        <rFont val="Arial"/>
      </rPr>
      <t xml:space="preserve"> / </t>
    </r>
    <r>
      <rPr>
        <sz val="8"/>
        <color rgb="FF000000"/>
        <rFont val="Arial"/>
      </rPr>
      <t>81,90 €</t>
    </r>
  </si>
  <si>
    <t>Takáčová Ľubica</t>
  </si>
  <si>
    <t>00470/2021-PNZ -P40502/20.00</t>
  </si>
  <si>
    <t>Brezina, Byšta, Čeľovce, Kuzmice, Nižný Žipov, Slivník</t>
  </si>
  <si>
    <r>
      <rPr>
        <sz val="8"/>
        <color rgb="FF000000"/>
        <rFont val="Arial"/>
      </rPr>
      <t>5 002,79 €</t>
    </r>
    <r>
      <rPr>
        <sz val="8"/>
        <color rgb="FF000000"/>
        <rFont val="Arial"/>
      </rPr>
      <t xml:space="preserve"> / </t>
    </r>
    <r>
      <rPr>
        <sz val="8"/>
        <color rgb="FF000000"/>
        <rFont val="Arial"/>
      </rPr>
      <t>72,90 €</t>
    </r>
  </si>
  <si>
    <t>Perháč Ján</t>
  </si>
  <si>
    <t>00578/2021-PNZ -P40163/21.00</t>
  </si>
  <si>
    <t>Brezina, Veľký Kazimír</t>
  </si>
  <si>
    <r>
      <rPr>
        <sz val="8"/>
        <color rgb="FF000000"/>
        <rFont val="Arial"/>
      </rPr>
      <t>887,92 €</t>
    </r>
    <r>
      <rPr>
        <sz val="8"/>
        <color rgb="FF000000"/>
        <rFont val="Arial"/>
      </rPr>
      <t xml:space="preserve"> / </t>
    </r>
    <r>
      <rPr>
        <sz val="8"/>
        <color rgb="FF000000"/>
        <rFont val="Arial"/>
      </rPr>
      <t>69,82 €</t>
    </r>
  </si>
  <si>
    <t>Štefan Besler</t>
  </si>
  <si>
    <t>04293/2020-PNZ -P40417/20.00</t>
  </si>
  <si>
    <t>Plechotice</t>
  </si>
  <si>
    <t>Blanka Ševčíková</t>
  </si>
  <si>
    <t>00304/2023-PNZ -P40094/23.00</t>
  </si>
  <si>
    <r>
      <rPr>
        <sz val="8"/>
        <color rgb="FF000000"/>
        <rFont val="Arial"/>
      </rPr>
      <t>70,00 €</t>
    </r>
    <r>
      <rPr>
        <sz val="8"/>
        <color rgb="FF000000"/>
        <rFont val="Arial"/>
      </rPr>
      <t xml:space="preserve"> / </t>
    </r>
    <r>
      <rPr>
        <sz val="8"/>
        <color rgb="FF000000"/>
        <rFont val="Arial"/>
      </rPr>
      <t>757,58 €</t>
    </r>
  </si>
  <si>
    <t>Pavlík Milan</t>
  </si>
  <si>
    <t>00236/2023-PNZ -P40078/23.00</t>
  </si>
  <si>
    <r>
      <rPr>
        <sz val="8"/>
        <color rgb="FF000000"/>
        <rFont val="Arial"/>
      </rPr>
      <t>60,00 €</t>
    </r>
    <r>
      <rPr>
        <sz val="8"/>
        <color rgb="FF000000"/>
        <rFont val="Arial"/>
      </rPr>
      <t xml:space="preserve"> / </t>
    </r>
    <r>
      <rPr>
        <sz val="8"/>
        <color rgb="FF000000"/>
        <rFont val="Arial"/>
      </rPr>
      <t>1 265,82 €</t>
    </r>
  </si>
  <si>
    <t>Ľubomír Sklenár</t>
  </si>
  <si>
    <t>03832/2022-PNZ -P41239/22.00</t>
  </si>
  <si>
    <r>
      <rPr>
        <sz val="8"/>
        <color rgb="FF000000"/>
        <rFont val="Arial"/>
      </rPr>
      <t>70,00 €</t>
    </r>
    <r>
      <rPr>
        <sz val="8"/>
        <color rgb="FF000000"/>
        <rFont val="Arial"/>
      </rPr>
      <t xml:space="preserve"> / </t>
    </r>
    <r>
      <rPr>
        <sz val="8"/>
        <color rgb="FF000000"/>
        <rFont val="Arial"/>
      </rPr>
      <t>831,35 €</t>
    </r>
  </si>
  <si>
    <t>Bučo Jozef</t>
  </si>
  <si>
    <t>03879/2022-PNZ -P41261/22.00</t>
  </si>
  <si>
    <r>
      <rPr>
        <sz val="8"/>
        <color rgb="FF000000"/>
        <rFont val="Arial"/>
      </rPr>
      <t>60,00 €</t>
    </r>
    <r>
      <rPr>
        <sz val="8"/>
        <color rgb="FF000000"/>
        <rFont val="Arial"/>
      </rPr>
      <t xml:space="preserve"> / </t>
    </r>
    <r>
      <rPr>
        <sz val="8"/>
        <color rgb="FF000000"/>
        <rFont val="Arial"/>
      </rPr>
      <t>1 385,68 €</t>
    </r>
  </si>
  <si>
    <t>Ing. Miroslav Hreus</t>
  </si>
  <si>
    <t>04947/2020-PNZ -P40588/20.00</t>
  </si>
  <si>
    <t>Mojšova Lúčka</t>
  </si>
  <si>
    <r>
      <rPr>
        <sz val="8"/>
        <color rgb="FF000000"/>
        <rFont val="Arial"/>
      </rPr>
      <t>1 025,80 €</t>
    </r>
    <r>
      <rPr>
        <sz val="8"/>
        <color rgb="FF000000"/>
        <rFont val="Arial"/>
      </rPr>
      <t xml:space="preserve"> / </t>
    </r>
    <r>
      <rPr>
        <sz val="8"/>
        <color rgb="FF000000"/>
        <rFont val="Arial"/>
      </rPr>
      <t>48,26 €</t>
    </r>
  </si>
  <si>
    <t>Ing. Andrej Kokeš</t>
  </si>
  <si>
    <t>05356/2020-PNZ -P40536/20.00</t>
  </si>
  <si>
    <r>
      <rPr>
        <sz val="8"/>
        <color rgb="FF000000"/>
        <rFont val="Arial"/>
      </rPr>
      <t>112,42 €</t>
    </r>
    <r>
      <rPr>
        <sz val="8"/>
        <color rgb="FF000000"/>
        <rFont val="Arial"/>
      </rPr>
      <t xml:space="preserve"> / </t>
    </r>
    <r>
      <rPr>
        <sz val="8"/>
        <color rgb="FF000000"/>
        <rFont val="Arial"/>
      </rPr>
      <t>64,34 €</t>
    </r>
  </si>
  <si>
    <t>Marek Bílek</t>
  </si>
  <si>
    <t>02432/2022-PNZ -P40796/22.00</t>
  </si>
  <si>
    <r>
      <rPr>
        <sz val="8"/>
        <color rgb="FF000000"/>
        <rFont val="Arial"/>
      </rPr>
      <t>74,60 €</t>
    </r>
    <r>
      <rPr>
        <sz val="8"/>
        <color rgb="FF000000"/>
        <rFont val="Arial"/>
      </rPr>
      <t xml:space="preserve"> / </t>
    </r>
    <r>
      <rPr>
        <sz val="8"/>
        <color rgb="FF000000"/>
        <rFont val="Arial"/>
      </rPr>
      <t>777,89 €</t>
    </r>
  </si>
  <si>
    <t>Miroslav Prôčka</t>
  </si>
  <si>
    <t>03028/2022-PNZ -P40964/22.00</t>
  </si>
  <si>
    <r>
      <rPr>
        <sz val="8"/>
        <color rgb="FF000000"/>
        <rFont val="Arial"/>
      </rPr>
      <t>214,13 €</t>
    </r>
    <r>
      <rPr>
        <sz val="8"/>
        <color rgb="FF000000"/>
        <rFont val="Arial"/>
      </rPr>
      <t xml:space="preserve"> / </t>
    </r>
    <r>
      <rPr>
        <sz val="8"/>
        <color rgb="FF000000"/>
        <rFont val="Arial"/>
      </rPr>
      <t>70,70 €</t>
    </r>
  </si>
  <si>
    <t>Roderik Krčmárik</t>
  </si>
  <si>
    <t>03294/2022-PNZ -P41044/22.00</t>
  </si>
  <si>
    <r>
      <rPr>
        <sz val="8"/>
        <color rgb="FF000000"/>
        <rFont val="Arial"/>
      </rPr>
      <t>98,00 €</t>
    </r>
    <r>
      <rPr>
        <sz val="8"/>
        <color rgb="FF000000"/>
        <rFont val="Arial"/>
      </rPr>
      <t xml:space="preserve"> / </t>
    </r>
    <r>
      <rPr>
        <sz val="8"/>
        <color rgb="FF000000"/>
        <rFont val="Arial"/>
      </rPr>
      <t>102,76 €</t>
    </r>
  </si>
  <si>
    <t>Opov dvor, s. r. o.</t>
  </si>
  <si>
    <t>03367/2022-PNZ -P41075/22.00</t>
  </si>
  <si>
    <t>Krahule</t>
  </si>
  <si>
    <r>
      <rPr>
        <sz val="8"/>
        <color rgb="FF000000"/>
        <rFont val="Arial"/>
      </rPr>
      <t>837,19 €</t>
    </r>
    <r>
      <rPr>
        <sz val="8"/>
        <color rgb="FF000000"/>
        <rFont val="Arial"/>
      </rPr>
      <t xml:space="preserve"> / </t>
    </r>
    <r>
      <rPr>
        <sz val="8"/>
        <color rgb="FF000000"/>
        <rFont val="Arial"/>
      </rPr>
      <t>12,94 €</t>
    </r>
  </si>
  <si>
    <t>Patrik Roob</t>
  </si>
  <si>
    <t>03545/2022-PNZ -P41131/22.00</t>
  </si>
  <si>
    <r>
      <rPr>
        <sz val="8"/>
        <color rgb="FF000000"/>
        <rFont val="Arial"/>
      </rPr>
      <t>91,50 €</t>
    </r>
    <r>
      <rPr>
        <sz val="8"/>
        <color rgb="FF000000"/>
        <rFont val="Arial"/>
      </rPr>
      <t xml:space="preserve"> / </t>
    </r>
    <r>
      <rPr>
        <sz val="8"/>
        <color rgb="FF000000"/>
        <rFont val="Arial"/>
      </rPr>
      <t>233,90 €</t>
    </r>
  </si>
  <si>
    <t>Mgr. Michaela Mišková</t>
  </si>
  <si>
    <t>03598/2022-PNZ -P41155/22.00</t>
  </si>
  <si>
    <r>
      <rPr>
        <sz val="8"/>
        <color rgb="FF000000"/>
        <rFont val="Arial"/>
      </rPr>
      <t>87,00 €</t>
    </r>
    <r>
      <rPr>
        <sz val="8"/>
        <color rgb="FF000000"/>
        <rFont val="Arial"/>
      </rPr>
      <t xml:space="preserve"> / </t>
    </r>
    <r>
      <rPr>
        <sz val="8"/>
        <color rgb="FF000000"/>
        <rFont val="Arial"/>
      </rPr>
      <t>5 403,73 €</t>
    </r>
  </si>
  <si>
    <t>Ladislav Šeliga</t>
  </si>
  <si>
    <t>03689/2022-PNZ -P41183/22.00</t>
  </si>
  <si>
    <t>Lovča</t>
  </si>
  <si>
    <r>
      <rPr>
        <sz val="8"/>
        <color rgb="FF000000"/>
        <rFont val="Arial"/>
      </rPr>
      <t>71,80 €</t>
    </r>
    <r>
      <rPr>
        <sz val="8"/>
        <color rgb="FF000000"/>
        <rFont val="Arial"/>
      </rPr>
      <t xml:space="preserve"> / </t>
    </r>
    <r>
      <rPr>
        <sz val="8"/>
        <color rgb="FF000000"/>
        <rFont val="Arial"/>
      </rPr>
      <t>1 054,33 €</t>
    </r>
  </si>
  <si>
    <t>Toma Zdenko</t>
  </si>
  <si>
    <t>03710/2022-PNZ -P41197/22.00</t>
  </si>
  <si>
    <r>
      <rPr>
        <sz val="8"/>
        <color rgb="FF000000"/>
        <rFont val="Arial"/>
      </rPr>
      <t>82,00 €</t>
    </r>
    <r>
      <rPr>
        <sz val="8"/>
        <color rgb="FF000000"/>
        <rFont val="Arial"/>
      </rPr>
      <t xml:space="preserve"> / </t>
    </r>
    <r>
      <rPr>
        <sz val="8"/>
        <color rgb="FF000000"/>
        <rFont val="Arial"/>
      </rPr>
      <t>366,07 €</t>
    </r>
  </si>
  <si>
    <t>MUDr. Peter Slašťan</t>
  </si>
  <si>
    <t>03742/2022-PNZ -P41204/22.00</t>
  </si>
  <si>
    <r>
      <rPr>
        <sz val="8"/>
        <color rgb="FF000000"/>
        <rFont val="Arial"/>
      </rPr>
      <t>66,00 €</t>
    </r>
    <r>
      <rPr>
        <sz val="8"/>
        <color rgb="FF000000"/>
        <rFont val="Arial"/>
      </rPr>
      <t xml:space="preserve"> / </t>
    </r>
    <r>
      <rPr>
        <sz val="8"/>
        <color rgb="FF000000"/>
        <rFont val="Arial"/>
      </rPr>
      <t>3 157,89 €</t>
    </r>
  </si>
  <si>
    <t>Zúbek Peter</t>
  </si>
  <si>
    <t>03778/2022-PNZ -P41220/22.00</t>
  </si>
  <si>
    <r>
      <rPr>
        <sz val="8"/>
        <color rgb="FF000000"/>
        <rFont val="Arial"/>
      </rPr>
      <t>65,00 €</t>
    </r>
    <r>
      <rPr>
        <sz val="8"/>
        <color rgb="FF000000"/>
        <rFont val="Arial"/>
      </rPr>
      <t xml:space="preserve"> / </t>
    </r>
    <r>
      <rPr>
        <sz val="8"/>
        <color rgb="FF000000"/>
        <rFont val="Arial"/>
      </rPr>
      <t>1 805,55 €</t>
    </r>
  </si>
  <si>
    <t>Tužinský Dávid</t>
  </si>
  <si>
    <t>00260/2020-PNZ -P40031/20.00</t>
  </si>
  <si>
    <r>
      <rPr>
        <sz val="8"/>
        <color rgb="FF000000"/>
        <rFont val="Arial"/>
      </rPr>
      <t>70,00 €</t>
    </r>
    <r>
      <rPr>
        <sz val="8"/>
        <color rgb="FF000000"/>
        <rFont val="Arial"/>
      </rPr>
      <t xml:space="preserve"> / </t>
    </r>
    <r>
      <rPr>
        <sz val="8"/>
        <color rgb="FF000000"/>
        <rFont val="Arial"/>
      </rPr>
      <t>1 055,80 €</t>
    </r>
  </si>
  <si>
    <t>Mgr. Marek Kuzma</t>
  </si>
  <si>
    <t>00067/2023-PNZ -P40214/16.01</t>
  </si>
  <si>
    <r>
      <rPr>
        <sz val="8"/>
        <color rgb="FF000000"/>
        <rFont val="Arial"/>
      </rPr>
      <t>0,1307</t>
    </r>
    <r>
      <rPr>
        <sz val="8"/>
        <color rgb="FF000000"/>
        <rFont val="Arial"/>
      </rPr>
      <t xml:space="preserve"> / </t>
    </r>
    <r>
      <rPr>
        <sz val="8"/>
        <color rgb="FF000000"/>
        <rFont val="Arial"/>
      </rPr>
      <t>0,0000</t>
    </r>
  </si>
  <si>
    <t>00212/2023-PNZ -P40174/18.01</t>
  </si>
  <si>
    <r>
      <rPr>
        <sz val="8"/>
        <color rgb="FF000000"/>
        <rFont val="Arial"/>
      </rPr>
      <t>0,0859</t>
    </r>
    <r>
      <rPr>
        <sz val="8"/>
        <color rgb="FF000000"/>
        <rFont val="Arial"/>
      </rPr>
      <t xml:space="preserve"> / </t>
    </r>
    <r>
      <rPr>
        <sz val="8"/>
        <color rgb="FF000000"/>
        <rFont val="Arial"/>
      </rPr>
      <t>0,0000</t>
    </r>
  </si>
  <si>
    <t>Ján Kuzma</t>
  </si>
  <si>
    <t>00280/2023-PNZ -P40928/15.01</t>
  </si>
  <si>
    <r>
      <rPr>
        <sz val="8"/>
        <color rgb="FF000000"/>
        <rFont val="Arial"/>
      </rPr>
      <t>0,1482</t>
    </r>
    <r>
      <rPr>
        <sz val="8"/>
        <color rgb="FF000000"/>
        <rFont val="Arial"/>
      </rPr>
      <t xml:space="preserve"> / </t>
    </r>
    <r>
      <rPr>
        <sz val="8"/>
        <color rgb="FF000000"/>
        <rFont val="Arial"/>
      </rPr>
      <t>0,0000</t>
    </r>
  </si>
  <si>
    <t>04200/2022-PNZ -P43111/97.01</t>
  </si>
  <si>
    <r>
      <rPr>
        <sz val="8"/>
        <color rgb="FF000000"/>
        <rFont val="Arial"/>
      </rPr>
      <t>0,0150</t>
    </r>
    <r>
      <rPr>
        <sz val="8"/>
        <color rgb="FF000000"/>
        <rFont val="Arial"/>
      </rPr>
      <t xml:space="preserve"> / </t>
    </r>
    <r>
      <rPr>
        <sz val="8"/>
        <color rgb="FF000000"/>
        <rFont val="Arial"/>
      </rPr>
      <t>0,0000</t>
    </r>
  </si>
  <si>
    <t>Roman Gajdáč a Roderik Gajdáč</t>
  </si>
  <si>
    <t>00097/2023-PNZ -P40520/14.01</t>
  </si>
  <si>
    <r>
      <rPr>
        <sz val="8"/>
        <color rgb="FF000000"/>
        <rFont val="Arial"/>
      </rPr>
      <t>0,4160</t>
    </r>
    <r>
      <rPr>
        <sz val="8"/>
        <color rgb="FF000000"/>
        <rFont val="Arial"/>
      </rPr>
      <t xml:space="preserve"> / </t>
    </r>
    <r>
      <rPr>
        <sz val="8"/>
        <color rgb="FF000000"/>
        <rFont val="Arial"/>
      </rPr>
      <t>0,4160</t>
    </r>
  </si>
  <si>
    <t>Wágner Róbert Mgr.</t>
  </si>
  <si>
    <t>00324/2023-PNZ -P40234/11.01</t>
  </si>
  <si>
    <t>Ábelová</t>
  </si>
  <si>
    <r>
      <rPr>
        <sz val="8"/>
        <color rgb="FF000000"/>
        <rFont val="Arial"/>
      </rPr>
      <t>0,0662</t>
    </r>
    <r>
      <rPr>
        <sz val="8"/>
        <color rgb="FF000000"/>
        <rFont val="Arial"/>
      </rPr>
      <t xml:space="preserve"> / </t>
    </r>
    <r>
      <rPr>
        <sz val="8"/>
        <color rgb="FF000000"/>
        <rFont val="Arial"/>
      </rPr>
      <t>0,0000</t>
    </r>
  </si>
  <si>
    <t>AGRIA Liptovský Ondrej, a.s.</t>
  </si>
  <si>
    <t>00339/2023-PNZ -P40449/15.04</t>
  </si>
  <si>
    <t>Beňadiková, Jakubovany, Jamník, Konská, Kráľova Lehota, Liptovská Porúbka, Liptovský Hrádok, Liptovský Ján, Liptovský Ondrej, Liptovský Peter, Malužiná, Nižná Boca, Okoličné, Podtureň, Uhorská Ves, Vislavce, Vavrišovo, Východná, Vyšná Boca</t>
  </si>
  <si>
    <r>
      <rPr>
        <sz val="8"/>
        <color rgb="FF000000"/>
        <rFont val="Arial"/>
      </rPr>
      <t>1334,0374</t>
    </r>
    <r>
      <rPr>
        <sz val="8"/>
        <color rgb="FF000000"/>
        <rFont val="Arial"/>
      </rPr>
      <t xml:space="preserve"> / </t>
    </r>
    <r>
      <rPr>
        <sz val="8"/>
        <color rgb="FF000000"/>
        <rFont val="Arial"/>
      </rPr>
      <t>1228,8278</t>
    </r>
  </si>
  <si>
    <t>Kukučínov - Poľnohospodárske družstvo</t>
  </si>
  <si>
    <t>00103/2023-PNZ -P40973/15.02</t>
  </si>
  <si>
    <t>Kukučínov, Malý Pesek, Veľký Pesek, Veľké Šarovce</t>
  </si>
  <si>
    <r>
      <rPr>
        <sz val="8"/>
        <color rgb="FF000000"/>
        <rFont val="Arial"/>
      </rPr>
      <t>232,1172</t>
    </r>
    <r>
      <rPr>
        <sz val="8"/>
        <color rgb="FF000000"/>
        <rFont val="Arial"/>
      </rPr>
      <t xml:space="preserve"> / </t>
    </r>
    <r>
      <rPr>
        <sz val="8"/>
        <color rgb="FF000000"/>
        <rFont val="Arial"/>
      </rPr>
      <t>229,6058</t>
    </r>
  </si>
  <si>
    <t>Donau farm Levsem, s.r.o.</t>
  </si>
  <si>
    <t>00306/2023-PNZ -P40430/16.05</t>
  </si>
  <si>
    <t>Horná Seč, Ondrejovce, Rybník, Starý Hrádok, Tehla, Tlmače</t>
  </si>
  <si>
    <r>
      <rPr>
        <sz val="8"/>
        <color rgb="FF000000"/>
        <rFont val="Arial"/>
      </rPr>
      <t>293,6351</t>
    </r>
    <r>
      <rPr>
        <sz val="8"/>
        <color rgb="FF000000"/>
        <rFont val="Arial"/>
      </rPr>
      <t xml:space="preserve"> / </t>
    </r>
    <r>
      <rPr>
        <sz val="8"/>
        <color rgb="FF000000"/>
        <rFont val="Arial"/>
      </rPr>
      <t>289,7020</t>
    </r>
  </si>
  <si>
    <t>Farma Oborín, s. r. o.</t>
  </si>
  <si>
    <t>04042/2022-PNZ -P40460/14.03</t>
  </si>
  <si>
    <t>Malčice, Kucany, Oborín, Petrikovce</t>
  </si>
  <si>
    <r>
      <rPr>
        <sz val="8"/>
        <color rgb="FF000000"/>
        <rFont val="Arial"/>
      </rPr>
      <t>435,9611</t>
    </r>
    <r>
      <rPr>
        <sz val="8"/>
        <color rgb="FF000000"/>
        <rFont val="Arial"/>
      </rPr>
      <t xml:space="preserve"> / </t>
    </r>
    <r>
      <rPr>
        <sz val="8"/>
        <color rgb="FF000000"/>
        <rFont val="Arial"/>
      </rPr>
      <t>385,5602</t>
    </r>
  </si>
  <si>
    <t>Jozef Koprda SHR</t>
  </si>
  <si>
    <t>04134/2022-PNZ -P40017/05.01</t>
  </si>
  <si>
    <r>
      <rPr>
        <sz val="8"/>
        <color rgb="FF000000"/>
        <rFont val="Arial"/>
      </rPr>
      <t>2,9716</t>
    </r>
    <r>
      <rPr>
        <sz val="8"/>
        <color rgb="FF000000"/>
        <rFont val="Arial"/>
      </rPr>
      <t xml:space="preserve"> / </t>
    </r>
    <r>
      <rPr>
        <sz val="8"/>
        <color rgb="FF000000"/>
        <rFont val="Arial"/>
      </rPr>
      <t>2,9716</t>
    </r>
  </si>
  <si>
    <t>J &amp; T AGRO, s.r.o.</t>
  </si>
  <si>
    <t>03966/2022-PNZ -P40193/19.02</t>
  </si>
  <si>
    <t>Rimavská Sobota, Rimavské Janovce, Zacharovce</t>
  </si>
  <si>
    <r>
      <rPr>
        <sz val="8"/>
        <color rgb="FF000000"/>
        <rFont val="Arial"/>
      </rPr>
      <t>42,4589</t>
    </r>
    <r>
      <rPr>
        <sz val="8"/>
        <color rgb="FF000000"/>
        <rFont val="Arial"/>
      </rPr>
      <t xml:space="preserve"> / </t>
    </r>
    <r>
      <rPr>
        <sz val="8"/>
        <color rgb="FF000000"/>
        <rFont val="Arial"/>
      </rPr>
      <t>156,4230</t>
    </r>
  </si>
  <si>
    <t>Ing. František Kokoš a manž. Viera, Ing. r. Uličná</t>
  </si>
  <si>
    <t>02404/2022-PNZ -P41025/15.01</t>
  </si>
  <si>
    <t>neurčito</t>
  </si>
  <si>
    <r>
      <rPr>
        <sz val="8"/>
        <color rgb="FF000000"/>
        <rFont val="Arial"/>
      </rPr>
      <t>0,1038</t>
    </r>
    <r>
      <rPr>
        <sz val="8"/>
        <color rgb="FF000000"/>
        <rFont val="Arial"/>
      </rPr>
      <t xml:space="preserve"> / </t>
    </r>
    <r>
      <rPr>
        <sz val="8"/>
        <color rgb="FF000000"/>
        <rFont val="Arial"/>
      </rPr>
      <t>0,4430</t>
    </r>
  </si>
  <si>
    <t>Poľnohospodárske družstvo v Kluknave</t>
  </si>
  <si>
    <t>03765/2022-PNZ -P40739/15.03</t>
  </si>
  <si>
    <t>Hrišovce, Kluknava, Kolinovce, Krompachy, Oľšavka, Richnava, Slatvina, Nižné Slovinky, Vyšné Slovinky, Spišské Vlachy, Žehra</t>
  </si>
  <si>
    <r>
      <rPr>
        <sz val="8"/>
        <color rgb="FF000000"/>
        <rFont val="Arial"/>
      </rPr>
      <t>533,9421</t>
    </r>
    <r>
      <rPr>
        <sz val="8"/>
        <color rgb="FF000000"/>
        <rFont val="Arial"/>
      </rPr>
      <t xml:space="preserve"> / </t>
    </r>
    <r>
      <rPr>
        <sz val="8"/>
        <color rgb="FF000000"/>
        <rFont val="Arial"/>
      </rPr>
      <t>503,4679</t>
    </r>
  </si>
  <si>
    <t xml:space="preserve">Tokaj Symphony, s.r.o. </t>
  </si>
  <si>
    <t>04177/2022-PNZ -P40275/13.04</t>
  </si>
  <si>
    <t>Slovenské Nové Mesto</t>
  </si>
  <si>
    <r>
      <rPr>
        <sz val="8"/>
        <color rgb="FF000000"/>
        <rFont val="Arial"/>
      </rPr>
      <t>10,1987</t>
    </r>
    <r>
      <rPr>
        <sz val="8"/>
        <color rgb="FF000000"/>
        <rFont val="Arial"/>
      </rPr>
      <t xml:space="preserve"> / </t>
    </r>
    <r>
      <rPr>
        <sz val="8"/>
        <color rgb="FF000000"/>
        <rFont val="Arial"/>
      </rPr>
      <t>5,6791</t>
    </r>
  </si>
  <si>
    <t>Soňa Erb</t>
  </si>
  <si>
    <t>00045/2023-PNZ -P40750/15.01</t>
  </si>
  <si>
    <t>Pliešovce</t>
  </si>
  <si>
    <r>
      <rPr>
        <sz val="8"/>
        <color rgb="FF000000"/>
        <rFont val="Arial"/>
      </rPr>
      <t>0,0947</t>
    </r>
    <r>
      <rPr>
        <sz val="8"/>
        <color rgb="FF000000"/>
        <rFont val="Arial"/>
      </rPr>
      <t xml:space="preserve"> / </t>
    </r>
    <r>
      <rPr>
        <sz val="8"/>
        <color rgb="FF000000"/>
        <rFont val="Arial"/>
      </rPr>
      <t>0,0000</t>
    </r>
  </si>
  <si>
    <t xml:space="preserve">ukončenie na žiadosť nájomcu </t>
  </si>
  <si>
    <t xml:space="preserve">Zmena identifikačných údajov na základe žiadosti nájomcu. </t>
  </si>
  <si>
    <t>Dodatok o znížení z dôvodu zápisu PPÚ</t>
  </si>
  <si>
    <t>OVN a zmena doby nájmu na určitú</t>
  </si>
  <si>
    <t xml:space="preserve">zvýšenie výmery na základe žiadosti nájomcu. </t>
  </si>
  <si>
    <t>na žiadosť nájomcu - odpredaj časti podniku a s tým súvisiace nevyužívanie niektorých parciel</t>
  </si>
  <si>
    <t xml:space="preserve">Žiadosť o ukončenie NZ z dôvodu odpredaja susediacich pozemkov a hospodárskej budovy. </t>
  </si>
  <si>
    <t>Samo Polčic</t>
  </si>
  <si>
    <t>03673/2022-PNZ -P41178/22.00</t>
  </si>
  <si>
    <r>
      <rPr>
        <sz val="8"/>
        <color rgb="FF000000"/>
        <rFont val="Arial"/>
      </rPr>
      <t>63,90 €</t>
    </r>
    <r>
      <rPr>
        <sz val="8"/>
        <color rgb="FF000000"/>
        <rFont val="Arial"/>
      </rPr>
      <t xml:space="preserve"> / </t>
    </r>
    <r>
      <rPr>
        <sz val="8"/>
        <color rgb="FF000000"/>
        <rFont val="Arial"/>
      </rPr>
      <t>0,15 €</t>
    </r>
  </si>
  <si>
    <t>Demian Adam</t>
  </si>
  <si>
    <t>00019/2023-PNZ -P40453/22.00</t>
  </si>
  <si>
    <t>dvor k rekreačnej chate</t>
  </si>
  <si>
    <r>
      <rPr>
        <sz val="8"/>
        <color rgb="FF000000"/>
        <rFont val="Arial"/>
      </rPr>
      <t>130,68 €</t>
    </r>
    <r>
      <rPr>
        <sz val="8"/>
        <color rgb="FF000000"/>
        <rFont val="Arial"/>
      </rPr>
      <t xml:space="preserve"> / </t>
    </r>
    <r>
      <rPr>
        <sz val="8"/>
        <color rgb="FF000000"/>
        <rFont val="Arial"/>
      </rPr>
      <t>0,33 €</t>
    </r>
  </si>
  <si>
    <t>Ivan Spišiak</t>
  </si>
  <si>
    <t>00738/2021-PNZ -P40218/21.00</t>
  </si>
  <si>
    <t>Osrblie</t>
  </si>
  <si>
    <r>
      <rPr>
        <sz val="8"/>
        <color rgb="FF000000"/>
        <rFont val="Arial"/>
      </rPr>
      <t>50,00 €</t>
    </r>
    <r>
      <rPr>
        <sz val="8"/>
        <color rgb="FF000000"/>
        <rFont val="Arial"/>
      </rPr>
      <t xml:space="preserve"> / </t>
    </r>
    <r>
      <rPr>
        <sz val="8"/>
        <color rgb="FF000000"/>
        <rFont val="Arial"/>
      </rPr>
      <t>0,18 €</t>
    </r>
  </si>
  <si>
    <t xml:space="preserve">Kohár Jozef </t>
  </si>
  <si>
    <t>03650/2022-PNZ -P41175/22.00</t>
  </si>
  <si>
    <r>
      <rPr>
        <sz val="8"/>
        <color rgb="FF000000"/>
        <rFont val="Arial"/>
      </rPr>
      <t>50,00 €</t>
    </r>
    <r>
      <rPr>
        <sz val="8"/>
        <color rgb="FF000000"/>
        <rFont val="Arial"/>
      </rPr>
      <t xml:space="preserve"> / </t>
    </r>
    <r>
      <rPr>
        <sz val="8"/>
        <color rgb="FF000000"/>
        <rFont val="Arial"/>
      </rPr>
      <t>0,86 €</t>
    </r>
  </si>
  <si>
    <t>Ľubomír Kuchta</t>
  </si>
  <si>
    <t>00033/2023-PNZ -P40009/23.00</t>
  </si>
  <si>
    <t>Rabčice</t>
  </si>
  <si>
    <r>
      <rPr>
        <sz val="8"/>
        <color rgb="FF000000"/>
        <rFont val="Arial"/>
      </rPr>
      <t>80,00 €</t>
    </r>
    <r>
      <rPr>
        <sz val="8"/>
        <color rgb="FF000000"/>
        <rFont val="Arial"/>
      </rPr>
      <t xml:space="preserve"> / </t>
    </r>
    <r>
      <rPr>
        <sz val="8"/>
        <color rgb="FF000000"/>
        <rFont val="Arial"/>
      </rPr>
      <t>0,34 €</t>
    </r>
  </si>
  <si>
    <t>03519/2022-PNZ -P41124/22.00</t>
  </si>
  <si>
    <r>
      <rPr>
        <sz val="8"/>
        <color rgb="FF000000"/>
        <rFont val="Arial"/>
      </rPr>
      <t>635,91 €</t>
    </r>
    <r>
      <rPr>
        <sz val="8"/>
        <color rgb="FF000000"/>
        <rFont val="Arial"/>
      </rPr>
      <t xml:space="preserve"> / </t>
    </r>
    <r>
      <rPr>
        <sz val="8"/>
        <color rgb="FF000000"/>
        <rFont val="Arial"/>
      </rPr>
      <t>0,33 €</t>
    </r>
  </si>
  <si>
    <t>Mesto Snina</t>
  </si>
  <si>
    <t>03474/2022-PNZ -P41106/22.00</t>
  </si>
  <si>
    <t>Snina</t>
  </si>
  <si>
    <t>Umiestnenie kontajnerových stanovíšť na triedený odpad</t>
  </si>
  <si>
    <r>
      <rPr>
        <sz val="8"/>
        <color rgb="FF000000"/>
        <rFont val="Arial"/>
      </rPr>
      <t>50,00 €</t>
    </r>
    <r>
      <rPr>
        <sz val="8"/>
        <color rgb="FF000000"/>
        <rFont val="Arial"/>
      </rPr>
      <t xml:space="preserve"> / </t>
    </r>
    <r>
      <rPr>
        <sz val="8"/>
        <color rgb="FF000000"/>
        <rFont val="Arial"/>
      </rPr>
      <t>1,43 €</t>
    </r>
  </si>
  <si>
    <t>Ferková Dagmar</t>
  </si>
  <si>
    <t>01859/2022-PNZ -P40589/22.00</t>
  </si>
  <si>
    <t>Šemša</t>
  </si>
  <si>
    <t>Rozšírenie obslužnej plochy rod. domu, uskladnenie dreva, okrasná záhrada</t>
  </si>
  <si>
    <r>
      <rPr>
        <sz val="8"/>
        <color rgb="FF000000"/>
        <rFont val="Arial"/>
      </rPr>
      <t>217,80 €</t>
    </r>
    <r>
      <rPr>
        <sz val="8"/>
        <color rgb="FF000000"/>
        <rFont val="Arial"/>
      </rPr>
      <t xml:space="preserve"> / </t>
    </r>
    <r>
      <rPr>
        <sz val="8"/>
        <color rgb="FF000000"/>
        <rFont val="Arial"/>
      </rPr>
      <t>0,33 €</t>
    </r>
  </si>
  <si>
    <t>Mihály Štefan</t>
  </si>
  <si>
    <t>03259/2022-PNZ -P41034/22.00</t>
  </si>
  <si>
    <t>rekreačný rybolov</t>
  </si>
  <si>
    <r>
      <rPr>
        <sz val="8"/>
        <color rgb="FF000000"/>
        <rFont val="Arial"/>
      </rPr>
      <t>71,61 €</t>
    </r>
    <r>
      <rPr>
        <sz val="8"/>
        <color rgb="FF000000"/>
        <rFont val="Arial"/>
      </rPr>
      <t xml:space="preserve"> / </t>
    </r>
    <r>
      <rPr>
        <sz val="8"/>
        <color rgb="FF000000"/>
        <rFont val="Arial"/>
      </rPr>
      <t>0,33 €</t>
    </r>
  </si>
  <si>
    <t>03973/2022-PNZ -P41302/22.00</t>
  </si>
  <si>
    <t>Šiatorská Bukovinka</t>
  </si>
  <si>
    <t>Dočasný záber SSC - I/71 Šiatorská Bukovinka - most nad železničnou traťou ev. č. 71-007</t>
  </si>
  <si>
    <r>
      <rPr>
        <sz val="8"/>
        <color rgb="FF000000"/>
        <rFont val="Arial"/>
      </rPr>
      <t>3,35 €</t>
    </r>
    <r>
      <rPr>
        <sz val="8"/>
        <color rgb="FF000000"/>
        <rFont val="Arial"/>
      </rPr>
      <t xml:space="preserve"> / </t>
    </r>
    <r>
      <rPr>
        <sz val="8"/>
        <color rgb="FF000000"/>
        <rFont val="Arial"/>
      </rPr>
      <t>0,22 €</t>
    </r>
  </si>
  <si>
    <t>Jozef Macho</t>
  </si>
  <si>
    <t>00255/2023-PNZ -P40084/23.00</t>
  </si>
  <si>
    <r>
      <rPr>
        <sz val="8"/>
        <color rgb="FF000000"/>
        <rFont val="Arial"/>
      </rPr>
      <t>434,92 €</t>
    </r>
    <r>
      <rPr>
        <sz val="8"/>
        <color rgb="FF000000"/>
        <rFont val="Arial"/>
      </rPr>
      <t xml:space="preserve"> / </t>
    </r>
    <r>
      <rPr>
        <sz val="8"/>
        <color rgb="FF000000"/>
        <rFont val="Arial"/>
      </rPr>
      <t>1,66 €</t>
    </r>
  </si>
  <si>
    <t>Priemyselný park Štúrovo, a.s.</t>
  </si>
  <si>
    <t>03804/2022-PNZ -P41216/22.00</t>
  </si>
  <si>
    <t>Technicko- bezpečnostný dohľad na vodnej stavbe</t>
  </si>
  <si>
    <r>
      <rPr>
        <sz val="8"/>
        <color rgb="FF000000"/>
        <rFont val="Arial"/>
      </rPr>
      <t>5 279,12 €</t>
    </r>
    <r>
      <rPr>
        <sz val="8"/>
        <color rgb="FF000000"/>
        <rFont val="Arial"/>
      </rPr>
      <t xml:space="preserve"> / </t>
    </r>
    <r>
      <rPr>
        <sz val="8"/>
        <color rgb="FF000000"/>
        <rFont val="Arial"/>
      </rPr>
      <t>0,11 €</t>
    </r>
  </si>
  <si>
    <t>Zdeněk Rýdl</t>
  </si>
  <si>
    <t>04156/2022-PNZ -P41373/22.00</t>
  </si>
  <si>
    <r>
      <rPr>
        <sz val="8"/>
        <color rgb="FF000000"/>
        <rFont val="Arial"/>
      </rPr>
      <t>50,00 €</t>
    </r>
    <r>
      <rPr>
        <sz val="8"/>
        <color rgb="FF000000"/>
        <rFont val="Arial"/>
      </rPr>
      <t xml:space="preserve"> / </t>
    </r>
    <r>
      <rPr>
        <sz val="8"/>
        <color rgb="FF000000"/>
        <rFont val="Arial"/>
      </rPr>
      <t>0,40 €</t>
    </r>
  </si>
  <si>
    <t>Peter Šatura</t>
  </si>
  <si>
    <t>03787/2022-PNZ -P41225/22.00</t>
  </si>
  <si>
    <t>Rôzny účel bez komerčného využitia pozemku - voľné uloženie palivového dreva</t>
  </si>
  <si>
    <r>
      <rPr>
        <sz val="8"/>
        <color rgb="FF000000"/>
        <rFont val="Arial"/>
      </rPr>
      <t>93,72 €</t>
    </r>
    <r>
      <rPr>
        <sz val="8"/>
        <color rgb="FF000000"/>
        <rFont val="Arial"/>
      </rPr>
      <t xml:space="preserve"> / </t>
    </r>
    <r>
      <rPr>
        <sz val="8"/>
        <color rgb="FF000000"/>
        <rFont val="Arial"/>
      </rPr>
      <t>0,33 €</t>
    </r>
  </si>
  <si>
    <t>OBEC TRENČIANSKE STANKOVCE</t>
  </si>
  <si>
    <t>04509/2020-PNZ -P40474/20.00</t>
  </si>
  <si>
    <t>Malé Stankovce</t>
  </si>
  <si>
    <t>Verejné účely, udržiavanie pozemku</t>
  </si>
  <si>
    <r>
      <rPr>
        <sz val="8"/>
        <color rgb="FF000000"/>
        <rFont val="Arial"/>
      </rPr>
      <t>50,00 €</t>
    </r>
    <r>
      <rPr>
        <sz val="8"/>
        <color rgb="FF000000"/>
        <rFont val="Arial"/>
      </rPr>
      <t xml:space="preserve"> / </t>
    </r>
    <r>
      <rPr>
        <sz val="8"/>
        <color rgb="FF000000"/>
        <rFont val="Arial"/>
      </rPr>
      <t>0,02 €</t>
    </r>
  </si>
  <si>
    <t>00327/2020-PNZ -P40042/20.00</t>
  </si>
  <si>
    <t>archeologický výskum</t>
  </si>
  <si>
    <t>31.12.2050</t>
  </si>
  <si>
    <r>
      <rPr>
        <sz val="8"/>
        <color rgb="FF000000"/>
        <rFont val="Arial"/>
      </rPr>
      <t>50,00 €</t>
    </r>
    <r>
      <rPr>
        <sz val="8"/>
        <color rgb="FF000000"/>
        <rFont val="Arial"/>
      </rPr>
      <t xml:space="preserve"> / </t>
    </r>
    <r>
      <rPr>
        <sz val="8"/>
        <color rgb="FF000000"/>
        <rFont val="Arial"/>
      </rPr>
      <t>0,49 €</t>
    </r>
  </si>
  <si>
    <t>Kubánek Jozef</t>
  </si>
  <si>
    <t>00191/2023-PNZ -P40058/23.00</t>
  </si>
  <si>
    <t xml:space="preserve">prístup a rožšírenie obslužnej plochy </t>
  </si>
  <si>
    <r>
      <rPr>
        <sz val="8"/>
        <color rgb="FF000000"/>
        <rFont val="Arial"/>
      </rPr>
      <t>50,00 €</t>
    </r>
    <r>
      <rPr>
        <sz val="8"/>
        <color rgb="FF000000"/>
        <rFont val="Arial"/>
      </rPr>
      <t xml:space="preserve"> / </t>
    </r>
    <r>
      <rPr>
        <sz val="8"/>
        <color rgb="FF000000"/>
        <rFont val="Arial"/>
      </rPr>
      <t>0,43 €</t>
    </r>
  </si>
  <si>
    <t>Pavlíková Renáta</t>
  </si>
  <si>
    <t>03140/2022-PNZ -P41001/22.00</t>
  </si>
  <si>
    <t>Ostrý Grúň</t>
  </si>
  <si>
    <r>
      <rPr>
        <sz val="8"/>
        <color rgb="FF000000"/>
        <rFont val="Arial"/>
      </rPr>
      <t>50,00 €</t>
    </r>
    <r>
      <rPr>
        <sz val="8"/>
        <color rgb="FF000000"/>
        <rFont val="Arial"/>
      </rPr>
      <t xml:space="preserve"> / </t>
    </r>
    <r>
      <rPr>
        <sz val="8"/>
        <color rgb="FF000000"/>
        <rFont val="Arial"/>
      </rPr>
      <t>0,29 €</t>
    </r>
  </si>
  <si>
    <t>Mikula Erich</t>
  </si>
  <si>
    <t>03856/2022-PNZ -P41253/22.00</t>
  </si>
  <si>
    <r>
      <rPr>
        <sz val="8"/>
        <color rgb="FF000000"/>
        <rFont val="Arial"/>
      </rPr>
      <t>102,15 €</t>
    </r>
    <r>
      <rPr>
        <sz val="8"/>
        <color rgb="FF000000"/>
        <rFont val="Arial"/>
      </rPr>
      <t xml:space="preserve"> / </t>
    </r>
    <r>
      <rPr>
        <sz val="8"/>
        <color rgb="FF000000"/>
        <rFont val="Arial"/>
      </rPr>
      <t>0,15 €</t>
    </r>
  </si>
  <si>
    <t>MESTO HRIŇOVÁ</t>
  </si>
  <si>
    <t>04922/2020-PNZ -P40579/20.00</t>
  </si>
  <si>
    <t>turistický chodník, kosenie udržiavanie pozemku</t>
  </si>
  <si>
    <t>03513/2022-PNZ -P43684/98.03</t>
  </si>
  <si>
    <t>ukončenie NZ dohodou, pozemok už neslúži na ťažbu, nájomca sa stal väčšinovým spoluvlastníkom</t>
  </si>
  <si>
    <t>Pozemok slúžiaci komerčným aktivitám</t>
  </si>
  <si>
    <r>
      <rPr>
        <sz val="8"/>
        <color rgb="FF000000"/>
        <rFont val="Arial"/>
      </rPr>
      <t>0,9640</t>
    </r>
    <r>
      <rPr>
        <sz val="8"/>
        <color rgb="FF000000"/>
        <rFont val="Arial"/>
      </rPr>
      <t xml:space="preserve"> / </t>
    </r>
    <r>
      <rPr>
        <sz val="8"/>
        <color rgb="FF000000"/>
        <rFont val="Arial"/>
      </rPr>
      <t>0,0000</t>
    </r>
  </si>
  <si>
    <t>PRP PLUS s.r.o.</t>
  </si>
  <si>
    <t>00364/2023-PNZ -P43480/05.01</t>
  </si>
  <si>
    <t>ukončenie na žiadosť nájomcu z dôvodu odpredaja nehnuteľností</t>
  </si>
  <si>
    <t>podnikateľské účely v zmysle predmetu činnosti podľa obchodného registra</t>
  </si>
  <si>
    <t>do dátumu účinnosti</t>
  </si>
  <si>
    <r>
      <rPr>
        <sz val="8"/>
        <color rgb="FF000000"/>
        <rFont val="Arial"/>
      </rPr>
      <t>0,3978</t>
    </r>
    <r>
      <rPr>
        <sz val="8"/>
        <color rgb="FF000000"/>
        <rFont val="Arial"/>
      </rPr>
      <t xml:space="preserve"> / </t>
    </r>
    <r>
      <rPr>
        <sz val="8"/>
        <color rgb="FF000000"/>
        <rFont val="Arial"/>
      </rPr>
      <t>0,0000</t>
    </r>
  </si>
  <si>
    <t>Kisantal Jozef</t>
  </si>
  <si>
    <t>03887/2022-PNZ -P47021/08.01</t>
  </si>
  <si>
    <t>ukončenie na žiadosť nájomcu, pozemok bude predmetom nájomnej zmluvy nového nájomcu</t>
  </si>
  <si>
    <t>chov rýb , umiestnenie rybárskych búd</t>
  </si>
  <si>
    <r>
      <rPr>
        <sz val="8"/>
        <color rgb="FF000000"/>
        <rFont val="Arial"/>
      </rPr>
      <t>0,0217</t>
    </r>
    <r>
      <rPr>
        <sz val="8"/>
        <color rgb="FF000000"/>
        <rFont val="Arial"/>
      </rPr>
      <t xml:space="preserve"> / </t>
    </r>
    <r>
      <rPr>
        <sz val="8"/>
        <color rgb="FF000000"/>
        <rFont val="Arial"/>
      </rPr>
      <t>0,0000</t>
    </r>
  </si>
  <si>
    <t>NAFTA a.s.</t>
  </si>
  <si>
    <t>04130/2022-PNZ -P40768/15.01</t>
  </si>
  <si>
    <t>skúšobný vrt</t>
  </si>
  <si>
    <t>30.06.2023</t>
  </si>
  <si>
    <r>
      <rPr>
        <sz val="8"/>
        <color rgb="FF000000"/>
        <rFont val="Arial"/>
      </rPr>
      <t>0,1418</t>
    </r>
    <r>
      <rPr>
        <sz val="8"/>
        <color rgb="FF000000"/>
        <rFont val="Arial"/>
      </rPr>
      <t xml:space="preserve"> / </t>
    </r>
    <r>
      <rPr>
        <sz val="8"/>
        <color rgb="FF000000"/>
        <rFont val="Arial"/>
      </rPr>
      <t>0,0662</t>
    </r>
  </si>
  <si>
    <t>Obecný úrad Slavkovce</t>
  </si>
  <si>
    <t>04179/2022-PNZ -P40435/15.01</t>
  </si>
  <si>
    <t>Slavkovce</t>
  </si>
  <si>
    <t xml:space="preserve">využitie pozemku na opravu miestnej komunikácie a na výstavbu verejného multifunkčného ihriska </t>
  </si>
  <si>
    <r>
      <rPr>
        <sz val="8"/>
        <color rgb="FF000000"/>
        <rFont val="Arial"/>
      </rPr>
      <t>1,5795</t>
    </r>
    <r>
      <rPr>
        <sz val="8"/>
        <color rgb="FF000000"/>
        <rFont val="Arial"/>
      </rPr>
      <t xml:space="preserve"> / </t>
    </r>
    <r>
      <rPr>
        <sz val="8"/>
        <color rgb="FF000000"/>
        <rFont val="Arial"/>
      </rPr>
      <t>0,7813</t>
    </r>
  </si>
  <si>
    <t>Stojka Eduard</t>
  </si>
  <si>
    <t>03945/2022-PNZ -P40637/14.01</t>
  </si>
  <si>
    <t>pozemok pod rodinným domom a prístup k nehnuteľnostiam nájomcu</t>
  </si>
  <si>
    <r>
      <rPr>
        <sz val="8"/>
        <color rgb="FF000000"/>
        <rFont val="Arial"/>
      </rPr>
      <t>0,0297</t>
    </r>
    <r>
      <rPr>
        <sz val="8"/>
        <color rgb="FF000000"/>
        <rFont val="Arial"/>
      </rPr>
      <t xml:space="preserve"> / </t>
    </r>
    <r>
      <rPr>
        <sz val="8"/>
        <color rgb="FF000000"/>
        <rFont val="Arial"/>
      </rPr>
      <t>0,0000</t>
    </r>
  </si>
  <si>
    <t>MK ILLUMINATION PRODUCTION, s.r.o.</t>
  </si>
  <si>
    <t>03006/2022-PNZ -P49539/04.02</t>
  </si>
  <si>
    <t>Na žiadosť nájomcu - predaj budovy, ktorá stála na predmetných pozemkoch</t>
  </si>
  <si>
    <r>
      <rPr>
        <sz val="8"/>
        <color rgb="FF000000"/>
        <rFont val="Arial"/>
      </rPr>
      <t>0,5476</t>
    </r>
    <r>
      <rPr>
        <sz val="8"/>
        <color rgb="FF000000"/>
        <rFont val="Arial"/>
      </rPr>
      <t xml:space="preserve"> / </t>
    </r>
    <r>
      <rPr>
        <sz val="8"/>
        <color rgb="FF000000"/>
        <rFont val="Arial"/>
      </rPr>
      <t>0,0000</t>
    </r>
  </si>
  <si>
    <t>03717/2022-PNZ -P40289/17.02</t>
  </si>
  <si>
    <t xml:space="preserve">prevod vlastníctva časti prenajímaných pozemkov t.j. zánik správy SPF </t>
  </si>
  <si>
    <r>
      <rPr>
        <sz val="8"/>
        <color rgb="FF000000"/>
        <rFont val="Arial"/>
      </rPr>
      <t>0,3567</t>
    </r>
    <r>
      <rPr>
        <sz val="8"/>
        <color rgb="FF000000"/>
        <rFont val="Arial"/>
      </rPr>
      <t xml:space="preserve"> / </t>
    </r>
    <r>
      <rPr>
        <sz val="8"/>
        <color rgb="FF000000"/>
        <rFont val="Arial"/>
      </rPr>
      <t>0,1393</t>
    </r>
  </si>
  <si>
    <t>00022/2023-PNZ -P46666/03.02</t>
  </si>
  <si>
    <t>ukončenie dohodou na žiadosť nájomcu, uplatnené právo na jednorazovú náhradu</t>
  </si>
  <si>
    <t>Svrčinovec</t>
  </si>
  <si>
    <t>stožiar</t>
  </si>
  <si>
    <r>
      <rPr>
        <sz val="8"/>
        <color rgb="FF000000"/>
        <rFont val="Arial"/>
      </rPr>
      <t>0,0063</t>
    </r>
    <r>
      <rPr>
        <sz val="8"/>
        <color rgb="FF000000"/>
        <rFont val="Arial"/>
      </rPr>
      <t xml:space="preserve"> / </t>
    </r>
    <r>
      <rPr>
        <sz val="8"/>
        <color rgb="FF000000"/>
        <rFont val="Arial"/>
      </rPr>
      <t>0,0000</t>
    </r>
  </si>
  <si>
    <t>1. Dohoda  o zrušení  a vyporiadaní podielového spoluvlastníctva č. 03372/2022-DR-0080023/22-00, spis SPFS77865/2020/600
SPFS77865/2020/600
SPFS77865/2020/600</t>
  </si>
  <si>
    <t>Katastrálne územie Vrbovce (extravilán, určené na poľnohospodárske využitie), obec Vrbovce, okres Myjava</t>
  </si>
  <si>
    <t>Šulcová Anna r. Skoková (m. Pavol) - SPF</t>
  </si>
  <si>
    <t>1/96</t>
  </si>
  <si>
    <t>3/107</t>
  </si>
  <si>
    <t>Kavická Anna (mal., čd.5826/1912 - SPF</t>
  </si>
  <si>
    <t>1/36</t>
  </si>
  <si>
    <t>8/107</t>
  </si>
  <si>
    <t>Vaňová Anna r. Skoková (m. Ján) - SPF</t>
  </si>
  <si>
    <t>12/107</t>
  </si>
  <si>
    <t>Vaňa Ján r. Vaňa (ž. Anna r. Skoková) - SPF</t>
  </si>
  <si>
    <t>2/96</t>
  </si>
  <si>
    <t>6/107</t>
  </si>
  <si>
    <t>Redecha Ján r. Redecha (zom. 21.8.1983, Vrbovce č.32), nar. 25.06.1902 - SPF</t>
  </si>
  <si>
    <t>4/96</t>
  </si>
  <si>
    <t>Redechová Anna (dcéra Jána, čd.28) - SPF</t>
  </si>
  <si>
    <t>Anna Eliášová, 906 06 Vrbovce 208</t>
  </si>
  <si>
    <t>8/96+8/96</t>
  </si>
  <si>
    <t>48/107</t>
  </si>
  <si>
    <t>Vladislav Klimek a Soňa Klimeková, 8.apríla 373/3, 907 01 Myjava</t>
  </si>
  <si>
    <t>181/288</t>
  </si>
  <si>
    <t>KN-C 9938/4</t>
  </si>
  <si>
    <t>2. Dohoda  o zrušení  a vyporiadaní podielového spoluvlastníctva č. 03972/2022-DR-0080030/22-00 , spis SPFS73952/2021/600</t>
  </si>
  <si>
    <t>Katastrálne územie Ústie nad Priehradou (extravilán, zmiešané územie - bývanie + rekreácia), obec Trstená, okres Tvrdošín</t>
  </si>
  <si>
    <r>
      <t>výmera v          m</t>
    </r>
    <r>
      <rPr>
        <vertAlign val="superscript"/>
        <sz val="10"/>
        <color rgb="FF000000"/>
        <rFont val="Arial"/>
        <family val="2"/>
        <charset val="238"/>
      </rPr>
      <t>2</t>
    </r>
  </si>
  <si>
    <r>
      <t>výmera podielu v m</t>
    </r>
    <r>
      <rPr>
        <vertAlign val="superscript"/>
        <sz val="10"/>
        <color rgb="FF000000"/>
        <rFont val="Arial"/>
        <family val="2"/>
        <charset val="238"/>
      </rPr>
      <t>2</t>
    </r>
  </si>
  <si>
    <t>149/6</t>
  </si>
  <si>
    <t>9/12</t>
  </si>
  <si>
    <t>Poklona Jozef r. Poklona, Vladina 670/21, 027 44 Tvrdošín</t>
  </si>
  <si>
    <t>3/12</t>
  </si>
  <si>
    <t>149/7</t>
  </si>
  <si>
    <t>3. Dohoda  o zrušení  a vyporiadaní podielového spoluvlastníctva č. 01569/2022-DR-0080012/22-00, spis SPFS46682/2019/600</t>
  </si>
  <si>
    <t>Katastrálne územie Lehota pod Vtáčnikom (extravilán, pozemok určený na rekreáciu), obec Lehota pod Vtáčnikom, okres Prievidza</t>
  </si>
  <si>
    <t>výmera písomná / podľa GP          m2</t>
  </si>
  <si>
    <t>výmera podielu písomná               / podľa GP                   m2</t>
  </si>
  <si>
    <t>Anna Belianská r. Dudášová, Podhorská 145/88, 972 42 Lehota pod Vtáčnikom</t>
  </si>
  <si>
    <t>1936/1</t>
  </si>
  <si>
    <t>11205 / 11166</t>
  </si>
  <si>
    <t>7/30</t>
  </si>
  <si>
    <r>
      <rPr>
        <sz val="10"/>
        <color rgb="FF000000"/>
        <rFont val="Arial"/>
        <family val="2"/>
        <charset val="238"/>
      </rPr>
      <t xml:space="preserve">2615 / </t>
    </r>
    <r>
      <rPr>
        <b/>
        <sz val="10"/>
        <color rgb="FF000000"/>
        <rFont val="Arial"/>
        <family val="2"/>
        <charset val="238"/>
      </rPr>
      <t>2605</t>
    </r>
  </si>
  <si>
    <t>8/37</t>
  </si>
  <si>
    <t>7/12</t>
  </si>
  <si>
    <t>3929/5</t>
  </si>
  <si>
    <t>3959/28</t>
  </si>
  <si>
    <t>Ján Dudáš r. Dudáš, r. č. 460310/760, Mravečnica 436/2, 972 42 Lehota pod Vtáčnikom</t>
  </si>
  <si>
    <t>5/30</t>
  </si>
  <si>
    <r>
      <rPr>
        <sz val="10"/>
        <color rgb="FF000000"/>
        <rFont val="Arial"/>
        <family val="2"/>
        <charset val="238"/>
      </rPr>
      <t xml:space="preserve">1868 / </t>
    </r>
    <r>
      <rPr>
        <b/>
        <sz val="10"/>
        <color rgb="FF000000"/>
        <rFont val="Arial"/>
        <family val="2"/>
        <charset val="238"/>
      </rPr>
      <t>1861</t>
    </r>
  </si>
  <si>
    <t>5/12</t>
  </si>
  <si>
    <t>Stanislav Buch r. Buch, Námestie SNP 50/22, 972 42 Lehota pod Vtáčnikom</t>
  </si>
  <si>
    <t>3/15</t>
  </si>
  <si>
    <r>
      <rPr>
        <sz val="10"/>
        <color rgb="FF000000"/>
        <rFont val="Arial"/>
        <family val="2"/>
        <charset val="238"/>
      </rPr>
      <t>2241 /</t>
    </r>
    <r>
      <rPr>
        <b/>
        <sz val="10"/>
        <color rgb="FF000000"/>
        <rFont val="Arial"/>
        <family val="2"/>
        <charset val="238"/>
      </rPr>
      <t xml:space="preserve"> 2233</t>
    </r>
  </si>
  <si>
    <t>3959/29</t>
  </si>
  <si>
    <t>Štefan Zaťko r. Zaťko (po Apolónií Hurtišovej r. Fajdál) v správe SPF</t>
  </si>
  <si>
    <t>5/15</t>
  </si>
  <si>
    <r>
      <rPr>
        <sz val="10"/>
        <color rgb="FF000000"/>
        <rFont val="Arial"/>
        <family val="2"/>
        <charset val="238"/>
      </rPr>
      <t xml:space="preserve">3735 / </t>
    </r>
    <r>
      <rPr>
        <b/>
        <sz val="10"/>
        <color rgb="FF000000"/>
        <rFont val="Arial"/>
        <family val="2"/>
        <charset val="238"/>
      </rPr>
      <t>3722</t>
    </r>
  </si>
  <si>
    <t>3959/30</t>
  </si>
  <si>
    <t>5/6</t>
  </si>
  <si>
    <t>Ľudovít Ďurina r. Ďurina (sč.223, matka Karolína ďurinová r. Hurtišová) v správe SPF</t>
  </si>
  <si>
    <t>1/15</t>
  </si>
  <si>
    <r>
      <rPr>
        <sz val="10"/>
        <color rgb="FF000000"/>
        <rFont val="Arial"/>
        <family val="2"/>
        <charset val="238"/>
      </rPr>
      <t>747 /</t>
    </r>
    <r>
      <rPr>
        <b/>
        <sz val="10"/>
        <color rgb="FF000000"/>
        <rFont val="Arial"/>
        <family val="2"/>
        <charset val="238"/>
      </rPr>
      <t xml:space="preserve"> 744</t>
    </r>
  </si>
  <si>
    <r>
      <rPr>
        <sz val="10"/>
        <color rgb="FF000000"/>
        <rFont val="Arial"/>
        <family val="2"/>
        <charset val="238"/>
      </rPr>
      <t xml:space="preserve">11205 / </t>
    </r>
    <r>
      <rPr>
        <b/>
        <sz val="10"/>
        <color rgb="FF000000"/>
        <rFont val="Arial"/>
        <family val="2"/>
        <charset val="238"/>
      </rPr>
      <t>11166</t>
    </r>
  </si>
  <si>
    <r>
      <t>V právnom stave u parcely KN-E 1936/1 výmera 11205 m</t>
    </r>
    <r>
      <rPr>
        <vertAlign val="superscript"/>
        <sz val="10"/>
        <rFont val="Arial"/>
        <family val="2"/>
        <charset val="238"/>
      </rPr>
      <t>2</t>
    </r>
    <r>
      <rPr>
        <sz val="11"/>
        <color rgb="FF000000"/>
        <rFont val="Calibri"/>
        <family val="2"/>
        <scheme val="minor"/>
      </rPr>
      <t xml:space="preserve"> bola opravená na skutočný stav 11166 m</t>
    </r>
    <r>
      <rPr>
        <vertAlign val="superscript"/>
        <sz val="10"/>
        <rFont val="Arial"/>
        <family val="2"/>
        <charset val="238"/>
      </rPr>
      <t>2</t>
    </r>
    <r>
      <rPr>
        <sz val="11"/>
        <color rgb="FF000000"/>
        <rFont val="Calibri"/>
        <family val="2"/>
        <scheme val="minor"/>
      </rPr>
      <t xml:space="preserve">. </t>
    </r>
  </si>
  <si>
    <t>4. Dohoda  o zrušení  a vyporiadaní podielového spoluvlastníctva č. 04175/2022-DR-0080036/22-00, spis SPFS80282/2022/600</t>
  </si>
  <si>
    <t>Katastrálne územie Detva (extravilán, bývanie v rodinných domoch a rekreácia), obec Detva, okres Detva</t>
  </si>
  <si>
    <t>Fekjačová Emília r. Fekjačová Klincová, nar.05.04.1925, zom. 10.12.1999, Krné č. 57, Detva, v správe SPF</t>
  </si>
  <si>
    <t>7959/25</t>
  </si>
  <si>
    <t>7959/26</t>
  </si>
  <si>
    <t>Spolu</t>
  </si>
  <si>
    <t>Krajčiová Irena r. Stehlíková, Mgr., Jilemnického 1254/9, 974 04 Banská Bystrica</t>
  </si>
  <si>
    <t>7959/24</t>
  </si>
  <si>
    <t>5. Dohoda  o zrušení  a vyporiadaní podielového spoluvlastníctva č. 00384/2023-DR-0080003/23-00 , spis SPFS84122/2022/600</t>
  </si>
  <si>
    <t>Katastrálne územie Jasenová (extravilán, individuálna bytová výstavba), obec Jasenová, okres Dolný Kubín</t>
  </si>
  <si>
    <t>Zaťková Zuzana r. Removčíková, 
v správe SPF</t>
  </si>
  <si>
    <t>512/13</t>
  </si>
  <si>
    <t>Remko Dušan r. Remkov, Jasenová 55, 
026 01 Jasenová</t>
  </si>
  <si>
    <t>512/12</t>
  </si>
  <si>
    <t>Reštitučné zmluvy - bezodplatný prevod</t>
  </si>
  <si>
    <t>Marcela Hodasová</t>
  </si>
  <si>
    <t>Marta Breisky</t>
  </si>
  <si>
    <t>Rene Sita</t>
  </si>
  <si>
    <t>Ing. Ladislav Schiffer</t>
  </si>
  <si>
    <t>Žofia Horváthová</t>
  </si>
  <si>
    <t>Ing. Darina Kmeťová, Peter Kmeť</t>
  </si>
  <si>
    <t>Margita Warenitsová</t>
  </si>
  <si>
    <t>Jozef Gazarek</t>
  </si>
  <si>
    <t>Marián Gazarek</t>
  </si>
  <si>
    <t>Ing. Marián Majer</t>
  </si>
  <si>
    <t>Mária Bartošová</t>
  </si>
  <si>
    <t>Irena Tureničová</t>
  </si>
  <si>
    <t>MVDr. Ján Vereš, Ing. Daniela Szabóová</t>
  </si>
  <si>
    <t>Alžbeta Makkyová</t>
  </si>
  <si>
    <t xml:space="preserve">Imrich Orbán </t>
  </si>
  <si>
    <t>Marta Vlačuhová</t>
  </si>
  <si>
    <t>Lívia Horáková</t>
  </si>
  <si>
    <t>Anna Vargová, Margita Gizická, Janka Lacková, Viktória Somošiová</t>
  </si>
  <si>
    <t>Rozália Azariová, Eva Liščinská, Róbert Martončík, Jozef Martončík, Martina Schiess, Magdaléna Juhásová, Terézia Krešňáková, Peter Juhás, Alojz Juhás, Štefan Juhás, Beáta Macáková</t>
  </si>
  <si>
    <t>Ing. Adrián Marko</t>
  </si>
  <si>
    <t>Ján Ďurďovič</t>
  </si>
  <si>
    <t>MVDr. Dana Španělová, Ján Španěl, Ing. Vladimír Málach, Edita Višňovcová, Pavel Málach, Samuel Málach, PhDr. Peter Málach PhD.</t>
  </si>
  <si>
    <t>Kvasnica Miroslav ml.</t>
  </si>
  <si>
    <t>Hilda Pojezdalová</t>
  </si>
  <si>
    <t>Andrej Oľha</t>
  </si>
  <si>
    <t>Ľubomír Petro-Pavelko</t>
  </si>
  <si>
    <t>Zuzana Jančošková</t>
  </si>
  <si>
    <t>Ing. Milan Šivec</t>
  </si>
  <si>
    <t>Mária Kopecká</t>
  </si>
  <si>
    <t>Lipták Juraj Ing.</t>
  </si>
  <si>
    <t>Helena Blašková</t>
  </si>
  <si>
    <t>Margita Bretzová</t>
  </si>
  <si>
    <t>Matus Jozef</t>
  </si>
  <si>
    <t>Mgr.Alexander Jirmer</t>
  </si>
  <si>
    <t>Ing. Katarína Čárska</t>
  </si>
  <si>
    <t>Čárska Eva</t>
  </si>
  <si>
    <t>Labuda Marian</t>
  </si>
  <si>
    <t>Helena Hinerová</t>
  </si>
  <si>
    <t>Badurová Mária, Kyzeková Štefana</t>
  </si>
  <si>
    <t>Ševčíková Helena, Ševčík Róbert, Ševčíková Alena, Ševčík František</t>
  </si>
  <si>
    <t>Ivanová Mária</t>
  </si>
  <si>
    <t>Tlelka Peter</t>
  </si>
  <si>
    <t>Chládecký Peter, Ing.</t>
  </si>
  <si>
    <t>Poláček Karol Ing.</t>
  </si>
  <si>
    <t>Škriňová Margita</t>
  </si>
  <si>
    <t>03875/2022-PRZ0290/22-00</t>
  </si>
  <si>
    <t>Igram (SC Senec)</t>
  </si>
  <si>
    <t>00050/2023-PRZ0005/23-00</t>
  </si>
  <si>
    <t>04296/2020-PRZ0094/20-00</t>
  </si>
  <si>
    <t>Oravská Polhora (NO Námestovo)</t>
  </si>
  <si>
    <t>01625/2022-PRZ0089/22-00</t>
  </si>
  <si>
    <t>00132/2023-PRZ0011/23-00</t>
  </si>
  <si>
    <t>03524/2022-PRZ0243/22-00</t>
  </si>
  <si>
    <t>03548/2022-PRZ0249/22-00</t>
  </si>
  <si>
    <t>Rusovce (B5 Bratislava V)</t>
  </si>
  <si>
    <t>03634/2022-PRZ0265/22-00</t>
  </si>
  <si>
    <t>03642/2022-PRZ0267/22-00</t>
  </si>
  <si>
    <t>03756/2022-PRZ0279/22-00</t>
  </si>
  <si>
    <t>03775/2022-PRZ0282/22-00</t>
  </si>
  <si>
    <t>03974/2022-PRZ0296/22-00</t>
  </si>
  <si>
    <t>Vajnory (B3 Bratislava III)</t>
  </si>
  <si>
    <t>04044/2022-PRZ0301/22-00</t>
  </si>
  <si>
    <t>Amadeho Kračany (DS Dunajská Streda)</t>
  </si>
  <si>
    <t>Jurová (DS Dunajská Streda)</t>
  </si>
  <si>
    <t>00264/2023-PRZ0019/23-00</t>
  </si>
  <si>
    <t>00268/2023-PRZ0020/23-00</t>
  </si>
  <si>
    <t>00269/2023-PRZ0021/23-00</t>
  </si>
  <si>
    <t>00274/2023-PRZ0022/23-00</t>
  </si>
  <si>
    <t>03566/2022-PRZ0255/22-00</t>
  </si>
  <si>
    <t>Myslava (K2 Košice II)</t>
  </si>
  <si>
    <t>Poľov (K2 Košice II)</t>
  </si>
  <si>
    <t>03704/2022-PRZ0276/22-00</t>
  </si>
  <si>
    <t>03305/2022-PRZ0217/22-00</t>
  </si>
  <si>
    <t>Blatnica (MT Martin)</t>
  </si>
  <si>
    <t>03396/2022-PRZ0230/22-00</t>
  </si>
  <si>
    <t>Sučany (MT Martin)</t>
  </si>
  <si>
    <t>Orná pôda, Trvalý trávnatý porast, Ostatná plocha</t>
  </si>
  <si>
    <t>03669/2022-PRZ0270/22-00</t>
  </si>
  <si>
    <t>Veľký Pesek (LV Levice)</t>
  </si>
  <si>
    <t>00263/2023-PRZ0018/23-00</t>
  </si>
  <si>
    <t>Klobušice (IL Ilava)</t>
  </si>
  <si>
    <t>03539/2022-PRZ0245/22-00</t>
  </si>
  <si>
    <t>Záhrada, Zastavaná plocha a nádvorie, Ostatná plocha, Trvalý trávnatý porast</t>
  </si>
  <si>
    <t>03610/2022-PRZ0262/22-00</t>
  </si>
  <si>
    <t>03814/2022-PRZ0285/22-00</t>
  </si>
  <si>
    <t>Hencovce (VT Vranov nad Topľou)</t>
  </si>
  <si>
    <t>03967/2022-PRZ0294/22-00</t>
  </si>
  <si>
    <t>03971/2022-PRZ0295/22-00</t>
  </si>
  <si>
    <t>Dlhá Lúka (BJ Bardejov)</t>
  </si>
  <si>
    <t>04143/2022-PRZ0308/22-00</t>
  </si>
  <si>
    <t>Prešov (PO Prešov)</t>
  </si>
  <si>
    <t>03830/2022-PRZ0286/22-00</t>
  </si>
  <si>
    <t>04027/2022-PRZ0299/22-00</t>
  </si>
  <si>
    <t>Žakovce (KK Kežmarok)</t>
  </si>
  <si>
    <t>04050/2022-PRZ0302/22-00</t>
  </si>
  <si>
    <t>04126/2022-PRZ0306/22-00</t>
  </si>
  <si>
    <t>Mlynica (PP Poprad)</t>
  </si>
  <si>
    <t>04079/2022-PRZ0304/22-00</t>
  </si>
  <si>
    <t>Brezno (BR Brezno)</t>
  </si>
  <si>
    <t>Mýto pod Ďumbierom (BR Brezno)</t>
  </si>
  <si>
    <t>04011/2022-PRZ0298/22-00</t>
  </si>
  <si>
    <t>04112/2022-PRZ0305/22-00</t>
  </si>
  <si>
    <t>00302/2023-PRZ0023/23-00</t>
  </si>
  <si>
    <t>Bernolákovo (SC Senec)</t>
  </si>
  <si>
    <t>02777/2022-PRZ0159/22-00</t>
  </si>
  <si>
    <t>Banka (PN Piešťany)</t>
  </si>
  <si>
    <t>02283/2022-PRZ0126/22-00</t>
  </si>
  <si>
    <t>Podvysoká (CA Čadca)</t>
  </si>
  <si>
    <t>03573/2022-PRZ0256/22-00</t>
  </si>
  <si>
    <t>03920/2022-PRZ0291/22-00</t>
  </si>
  <si>
    <t>03922/2022-PRZ0292/22-00</t>
  </si>
  <si>
    <t>03958/2022-PRZ0293/22-00</t>
  </si>
  <si>
    <t>04068/2022-PRZ0303/22-00</t>
  </si>
  <si>
    <t>00015/2023-PRZ0003/23-00</t>
  </si>
  <si>
    <t>Krásno nad Kysucou (CA Čadca)</t>
  </si>
  <si>
    <t>320,07 € / 99,51 €</t>
  </si>
  <si>
    <t>STIAHNUTÁ (PREVERENIE)</t>
  </si>
  <si>
    <t>Mesto Svätý Jur</t>
  </si>
  <si>
    <t>00235/2023-OV-0250029/23-00</t>
  </si>
  <si>
    <t>Protokol o odovzdaní pozemkov pod stavbami z majetku SR do vlastníctva Mesta Svätý Jur, v k.ú. Svätý Jur, okres Pezinok</t>
  </si>
  <si>
    <t>04146/2022-OV-0250321/22-00</t>
  </si>
  <si>
    <t>Protokol o odovzdaní pozemku pod stavbou z majetku SR do vlastníctva VÚC, k.ú. Podhorie, okres Žilina</t>
  </si>
  <si>
    <t>04129/2022-OV-0250319/22-00</t>
  </si>
  <si>
    <t>Protokol o odovzdaní pozemkov pod stavbami z majetku SR do vlastníctva VÚC v k.ú. Nededza, okres Žilina</t>
  </si>
  <si>
    <t>Nededza</t>
  </si>
  <si>
    <t>04016/2022-OV-0250315/22-00</t>
  </si>
  <si>
    <t>Protokol o odovzdaní pozemkov pod stavbami z majetku SR do vlastníctva VÚC v k.ú. Špania Dolina, Ľubietová, Uľanka, Turecká a Poniky, okres Banská Bystrica</t>
  </si>
  <si>
    <t>Špania Dolina, Ľubietová, Uľanka, Turecká, Poniky</t>
  </si>
  <si>
    <t>Obec Horný Hričov</t>
  </si>
  <si>
    <t>03993/2022-OV-0250314/22-00</t>
  </si>
  <si>
    <t>Protokol o odovzdaní pozemkov pod stavbami z majetku SR do vlastníctva obcí  v k.ú. Horný Hričov, okres Žilina</t>
  </si>
  <si>
    <t>Horný Hričov</t>
  </si>
  <si>
    <t>03874/2022-OV-0250310/22-00</t>
  </si>
  <si>
    <t>Protokol o odovzdaní pozemkov pod stavbami z majetku SR do vlastníctva VÚC v k. ú. Turová, obec Turová, okres Zvolen</t>
  </si>
  <si>
    <t>Turová</t>
  </si>
  <si>
    <t>03863/2022-OV-0250309/22-00</t>
  </si>
  <si>
    <t>Protokol o odovzdaní vlastníctva pozemkov z majetku SR do vlastníctva VÚC, obec Handlová, k. ú. Morovno, okres Prievidza</t>
  </si>
  <si>
    <t>Morovno</t>
  </si>
  <si>
    <t>03585/2022-OV-0250290/22-00</t>
  </si>
  <si>
    <t>Protokol o odovzdaní pozemkov pod stavbami z majetku SR do vlastníctva VÚC, k.ú. Oravský Podzámok, okres Dolný Kubín</t>
  </si>
  <si>
    <t>Protokol o odovzdaní pozemkov pod stavbami z majetku SR do vlastníctva Obce Trenčianska Teplá, k.ú. Trenčianská Teplá a k.ú. Dobrá, okres Trenčín</t>
  </si>
  <si>
    <t>Dobrá, Trenčianska Teplá</t>
  </si>
  <si>
    <t>02185/2022-OV-0250195/22-00</t>
  </si>
  <si>
    <t>Protokol o odovzdaní pozemkov pod stavbami z majetku SR do vlastníctva VÚC v k.ú. Krásnohorská Dlhá Lúka, okres Rožňava</t>
  </si>
  <si>
    <t>Krásnohorská Dlhá Lúka</t>
  </si>
  <si>
    <t>02101/2022-OV-0250189/22-00</t>
  </si>
  <si>
    <t>Protokol o odovzdaní vlastníctva pozemkov, ktoré tvorili verejný majetok (neknihované pozemky) v k. ú. Huncovce, okres Kežmarok</t>
  </si>
  <si>
    <t>01960/2022-OV-0250174/22-00</t>
  </si>
  <si>
    <t>Protokol o odovzdaní pozemkov pod stavbami z majetku SR vlastníctva VÚC v k.ú. Veľký Kamenec, okres Trebišov</t>
  </si>
  <si>
    <t>Veľký Kamenec</t>
  </si>
  <si>
    <t>00360/2023-OV-0250048/23-00</t>
  </si>
  <si>
    <t>Protokol o odovzdaní pozemkov pod stavbami z majetku SR do vlastníctva obcí, v k. ú. Handlová, okres Prievidza</t>
  </si>
  <si>
    <t>00312/2023-OV-0250043/23-00</t>
  </si>
  <si>
    <t>Protokol o odovzdaní pozemkov pod stavbami z majetku SR do vlastníctva VÚC v k.ú. Vráble, okres Nitra</t>
  </si>
  <si>
    <t>Obec Obeckov</t>
  </si>
  <si>
    <t>00249/2023-OV-0250033/23-00</t>
  </si>
  <si>
    <t>Protokol o odovzdaní pozemkov pod stavbami z majetku SR do vlastníctva obce v k.ú. Obeckov, okres Veľký Krtíš</t>
  </si>
  <si>
    <t>Obeckov</t>
  </si>
  <si>
    <t>Obec Šiatorská Bukovinka</t>
  </si>
  <si>
    <t>00245/2023-OV-0250032/23-00</t>
  </si>
  <si>
    <t>Protokol o odovzdaní pozemkov pod stavbami z majetku SR do vlastníctva obce, k.ú. Šiatorská Bukovinka, okres Lučenec</t>
  </si>
  <si>
    <t>Obec Malcov</t>
  </si>
  <si>
    <t>00238/2023-OV-0250030/23-00</t>
  </si>
  <si>
    <t>Protokol o odovzdaní pozemkov pod stavbami z majetku SR do vlastníctva obce Malcov, k. ú. Malcov, okres Bardejov</t>
  </si>
  <si>
    <t>Malcov</t>
  </si>
  <si>
    <t>Obec Sejkov</t>
  </si>
  <si>
    <t>00203/2023-OV-0250026/23-00</t>
  </si>
  <si>
    <t>Protokol o odovzdaní pozemkov pod stavbami z majetku SR do vlastníctva obce, k.ú. Sejkov, okres Sobrance</t>
  </si>
  <si>
    <t>Sejkov</t>
  </si>
  <si>
    <t>00196/2023-OV-0250025/23-00</t>
  </si>
  <si>
    <t>Protokol o odovzdaní pozemkov pod stavbami z majetku SR do vlastníctva VÚC v k.ú. Slovany, okres Martin</t>
  </si>
  <si>
    <t>00195/2023-OV-0250024/23-00</t>
  </si>
  <si>
    <t>Protokol o odovzdaní pozemkov pod stavbami z majetku SR do vlastníctva obce Rabča v k.ú. Rabča, okres Námestovo</t>
  </si>
  <si>
    <t>Mesto Čadca</t>
  </si>
  <si>
    <t>00182/2023-OV-0250023/23-00</t>
  </si>
  <si>
    <t>Protokol k odovzdaniu vlastníctva nehnuteľností vo vlastníctve štátu, ktoré tvorili verejný majetok v k.ú. Horelica a k.ú. Čadca, okres Čadca</t>
  </si>
  <si>
    <t>Čadca, Horelica</t>
  </si>
  <si>
    <t>00172/2023-OV-0250022/23-00</t>
  </si>
  <si>
    <t>Protokol o odovzdaní pozemkov pod stavbami z majetku SR do vlastníctva VÚC v k.ú. Dyčka, okres Nitra</t>
  </si>
  <si>
    <t>Dyčka</t>
  </si>
  <si>
    <t>Obec Tŕnie</t>
  </si>
  <si>
    <t>00167/2023-OV-0250021/23-00</t>
  </si>
  <si>
    <t>Protokol o odovzdaní pozemku pod stavbou z majetku SR do vlastníctva obce Tŕnie, k.ú. Kašova Lehôtka, okres Zvolen</t>
  </si>
  <si>
    <t>Kašova Lehôtka</t>
  </si>
  <si>
    <t>Obec Vyšný Komárnik</t>
  </si>
  <si>
    <t>00163/2023-OV-0250020/23-00</t>
  </si>
  <si>
    <t>Protokol o  odovzdaní pozemkov pod stavbami z majetku SR do vlastníctva Obce Vyšný Komárnik v k.ú. Vyšný Komárnik, okres Svidník</t>
  </si>
  <si>
    <t>Vyšný Komárnik</t>
  </si>
  <si>
    <t>Obec Župkov</t>
  </si>
  <si>
    <t>00122/2023-OV-0250019/23-00</t>
  </si>
  <si>
    <t>Protokol o odovzdaní pozemkov pod stavbami z majetku SR do vlastníctva obce Župkov v k.ú. Župkov, okres Žarnovica</t>
  </si>
  <si>
    <t>Župkov</t>
  </si>
  <si>
    <t>Obec Vysočany</t>
  </si>
  <si>
    <t>00101/2023-OV-0250018/23-00</t>
  </si>
  <si>
    <t>Protokol o o odovzdaní pozemkov pod stavbami z majetku SR do vlastníctva obce Vysočany, k. ú. Vysočany, okres Bánovce nad Bebravou</t>
  </si>
  <si>
    <t>Vysočany</t>
  </si>
  <si>
    <t>Obec Udavské</t>
  </si>
  <si>
    <t>00081/2023-OV-0250015/23-00</t>
  </si>
  <si>
    <t>Protokol o odovzdaní pozemkov pod stavbami z majetku SR do vlastníctva obce  v k.ú. Udavské, okres Humenné</t>
  </si>
  <si>
    <t>Udavské</t>
  </si>
  <si>
    <t>00076/2023-OV-0250014/23-00</t>
  </si>
  <si>
    <t>Protokol o odovzdaní pozemkov pod stavbami z majetku SR do vlastníctva obcí, k.ú. Svätý Jur, okres Pezinok</t>
  </si>
  <si>
    <t>Obec Dvorany nad Nitrou</t>
  </si>
  <si>
    <t>00043/2023-OV-0250011/23-00</t>
  </si>
  <si>
    <t>Protokol o odovzdaní vlastníctva nehnuteľností z majetku SR do vlastníctva obcí v k. ú. Dvorany nad Nitrou, okres Topoľčany</t>
  </si>
  <si>
    <t>Dvorany nad Nitrou</t>
  </si>
  <si>
    <t>Obec Hostie</t>
  </si>
  <si>
    <t>00025/2023-OV-0250006/23-00</t>
  </si>
  <si>
    <t>Protokol o odovzdaní pozemkov pod stavbami z majetku SR do vlastníctva obce Hostie, k.ú. Hostie, okres Zlaté Moravce</t>
  </si>
  <si>
    <t>00014/2023-OV-0250004/23-00</t>
  </si>
  <si>
    <t>Protokol o odovzdaní pozemkov pod stavbami z majetku SR do vlastníctva VÚC, k.ú. Vysoká, okres Sabinov</t>
  </si>
  <si>
    <t>Vysoká</t>
  </si>
  <si>
    <t>ODPORUČENÉ NA PODPIS - 20. 3. 2023 per rollam rokovanie</t>
  </si>
  <si>
    <t>00088/2023-PKZ -K40310/17.01</t>
  </si>
  <si>
    <t>OBEC ŽAKOVCE</t>
  </si>
  <si>
    <t>00710/2023-PKZ -K40061/23.00</t>
  </si>
  <si>
    <t>Obec Nižný Lánec</t>
  </si>
  <si>
    <t>00481/2023-PKZO-K40003/23.00</t>
  </si>
  <si>
    <t>Nižný Lánec</t>
  </si>
  <si>
    <t>00687/2021-PKZP-K40089/21.00</t>
  </si>
  <si>
    <t>Jarovce</t>
  </si>
  <si>
    <t>03448/2022-PKZP-K40358/22.00</t>
  </si>
  <si>
    <t>04061/2022-PKZP-K40414/22.00</t>
  </si>
  <si>
    <t>04131/2022-PKZP-K40420/22.00</t>
  </si>
  <si>
    <t>Korytné</t>
  </si>
  <si>
    <t>Obec Klátova Nová Ves</t>
  </si>
  <si>
    <t>04188/2022-PKZP-K40426/22.00</t>
  </si>
  <si>
    <t>Janova Ves</t>
  </si>
  <si>
    <t>00171/2023-PKZP-K40014/23.00</t>
  </si>
  <si>
    <t>Liptovský Mikuláš</t>
  </si>
  <si>
    <t>00294/2023-PKZP-K40036/23.00</t>
  </si>
  <si>
    <t>Vyšný Olčvár</t>
  </si>
  <si>
    <t>00314/2023-PKZP-K40037/23.00</t>
  </si>
  <si>
    <t>Mezovský Peter, Mgr.</t>
  </si>
  <si>
    <t>03877/2022-PKZ -K40444/22.00</t>
  </si>
  <si>
    <t>Liptovská Anna</t>
  </si>
  <si>
    <t>Janeček Vladimír</t>
  </si>
  <si>
    <t>03903/2022-PKZ -K40447/22.00</t>
  </si>
  <si>
    <t>Holenská Anna</t>
  </si>
  <si>
    <t>00186/2023-PKZ -K40024/23.00</t>
  </si>
  <si>
    <t>Valaská Dubová</t>
  </si>
  <si>
    <t>00639/2022-PKZP-K40072/22.00</t>
  </si>
  <si>
    <t>Matulová Anna, Ing., Matula Jozef, Ing., Matula Pavol, Ing.</t>
  </si>
  <si>
    <t>03107/2022-PKZP-K40334/22.00</t>
  </si>
  <si>
    <t>Hošala Stanislav</t>
  </si>
  <si>
    <t>04075/2022-PKZP-K40418/22.00</t>
  </si>
  <si>
    <t>Slovák Marek, Ing.</t>
  </si>
  <si>
    <t>00059/2023-PKZP-K40009/23.00</t>
  </si>
  <si>
    <t>Teplický Mikuláš, Teplická Janka</t>
  </si>
  <si>
    <t>00065/2023-PKZP-K40010/23.00</t>
  </si>
  <si>
    <t>Knižka Juraj, Knižková Anna</t>
  </si>
  <si>
    <t>00102/2023-PKZP-K40016/23.00</t>
  </si>
  <si>
    <t>Obec Konská</t>
  </si>
  <si>
    <t>00447/2023-PKZP-K40051/23.00</t>
  </si>
  <si>
    <t>NV § 19  ods. 3 písm. f) zákona č. 180/1995 Z.z. -  Pod stavbou</t>
  </si>
  <si>
    <t>Konská</t>
  </si>
  <si>
    <t>Klein Zoltán</t>
  </si>
  <si>
    <t>00423/2023-PKZ -K40034/23.00</t>
  </si>
  <si>
    <t xml:space="preserve">SR § 3 ods. 1 písm. c) Nariadenia vlády č. 238/2010 </t>
  </si>
  <si>
    <t>Margecany</t>
  </si>
  <si>
    <t>Kadlec Andrej</t>
  </si>
  <si>
    <t>01051/2022-PKZ -K40173/22.00</t>
  </si>
  <si>
    <t>Margita Hrašková, Mária Ortová, Emil Kormančík, Peter Kormančík, Karol Kormančík, Jozef Kormančík, Martin Fiala, Lenka Fialová, Peter Fiala</t>
  </si>
  <si>
    <t>01898/2022-PKZ -K40290/22.00</t>
  </si>
  <si>
    <t>Minárik Miroslav, Ing.</t>
  </si>
  <si>
    <t>02945/2022-PKZ -K40390/22.00</t>
  </si>
  <si>
    <t>Soblahov</t>
  </si>
  <si>
    <t>Jozef Fábry, Jana Fábryová</t>
  </si>
  <si>
    <t>03431/2022-PKZ -K40426/22.00</t>
  </si>
  <si>
    <t>František Buzna, Anna Buznová</t>
  </si>
  <si>
    <t>03916/2022-PKZ -K40449/22.00</t>
  </si>
  <si>
    <t>Lazany</t>
  </si>
  <si>
    <t>Toma Albín, Tomová Alena</t>
  </si>
  <si>
    <t>04100/2022-PKZ -K40463/22.00</t>
  </si>
  <si>
    <t>Žabokreky nad Nitrou</t>
  </si>
  <si>
    <t>Jaroslav Sýkora</t>
  </si>
  <si>
    <t>04111/2022-PKZ -K40464/22.00</t>
  </si>
  <si>
    <t>Ing. Elena Kebísková</t>
  </si>
  <si>
    <t>01426/2022-PKZP-K40150/22.00</t>
  </si>
  <si>
    <t>01547/2022-PKZP-K40165/22.00</t>
  </si>
  <si>
    <t>Ing. Ľubomír Novák a m. Daniela</t>
  </si>
  <si>
    <t>02641/2022-PKZP-K40284/22.00</t>
  </si>
  <si>
    <t>Ladislav Fuksa, Lenka Fuksová</t>
  </si>
  <si>
    <t>02844/2022-PKZP-K40301/22.00</t>
  </si>
  <si>
    <t>Branislav Šnajnar, Jakub Šnajnar</t>
  </si>
  <si>
    <t>03203/2022-PKZP-K40346/22.00</t>
  </si>
  <si>
    <t>Pernek</t>
  </si>
  <si>
    <t>03204/2022-PKZP-K40345/22.00</t>
  </si>
  <si>
    <t>Ing. Karol Cvelihar, Ing. Helena Cveliharová</t>
  </si>
  <si>
    <t>03299/2022-PKZP-K40356/22.00</t>
  </si>
  <si>
    <t>Ján Korenačka, Mária Korenačková</t>
  </si>
  <si>
    <t>03315/2022-PKZP-K40359/22.00</t>
  </si>
  <si>
    <t>Klaudia Mlázovská</t>
  </si>
  <si>
    <t>03429/2022-PKZP-K40372/22.00</t>
  </si>
  <si>
    <t>Straková  Eva</t>
  </si>
  <si>
    <t>03968/2022-PKZP-K40413/22.00</t>
  </si>
  <si>
    <t>Kostolné</t>
  </si>
  <si>
    <t>Brandisová Silvia, Mgr.</t>
  </si>
  <si>
    <t>04019/2022-PKZP-K40416/22.00</t>
  </si>
  <si>
    <t>00421/2023-PKZP-K40047/23.00</t>
  </si>
  <si>
    <t>Peňažka Michal, Mgr., Alena Peňažková Mgr.</t>
  </si>
  <si>
    <t>00862/2023-PKZP-K40174/22.01</t>
  </si>
  <si>
    <t>Jurky Milan, Ing., PhD., Jurkyová Jana</t>
  </si>
  <si>
    <t>00637/2023-PKZ -K40054/23.00</t>
  </si>
  <si>
    <t>Kysucké Nové Mesto</t>
  </si>
  <si>
    <t>Mgr. Michal Michálek</t>
  </si>
  <si>
    <t>00307/2023-PNZ -P40048/23.00</t>
  </si>
  <si>
    <t>Borinka</t>
  </si>
  <si>
    <r>
      <rPr>
        <sz val="8"/>
        <color rgb="FF000000"/>
        <rFont val="Arial"/>
        <family val="2"/>
        <charset val="238"/>
      </rPr>
      <t>70,00 €</t>
    </r>
    <r>
      <rPr>
        <sz val="8"/>
        <color rgb="FF000000"/>
        <rFont val="Arial"/>
        <family val="2"/>
        <charset val="238"/>
      </rPr>
      <t xml:space="preserve"> / </t>
    </r>
    <r>
      <rPr>
        <sz val="8"/>
        <color rgb="FF000000"/>
        <rFont val="Arial"/>
        <family val="2"/>
        <charset val="238"/>
      </rPr>
      <t>772,63 €</t>
    </r>
  </si>
  <si>
    <t>Mgr. Milan Ambróz</t>
  </si>
  <si>
    <t>00436/2023-PNZ -P40146/23.00</t>
  </si>
  <si>
    <r>
      <rPr>
        <sz val="8"/>
        <color rgb="FF000000"/>
        <rFont val="Arial"/>
        <family val="2"/>
        <charset val="238"/>
      </rPr>
      <t>150,00 €</t>
    </r>
    <r>
      <rPr>
        <sz val="8"/>
        <color rgb="FF000000"/>
        <rFont val="Arial"/>
        <family val="2"/>
        <charset val="238"/>
      </rPr>
      <t xml:space="preserve"> / </t>
    </r>
    <r>
      <rPr>
        <sz val="8"/>
        <color rgb="FF000000"/>
        <rFont val="Arial"/>
        <family val="2"/>
        <charset val="238"/>
      </rPr>
      <t>15 000,00 €</t>
    </r>
  </si>
  <si>
    <t>Chovan Slávko</t>
  </si>
  <si>
    <t>00176/2023-PNZ -P40055/23.00</t>
  </si>
  <si>
    <r>
      <rPr>
        <sz val="8"/>
        <color rgb="FF000000"/>
        <rFont val="Arial"/>
        <family val="2"/>
        <charset val="238"/>
      </rPr>
      <t>94,00 €</t>
    </r>
    <r>
      <rPr>
        <sz val="8"/>
        <color rgb="FF000000"/>
        <rFont val="Arial"/>
        <family val="2"/>
        <charset val="238"/>
      </rPr>
      <t xml:space="preserve"> / </t>
    </r>
    <r>
      <rPr>
        <sz val="8"/>
        <color rgb="FF000000"/>
        <rFont val="Arial"/>
        <family val="2"/>
        <charset val="238"/>
      </rPr>
      <t>194,30 €</t>
    </r>
  </si>
  <si>
    <t>Mgr. Ján Majer</t>
  </si>
  <si>
    <t>00381/2023-PNZ -P40119/23.00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</si>
  <si>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175,11 €</t>
    </r>
  </si>
  <si>
    <t>Siekelová Lucia Ing.</t>
  </si>
  <si>
    <t>00386/2023-PNZ -P40123/23.00</t>
  </si>
  <si>
    <r>
      <rPr>
        <sz val="8"/>
        <color rgb="FF000000"/>
        <rFont val="Arial"/>
        <family val="2"/>
        <charset val="238"/>
      </rPr>
      <t>88,00 €</t>
    </r>
    <r>
      <rPr>
        <sz val="8"/>
        <color rgb="FF000000"/>
        <rFont val="Arial"/>
        <family val="2"/>
        <charset val="238"/>
      </rPr>
      <t xml:space="preserve"> / </t>
    </r>
    <r>
      <rPr>
        <sz val="8"/>
        <color rgb="FF000000"/>
        <rFont val="Arial"/>
        <family val="2"/>
        <charset val="238"/>
      </rPr>
      <t>112,40 €</t>
    </r>
  </si>
  <si>
    <t>Motyčka Peter</t>
  </si>
  <si>
    <t>00389/2023-PNZ -P40125/23.00</t>
  </si>
  <si>
    <r>
      <rPr>
        <sz val="8"/>
        <color rgb="FF000000"/>
        <rFont val="Arial"/>
        <family val="2"/>
        <charset val="238"/>
      </rPr>
      <t>77,00 €</t>
    </r>
    <r>
      <rPr>
        <sz val="8"/>
        <color rgb="FF000000"/>
        <rFont val="Arial"/>
        <family val="2"/>
        <charset val="238"/>
      </rPr>
      <t xml:space="preserve"> / </t>
    </r>
    <r>
      <rPr>
        <sz val="8"/>
        <color rgb="FF000000"/>
        <rFont val="Arial"/>
        <family val="2"/>
        <charset val="238"/>
      </rPr>
      <t>576,35 €</t>
    </r>
  </si>
  <si>
    <t>David Magna - Farma DMD</t>
  </si>
  <si>
    <t>02211/2021-PNZ -P40559/21.00</t>
  </si>
  <si>
    <t>Poniky</t>
  </si>
  <si>
    <r>
      <rPr>
        <sz val="8"/>
        <color rgb="FF000000"/>
        <rFont val="Arial"/>
        <family val="2"/>
        <charset val="238"/>
      </rPr>
      <t>804,83 €</t>
    </r>
    <r>
      <rPr>
        <sz val="8"/>
        <color rgb="FF000000"/>
        <rFont val="Arial"/>
        <family val="2"/>
        <charset val="238"/>
      </rPr>
      <t xml:space="preserve"> / </t>
    </r>
    <r>
      <rPr>
        <sz val="8"/>
        <color rgb="FF000000"/>
        <rFont val="Arial"/>
        <family val="2"/>
        <charset val="238"/>
      </rPr>
      <t>19,77 €</t>
    </r>
  </si>
  <si>
    <t>Vágner Miroslav, Ing.</t>
  </si>
  <si>
    <t>03675/2022-PNZ -P41179/22.00</t>
  </si>
  <si>
    <r>
      <rPr>
        <sz val="8"/>
        <color rgb="FF000000"/>
        <rFont val="Arial"/>
        <family val="2"/>
        <charset val="238"/>
      </rPr>
      <t>82,00 €</t>
    </r>
    <r>
      <rPr>
        <sz val="8"/>
        <color rgb="FF000000"/>
        <rFont val="Arial"/>
        <family val="2"/>
        <charset val="238"/>
      </rPr>
      <t xml:space="preserve"> / </t>
    </r>
    <r>
      <rPr>
        <sz val="8"/>
        <color rgb="FF000000"/>
        <rFont val="Arial"/>
        <family val="2"/>
        <charset val="238"/>
      </rPr>
      <t>265,29 €</t>
    </r>
  </si>
  <si>
    <t>Čellárová Elena</t>
  </si>
  <si>
    <t>04205/2022-PNZ -P41395/22.00</t>
  </si>
  <si>
    <r>
      <rPr>
        <sz val="8"/>
        <color rgb="FF000000"/>
        <rFont val="Arial"/>
        <family val="2"/>
        <charset val="238"/>
      </rPr>
      <t>82,00 €</t>
    </r>
    <r>
      <rPr>
        <sz val="8"/>
        <color rgb="FF000000"/>
        <rFont val="Arial"/>
        <family val="2"/>
        <charset val="238"/>
      </rPr>
      <t xml:space="preserve"> / </t>
    </r>
    <r>
      <rPr>
        <sz val="8"/>
        <color rgb="FF000000"/>
        <rFont val="Arial"/>
        <family val="2"/>
        <charset val="238"/>
      </rPr>
      <t>930,76 €</t>
    </r>
  </si>
  <si>
    <t>FARMA-BUKOVINA, s.r.o.</t>
  </si>
  <si>
    <t>00291/2023-PNZ -P40719/22.00</t>
  </si>
  <si>
    <r>
      <rPr>
        <sz val="8"/>
        <color rgb="FF000000"/>
        <rFont val="Arial"/>
        <family val="2"/>
        <charset val="238"/>
      </rPr>
      <t>6 456,21 €</t>
    </r>
    <r>
      <rPr>
        <sz val="8"/>
        <color rgb="FF000000"/>
        <rFont val="Arial"/>
        <family val="2"/>
        <charset val="238"/>
      </rPr>
      <t xml:space="preserve"> / </t>
    </r>
    <r>
      <rPr>
        <sz val="8"/>
        <color rgb="FF000000"/>
        <rFont val="Arial"/>
        <family val="2"/>
        <charset val="238"/>
      </rPr>
      <t>26,58 €</t>
    </r>
  </si>
  <si>
    <t>Peter Ševcov</t>
  </si>
  <si>
    <t>00415/2023-PNZ -P40124/23.00</t>
  </si>
  <si>
    <r>
      <rPr>
        <sz val="8"/>
        <color rgb="FF000000"/>
        <rFont val="Arial"/>
        <family val="2"/>
        <charset val="238"/>
      </rPr>
      <t>55,00 €</t>
    </r>
    <r>
      <rPr>
        <sz val="8"/>
        <color rgb="FF000000"/>
        <rFont val="Arial"/>
        <family val="2"/>
        <charset val="238"/>
      </rPr>
      <t xml:space="preserve"> / </t>
    </r>
    <r>
      <rPr>
        <sz val="8"/>
        <color rgb="FF000000"/>
        <rFont val="Arial"/>
        <family val="2"/>
        <charset val="238"/>
      </rPr>
      <t>3 089,89 €</t>
    </r>
  </si>
  <si>
    <t>Poľnohospodárske družstvo Javorina Malcov</t>
  </si>
  <si>
    <t>00498/2023-PNZ -P40133/23.00</t>
  </si>
  <si>
    <t>Gerlachov, Hrabské, Lenartov, Livov, Livovská Huta, Lukov, Venécia, Malcov, Snakov</t>
  </si>
  <si>
    <r>
      <rPr>
        <sz val="8"/>
        <color rgb="FF000000"/>
        <rFont val="Arial"/>
        <family val="2"/>
        <charset val="238"/>
      </rPr>
      <t>5 590,66 €</t>
    </r>
    <r>
      <rPr>
        <sz val="8"/>
        <color rgb="FF000000"/>
        <rFont val="Arial"/>
        <family val="2"/>
        <charset val="238"/>
      </rPr>
      <t xml:space="preserve"> / </t>
    </r>
    <r>
      <rPr>
        <sz val="8"/>
        <color rgb="FF000000"/>
        <rFont val="Arial"/>
        <family val="2"/>
        <charset val="238"/>
      </rPr>
      <t>7,52 €</t>
    </r>
  </si>
  <si>
    <t>Peter Hrabčák,SHR</t>
  </si>
  <si>
    <t>00704/2023-PNZ -P40242/23.00</t>
  </si>
  <si>
    <r>
      <rPr>
        <sz val="8"/>
        <color rgb="FF000000"/>
        <rFont val="Arial"/>
        <family val="2"/>
        <charset val="238"/>
      </rPr>
      <t>476,19 €</t>
    </r>
    <r>
      <rPr>
        <sz val="8"/>
        <color rgb="FF000000"/>
        <rFont val="Arial"/>
        <family val="2"/>
        <charset val="238"/>
      </rPr>
      <t xml:space="preserve"> / </t>
    </r>
    <r>
      <rPr>
        <sz val="8"/>
        <color rgb="FF000000"/>
        <rFont val="Arial"/>
        <family val="2"/>
        <charset val="238"/>
      </rPr>
      <t>20,77 €</t>
    </r>
  </si>
  <si>
    <t>Dušan Levko</t>
  </si>
  <si>
    <t>00838/2023-PNZ -P40294/23.00</t>
  </si>
  <si>
    <t>Zborov</t>
  </si>
  <si>
    <t>Lucia Soroková</t>
  </si>
  <si>
    <t>03571/2022-PNZ -P40483/21.00</t>
  </si>
  <si>
    <t>Vyšný Tvarožec</t>
  </si>
  <si>
    <r>
      <rPr>
        <sz val="8"/>
        <color rgb="FF000000"/>
        <rFont val="Arial"/>
        <family val="2"/>
        <charset val="238"/>
      </rPr>
      <t>85,66 €</t>
    </r>
    <r>
      <rPr>
        <sz val="8"/>
        <color rgb="FF000000"/>
        <rFont val="Arial"/>
        <family val="2"/>
        <charset val="238"/>
      </rPr>
      <t xml:space="preserve"> / </t>
    </r>
    <r>
      <rPr>
        <sz val="8"/>
        <color rgb="FF000000"/>
        <rFont val="Arial"/>
        <family val="2"/>
        <charset val="238"/>
      </rPr>
      <t>15,99 €</t>
    </r>
  </si>
  <si>
    <t>Ing. Lucia Hadárová</t>
  </si>
  <si>
    <t>00335/2023-PNZ -P40100/23.00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</si>
  <si>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162,87 €</t>
    </r>
  </si>
  <si>
    <t>Ingrid Banovčanová</t>
  </si>
  <si>
    <t>00587/2023-PNZ -P40212/23.00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</si>
  <si>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1 129,03 €</t>
    </r>
  </si>
  <si>
    <t>Miroslav Trnkócy, rodený Trnkócy</t>
  </si>
  <si>
    <t>03031/2022-PNZ -P40938/22.00</t>
  </si>
  <si>
    <t>Poruba-Geceľ</t>
  </si>
  <si>
    <r>
      <rPr>
        <sz val="8"/>
        <color rgb="FF000000"/>
        <rFont val="Arial"/>
        <family val="2"/>
        <charset val="238"/>
      </rPr>
      <t>75,00 €</t>
    </r>
    <r>
      <rPr>
        <sz val="8"/>
        <color rgb="FF000000"/>
        <rFont val="Arial"/>
        <family val="2"/>
        <charset val="238"/>
      </rPr>
      <t xml:space="preserve"> / </t>
    </r>
    <r>
      <rPr>
        <sz val="8"/>
        <color rgb="FF000000"/>
        <rFont val="Arial"/>
        <family val="2"/>
        <charset val="238"/>
      </rPr>
      <t>73,74 €</t>
    </r>
  </si>
  <si>
    <t>Adriana Trnkócyová</t>
  </si>
  <si>
    <t>03033/2022-PNZ -P40965/22.00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</si>
  <si>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64,54 €</t>
    </r>
  </si>
  <si>
    <t>N: RV s.r.o. Vydrany</t>
  </si>
  <si>
    <t>00174/2023-PNZ -P40054/23.00</t>
  </si>
  <si>
    <t>Malé Blahovo, Dolná Potôň, Vydrany</t>
  </si>
  <si>
    <r>
      <rPr>
        <sz val="8"/>
        <color rgb="FF000000"/>
        <rFont val="Arial"/>
        <family val="2"/>
        <charset val="238"/>
      </rPr>
      <t>10 330,31 €</t>
    </r>
    <r>
      <rPr>
        <sz val="8"/>
        <color rgb="FF000000"/>
        <rFont val="Arial"/>
        <family val="2"/>
        <charset val="238"/>
      </rPr>
      <t xml:space="preserve"> / </t>
    </r>
    <r>
      <rPr>
        <sz val="8"/>
        <color rgb="FF000000"/>
        <rFont val="Arial"/>
        <family val="2"/>
        <charset val="238"/>
      </rPr>
      <t>155,47 €</t>
    </r>
  </si>
  <si>
    <t>ISTRA - Malé Dvorníky, spol. s r.o.</t>
  </si>
  <si>
    <t>00484/2023-PNZ -P40165/23.00</t>
  </si>
  <si>
    <t>Mliečany, Malé Blahovo, Malé Dvorníky, Vydrany</t>
  </si>
  <si>
    <r>
      <rPr>
        <sz val="8"/>
        <color rgb="FF000000"/>
        <rFont val="Arial"/>
        <family val="2"/>
        <charset val="238"/>
      </rPr>
      <t>11 132,84 €</t>
    </r>
    <r>
      <rPr>
        <sz val="8"/>
        <color rgb="FF000000"/>
        <rFont val="Arial"/>
        <family val="2"/>
        <charset val="238"/>
      </rPr>
      <t xml:space="preserve"> / </t>
    </r>
    <r>
      <rPr>
        <sz val="8"/>
        <color rgb="FF000000"/>
        <rFont val="Arial"/>
        <family val="2"/>
        <charset val="238"/>
      </rPr>
      <t>142,23 €</t>
    </r>
  </si>
  <si>
    <t>Ján Várady</t>
  </si>
  <si>
    <t>00696/2023-PNZ -P40250/23.00</t>
  </si>
  <si>
    <t>Stanislav Búran - SHR</t>
  </si>
  <si>
    <t>00160/2023-PNZ -P41388/22.00</t>
  </si>
  <si>
    <t>Pata, Šoporňa</t>
  </si>
  <si>
    <r>
      <rPr>
        <sz val="8"/>
        <color rgb="FF000000"/>
        <rFont val="Arial"/>
        <family val="2"/>
        <charset val="238"/>
      </rPr>
      <t>982,34 €</t>
    </r>
    <r>
      <rPr>
        <sz val="8"/>
        <color rgb="FF000000"/>
        <rFont val="Arial"/>
        <family val="2"/>
        <charset val="238"/>
      </rPr>
      <t xml:space="preserve"> / </t>
    </r>
    <r>
      <rPr>
        <sz val="8"/>
        <color rgb="FF000000"/>
        <rFont val="Arial"/>
        <family val="2"/>
        <charset val="238"/>
      </rPr>
      <t>137,59 €</t>
    </r>
  </si>
  <si>
    <t>Tánczos Matušík s.r.o.</t>
  </si>
  <si>
    <t>00388/2023-PNZ -P40196/20.00</t>
  </si>
  <si>
    <t>Horné Saliby, Mostová, Vozokany</t>
  </si>
  <si>
    <r>
      <rPr>
        <sz val="8"/>
        <color rgb="FF000000"/>
        <rFont val="Arial"/>
        <family val="2"/>
        <charset val="238"/>
      </rPr>
      <t>16 083,98 €</t>
    </r>
    <r>
      <rPr>
        <sz val="8"/>
        <color rgb="FF000000"/>
        <rFont val="Arial"/>
        <family val="2"/>
        <charset val="238"/>
      </rPr>
      <t xml:space="preserve"> / </t>
    </r>
    <r>
      <rPr>
        <sz val="8"/>
        <color rgb="FF000000"/>
        <rFont val="Arial"/>
        <family val="2"/>
        <charset val="238"/>
      </rPr>
      <t>118,27 €</t>
    </r>
  </si>
  <si>
    <t>AGROZDRUŽENIE s.r.o.</t>
  </si>
  <si>
    <t>00414/2023-PNZ -P40136/23.00</t>
  </si>
  <si>
    <t>Horné Saliby, Vozokany</t>
  </si>
  <si>
    <r>
      <rPr>
        <sz val="8"/>
        <color rgb="FF000000"/>
        <rFont val="Arial"/>
        <family val="2"/>
        <charset val="238"/>
      </rPr>
      <t>9 326,69 €</t>
    </r>
    <r>
      <rPr>
        <sz val="8"/>
        <color rgb="FF000000"/>
        <rFont val="Arial"/>
        <family val="2"/>
        <charset val="238"/>
      </rPr>
      <t xml:space="preserve"> / </t>
    </r>
    <r>
      <rPr>
        <sz val="8"/>
        <color rgb="FF000000"/>
        <rFont val="Arial"/>
        <family val="2"/>
        <charset val="238"/>
      </rPr>
      <t>116,59 €</t>
    </r>
  </si>
  <si>
    <t>Tuška Štefan SHR</t>
  </si>
  <si>
    <t>00456/2023-PNZ -P40151/23.00</t>
  </si>
  <si>
    <r>
      <rPr>
        <sz val="8"/>
        <color rgb="FF000000"/>
        <rFont val="Arial"/>
        <family val="2"/>
        <charset val="238"/>
      </rPr>
      <t>554,04 €</t>
    </r>
    <r>
      <rPr>
        <sz val="8"/>
        <color rgb="FF000000"/>
        <rFont val="Arial"/>
        <family val="2"/>
        <charset val="238"/>
      </rPr>
      <t xml:space="preserve"> / </t>
    </r>
    <r>
      <rPr>
        <sz val="8"/>
        <color rgb="FF000000"/>
        <rFont val="Arial"/>
        <family val="2"/>
        <charset val="238"/>
      </rPr>
      <t>118,89 €</t>
    </r>
  </si>
  <si>
    <t>00743/2023-PNZ -P40263/23.00</t>
  </si>
  <si>
    <r>
      <rPr>
        <sz val="8"/>
        <color rgb="FF000000"/>
        <rFont val="Arial"/>
        <family val="2"/>
        <charset val="238"/>
      </rPr>
      <t>163,58 €</t>
    </r>
    <r>
      <rPr>
        <sz val="8"/>
        <color rgb="FF000000"/>
        <rFont val="Arial"/>
        <family val="2"/>
        <charset val="238"/>
      </rPr>
      <t xml:space="preserve"> / </t>
    </r>
    <r>
      <rPr>
        <sz val="8"/>
        <color rgb="FF000000"/>
        <rFont val="Arial"/>
        <family val="2"/>
        <charset val="238"/>
      </rPr>
      <t>118,11 €</t>
    </r>
  </si>
  <si>
    <t>Ing. Ľubomír Šoky  SHR</t>
  </si>
  <si>
    <t>04208/2022-PNZ -P41401/22.00</t>
  </si>
  <si>
    <t>Šoporňa</t>
  </si>
  <si>
    <r>
      <rPr>
        <sz val="8"/>
        <color rgb="FF000000"/>
        <rFont val="Arial"/>
        <family val="2"/>
        <charset val="238"/>
      </rPr>
      <t>8 132,53 €</t>
    </r>
    <r>
      <rPr>
        <sz val="8"/>
        <color rgb="FF000000"/>
        <rFont val="Arial"/>
        <family val="2"/>
        <charset val="238"/>
      </rPr>
      <t xml:space="preserve"> / </t>
    </r>
    <r>
      <rPr>
        <sz val="8"/>
        <color rgb="FF000000"/>
        <rFont val="Arial"/>
        <family val="2"/>
        <charset val="238"/>
      </rPr>
      <t>140,30 €</t>
    </r>
  </si>
  <si>
    <t>Vašková Miriama</t>
  </si>
  <si>
    <t>00308/2023-PNZ -P40096/23.00</t>
  </si>
  <si>
    <r>
      <rPr>
        <sz val="8"/>
        <color rgb="FF000000"/>
        <rFont val="Arial"/>
        <family val="2"/>
        <charset val="238"/>
      </rPr>
      <t>80,00 €</t>
    </r>
    <r>
      <rPr>
        <sz val="8"/>
        <color rgb="FF000000"/>
        <rFont val="Arial"/>
        <family val="2"/>
        <charset val="238"/>
      </rPr>
      <t xml:space="preserve"> / </t>
    </r>
    <r>
      <rPr>
        <sz val="8"/>
        <color rgb="FF000000"/>
        <rFont val="Arial"/>
        <family val="2"/>
        <charset val="238"/>
      </rPr>
      <t>283,69 €</t>
    </r>
  </si>
  <si>
    <t>Petrík Peter, Bc.</t>
  </si>
  <si>
    <t>00596/2023-PNZ -P40214/23.00</t>
  </si>
  <si>
    <t>Košická Belá</t>
  </si>
  <si>
    <r>
      <rPr>
        <sz val="8"/>
        <color rgb="FF000000"/>
        <rFont val="Arial"/>
        <family val="2"/>
        <charset val="238"/>
      </rPr>
      <t>75,00 €</t>
    </r>
    <r>
      <rPr>
        <sz val="8"/>
        <color rgb="FF000000"/>
        <rFont val="Arial"/>
        <family val="2"/>
        <charset val="238"/>
      </rPr>
      <t xml:space="preserve"> / </t>
    </r>
    <r>
      <rPr>
        <sz val="8"/>
        <color rgb="FF000000"/>
        <rFont val="Arial"/>
        <family val="2"/>
        <charset val="238"/>
      </rPr>
      <t>697,03 €</t>
    </r>
  </si>
  <si>
    <t>AGROPODNIK SLAMOZ spol. s r.o.</t>
  </si>
  <si>
    <t>00746/2021-PNZ -P40512/20.00</t>
  </si>
  <si>
    <t>Kalša, Nový Salaš, Ruskov, Slančík, Slanec, Slanská Huta, Slanské Nové Mesto</t>
  </si>
  <si>
    <r>
      <rPr>
        <sz val="8"/>
        <color rgb="FF000000"/>
        <rFont val="Arial"/>
        <family val="2"/>
        <charset val="238"/>
      </rPr>
      <t>23 707,19 €</t>
    </r>
    <r>
      <rPr>
        <sz val="8"/>
        <color rgb="FF000000"/>
        <rFont val="Arial"/>
        <family val="2"/>
        <charset val="238"/>
      </rPr>
      <t xml:space="preserve"> / </t>
    </r>
    <r>
      <rPr>
        <sz val="8"/>
        <color rgb="FF000000"/>
        <rFont val="Arial"/>
        <family val="2"/>
        <charset val="238"/>
      </rPr>
      <t>38,28 €</t>
    </r>
  </si>
  <si>
    <t>BALSEED spol. s r.o.</t>
  </si>
  <si>
    <t>00232/2023-PNZ -P40073/23.00</t>
  </si>
  <si>
    <t>Kolárovo</t>
  </si>
  <si>
    <r>
      <rPr>
        <sz val="8"/>
        <color rgb="FF000000"/>
        <rFont val="Arial"/>
        <family val="2"/>
        <charset val="238"/>
      </rPr>
      <t>631,28 €</t>
    </r>
    <r>
      <rPr>
        <sz val="8"/>
        <color rgb="FF000000"/>
        <rFont val="Arial"/>
        <family val="2"/>
        <charset val="238"/>
      </rPr>
      <t xml:space="preserve"> / </t>
    </r>
    <r>
      <rPr>
        <sz val="8"/>
        <color rgb="FF000000"/>
        <rFont val="Arial"/>
        <family val="2"/>
        <charset val="238"/>
      </rPr>
      <t>119,97 €</t>
    </r>
  </si>
  <si>
    <t>SUPRO Marcelová a.s.</t>
  </si>
  <si>
    <t>00455/2022-PNZ -P40148/22.00</t>
  </si>
  <si>
    <t>Krátke Kesy, Marcelová, Šrobárová</t>
  </si>
  <si>
    <r>
      <rPr>
        <sz val="8"/>
        <color rgb="FF000000"/>
        <rFont val="Arial"/>
        <family val="2"/>
        <charset val="238"/>
      </rPr>
      <t>8 659,48 €</t>
    </r>
    <r>
      <rPr>
        <sz val="8"/>
        <color rgb="FF000000"/>
        <rFont val="Arial"/>
        <family val="2"/>
        <charset val="238"/>
      </rPr>
      <t xml:space="preserve"> / </t>
    </r>
    <r>
      <rPr>
        <sz val="8"/>
        <color rgb="FF000000"/>
        <rFont val="Arial"/>
        <family val="2"/>
        <charset val="238"/>
      </rPr>
      <t>98,70 €</t>
    </r>
  </si>
  <si>
    <t>STORK Slovakia, s.r.o.</t>
  </si>
  <si>
    <t>00458/2023-PNZ -P40152/23.00</t>
  </si>
  <si>
    <r>
      <rPr>
        <sz val="8"/>
        <color rgb="FF000000"/>
        <rFont val="Arial"/>
        <family val="2"/>
        <charset val="238"/>
      </rPr>
      <t>8,93 €</t>
    </r>
    <r>
      <rPr>
        <sz val="8"/>
        <color rgb="FF000000"/>
        <rFont val="Arial"/>
        <family val="2"/>
        <charset val="238"/>
      </rPr>
      <t xml:space="preserve"> / </t>
    </r>
    <r>
      <rPr>
        <sz val="8"/>
        <color rgb="FF000000"/>
        <rFont val="Arial"/>
        <family val="2"/>
        <charset val="238"/>
      </rPr>
      <t>121,83 €</t>
    </r>
  </si>
  <si>
    <t>KONAGRO, s.r.o.</t>
  </si>
  <si>
    <t>00522/2023-PNZ -P40183/23.00</t>
  </si>
  <si>
    <r>
      <rPr>
        <sz val="8"/>
        <color rgb="FF000000"/>
        <rFont val="Arial"/>
        <family val="2"/>
        <charset val="238"/>
      </rPr>
      <t>6 173,36 €</t>
    </r>
    <r>
      <rPr>
        <sz val="8"/>
        <color rgb="FF000000"/>
        <rFont val="Arial"/>
        <family val="2"/>
        <charset val="238"/>
      </rPr>
      <t xml:space="preserve"> / </t>
    </r>
    <r>
      <rPr>
        <sz val="8"/>
        <color rgb="FF000000"/>
        <rFont val="Arial"/>
        <family val="2"/>
        <charset val="238"/>
      </rPr>
      <t>139,38 €</t>
    </r>
  </si>
  <si>
    <t>AGREF, spol. s r.o.</t>
  </si>
  <si>
    <t>00524/2023-PNZ -P40182/23.00</t>
  </si>
  <si>
    <r>
      <rPr>
        <sz val="8"/>
        <color rgb="FF000000"/>
        <rFont val="Arial"/>
        <family val="2"/>
        <charset val="238"/>
      </rPr>
      <t>384,56 €</t>
    </r>
    <r>
      <rPr>
        <sz val="8"/>
        <color rgb="FF000000"/>
        <rFont val="Arial"/>
        <family val="2"/>
        <charset val="238"/>
      </rPr>
      <t xml:space="preserve"> / </t>
    </r>
    <r>
      <rPr>
        <sz val="8"/>
        <color rgb="FF000000"/>
        <rFont val="Arial"/>
        <family val="2"/>
        <charset val="238"/>
      </rPr>
      <t>139,38 €</t>
    </r>
  </si>
  <si>
    <t>Ján Farkaš - POĽNOPOTREBY</t>
  </si>
  <si>
    <t>00724/2023-PNZ -P40060/23.00</t>
  </si>
  <si>
    <r>
      <rPr>
        <sz val="8"/>
        <color rgb="FF000000"/>
        <rFont val="Arial"/>
        <family val="2"/>
        <charset val="238"/>
      </rPr>
      <t>1 380,72 €</t>
    </r>
    <r>
      <rPr>
        <sz val="8"/>
        <color rgb="FF000000"/>
        <rFont val="Arial"/>
        <family val="2"/>
        <charset val="238"/>
      </rPr>
      <t xml:space="preserve"> / </t>
    </r>
    <r>
      <rPr>
        <sz val="8"/>
        <color rgb="FF000000"/>
        <rFont val="Arial"/>
        <family val="2"/>
        <charset val="238"/>
      </rPr>
      <t>83,23 €</t>
    </r>
  </si>
  <si>
    <t>Roman Sobolovský</t>
  </si>
  <si>
    <t>04106/2022-PNZ -P41352/22.00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</si>
  <si>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126,34 €</t>
    </r>
  </si>
  <si>
    <t>Andrea Oravcová</t>
  </si>
  <si>
    <t>00119/2023-PNZ -P40037/23.00</t>
  </si>
  <si>
    <r>
      <rPr>
        <sz val="8"/>
        <color rgb="FF000000"/>
        <rFont val="Arial"/>
        <family val="2"/>
        <charset val="238"/>
      </rPr>
      <t>60,00 €</t>
    </r>
    <r>
      <rPr>
        <sz val="8"/>
        <color rgb="FF000000"/>
        <rFont val="Arial"/>
        <family val="2"/>
        <charset val="238"/>
      </rPr>
      <t xml:space="preserve"> / </t>
    </r>
    <r>
      <rPr>
        <sz val="8"/>
        <color rgb="FF000000"/>
        <rFont val="Arial"/>
        <family val="2"/>
        <charset val="238"/>
      </rPr>
      <t>1 467,00 €</t>
    </r>
  </si>
  <si>
    <t>Peter Zemko</t>
  </si>
  <si>
    <t>00205/2023-PNZ -P40019/23.00</t>
  </si>
  <si>
    <t>Olováry</t>
  </si>
  <si>
    <r>
      <rPr>
        <sz val="8"/>
        <color rgb="FF000000"/>
        <rFont val="Arial"/>
        <family val="2"/>
        <charset val="238"/>
      </rPr>
      <t>112,49 €</t>
    </r>
    <r>
      <rPr>
        <sz val="8"/>
        <color rgb="FF000000"/>
        <rFont val="Arial"/>
        <family val="2"/>
        <charset val="238"/>
      </rPr>
      <t xml:space="preserve"> / </t>
    </r>
    <r>
      <rPr>
        <sz val="8"/>
        <color rgb="FF000000"/>
        <rFont val="Arial"/>
        <family val="2"/>
        <charset val="238"/>
      </rPr>
      <t>25,31 €</t>
    </r>
  </si>
  <si>
    <t>04084/2022-PNZ -P41342/22.00</t>
  </si>
  <si>
    <r>
      <rPr>
        <sz val="8"/>
        <color rgb="FF000000"/>
        <rFont val="Arial"/>
        <family val="2"/>
        <charset val="238"/>
      </rPr>
      <t>279,01 €</t>
    </r>
    <r>
      <rPr>
        <sz val="8"/>
        <color rgb="FF000000"/>
        <rFont val="Arial"/>
        <family val="2"/>
        <charset val="238"/>
      </rPr>
      <t xml:space="preserve"> / </t>
    </r>
    <r>
      <rPr>
        <sz val="8"/>
        <color rgb="FF000000"/>
        <rFont val="Arial"/>
        <family val="2"/>
        <charset val="238"/>
      </rPr>
      <t>25,31 €</t>
    </r>
  </si>
  <si>
    <t>Tréger Branislav Mgr., PhD.</t>
  </si>
  <si>
    <t>00474/2023-PNZ -P40065/23.00</t>
  </si>
  <si>
    <r>
      <rPr>
        <sz val="8"/>
        <color rgb="FF000000"/>
        <rFont val="Arial"/>
        <family val="2"/>
        <charset val="238"/>
      </rPr>
      <t>80,00 €</t>
    </r>
    <r>
      <rPr>
        <sz val="8"/>
        <color rgb="FF000000"/>
        <rFont val="Arial"/>
        <family val="2"/>
        <charset val="238"/>
      </rPr>
      <t xml:space="preserve"> / </t>
    </r>
    <r>
      <rPr>
        <sz val="8"/>
        <color rgb="FF000000"/>
        <rFont val="Arial"/>
        <family val="2"/>
        <charset val="238"/>
      </rPr>
      <t>238,17 €</t>
    </r>
  </si>
  <si>
    <t>Ďuriš Roman, Ing., a Ďurišová Magdaléna, Ing.</t>
  </si>
  <si>
    <t>00204/2023-PNZ -P41055/22.00</t>
  </si>
  <si>
    <r>
      <rPr>
        <sz val="8"/>
        <color rgb="FF000000"/>
        <rFont val="Arial"/>
        <family val="2"/>
        <charset val="238"/>
      </rPr>
      <t>91,00 €</t>
    </r>
    <r>
      <rPr>
        <sz val="8"/>
        <color rgb="FF000000"/>
        <rFont val="Arial"/>
        <family val="2"/>
        <charset val="238"/>
      </rPr>
      <t xml:space="preserve"> / </t>
    </r>
    <r>
      <rPr>
        <sz val="8"/>
        <color rgb="FF000000"/>
        <rFont val="Arial"/>
        <family val="2"/>
        <charset val="238"/>
      </rPr>
      <t>3 382,89 €</t>
    </r>
  </si>
  <si>
    <t>Balya Zsolt, SHR</t>
  </si>
  <si>
    <t>00604/2023-PNZ -P40014/23.00</t>
  </si>
  <si>
    <t>Levice, Dolný Tekovský Hrádok</t>
  </si>
  <si>
    <r>
      <rPr>
        <sz val="8"/>
        <color rgb="FF000000"/>
        <rFont val="Arial"/>
        <family val="2"/>
        <charset val="238"/>
      </rPr>
      <t>1 785,91 €</t>
    </r>
    <r>
      <rPr>
        <sz val="8"/>
        <color rgb="FF000000"/>
        <rFont val="Arial"/>
        <family val="2"/>
        <charset val="238"/>
      </rPr>
      <t xml:space="preserve"> / </t>
    </r>
    <r>
      <rPr>
        <sz val="8"/>
        <color rgb="FF000000"/>
        <rFont val="Arial"/>
        <family val="2"/>
        <charset val="238"/>
      </rPr>
      <t>110,36 €</t>
    </r>
  </si>
  <si>
    <t>Kissová Klára - SHR</t>
  </si>
  <si>
    <t>00756/2023-PNZ -P40265/23.00</t>
  </si>
  <si>
    <t>Vozokany nad Hronom, Svodov</t>
  </si>
  <si>
    <r>
      <rPr>
        <sz val="8"/>
        <color rgb="FF000000"/>
        <rFont val="Arial"/>
        <family val="2"/>
        <charset val="238"/>
      </rPr>
      <t>4 680,44 €</t>
    </r>
    <r>
      <rPr>
        <sz val="8"/>
        <color rgb="FF000000"/>
        <rFont val="Arial"/>
        <family val="2"/>
        <charset val="238"/>
      </rPr>
      <t xml:space="preserve"> / </t>
    </r>
    <r>
      <rPr>
        <sz val="8"/>
        <color rgb="FF000000"/>
        <rFont val="Arial"/>
        <family val="2"/>
        <charset val="238"/>
      </rPr>
      <t>142,84 €</t>
    </r>
  </si>
  <si>
    <t>Záhorský Ladislav Ing.</t>
  </si>
  <si>
    <t>00772/2023-PNZ -P40041/23.00</t>
  </si>
  <si>
    <t>Horša</t>
  </si>
  <si>
    <r>
      <rPr>
        <sz val="8"/>
        <color rgb="FF000000"/>
        <rFont val="Arial"/>
        <family val="2"/>
        <charset val="238"/>
      </rPr>
      <t>82,50 €</t>
    </r>
    <r>
      <rPr>
        <sz val="8"/>
        <color rgb="FF000000"/>
        <rFont val="Arial"/>
        <family val="2"/>
        <charset val="238"/>
      </rPr>
      <t xml:space="preserve"> / </t>
    </r>
    <r>
      <rPr>
        <sz val="8"/>
        <color rgb="FF000000"/>
        <rFont val="Arial"/>
        <family val="2"/>
        <charset val="238"/>
      </rPr>
      <t>484,44 €</t>
    </r>
  </si>
  <si>
    <t>Monika Hostovičáková</t>
  </si>
  <si>
    <t>00181/2023-PNZ -P40047/23.00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</si>
  <si>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134,84 €</t>
    </r>
  </si>
  <si>
    <t>Ing. Ladislav Varga</t>
  </si>
  <si>
    <t>00365/2023-PNZ -P40102/23.00</t>
  </si>
  <si>
    <r>
      <rPr>
        <sz val="8"/>
        <color rgb="FF000000"/>
        <rFont val="Arial"/>
        <family val="2"/>
        <charset val="238"/>
      </rPr>
      <t>959,80 €</t>
    </r>
    <r>
      <rPr>
        <sz val="8"/>
        <color rgb="FF000000"/>
        <rFont val="Arial"/>
        <family val="2"/>
        <charset val="238"/>
      </rPr>
      <t xml:space="preserve"> / </t>
    </r>
    <r>
      <rPr>
        <sz val="8"/>
        <color rgb="FF000000"/>
        <rFont val="Arial"/>
        <family val="2"/>
        <charset val="238"/>
      </rPr>
      <t>32,17 €</t>
    </r>
  </si>
  <si>
    <t>Jacko Michal</t>
  </si>
  <si>
    <t>03350/2022-PNZ -P40908/22.00</t>
  </si>
  <si>
    <t>Bunkovce</t>
  </si>
  <si>
    <r>
      <rPr>
        <sz val="8"/>
        <color rgb="FF000000"/>
        <rFont val="Arial"/>
        <family val="2"/>
        <charset val="238"/>
      </rPr>
      <t>823,70 €</t>
    </r>
    <r>
      <rPr>
        <sz val="8"/>
        <color rgb="FF000000"/>
        <rFont val="Arial"/>
        <family val="2"/>
        <charset val="238"/>
      </rPr>
      <t xml:space="preserve"> / </t>
    </r>
    <r>
      <rPr>
        <sz val="8"/>
        <color rgb="FF000000"/>
        <rFont val="Arial"/>
        <family val="2"/>
        <charset val="238"/>
      </rPr>
      <t>38,99 €</t>
    </r>
  </si>
  <si>
    <t>Ing. Mgr. Jozef Gíreth, SHR</t>
  </si>
  <si>
    <t>00433/2023-PNZ -P40142/23.00</t>
  </si>
  <si>
    <t>Kaľamenová, Liešno</t>
  </si>
  <si>
    <r>
      <rPr>
        <sz val="8"/>
        <color rgb="FF000000"/>
        <rFont val="Arial"/>
        <family val="2"/>
        <charset val="238"/>
      </rPr>
      <t>541,14 €</t>
    </r>
    <r>
      <rPr>
        <sz val="8"/>
        <color rgb="FF000000"/>
        <rFont val="Arial"/>
        <family val="2"/>
        <charset val="238"/>
      </rPr>
      <t xml:space="preserve"> / </t>
    </r>
    <r>
      <rPr>
        <sz val="8"/>
        <color rgb="FF000000"/>
        <rFont val="Arial"/>
        <family val="2"/>
        <charset val="238"/>
      </rPr>
      <t>44,71 €</t>
    </r>
  </si>
  <si>
    <t>Ing. Boris Baláž PhD., SHR</t>
  </si>
  <si>
    <t>00663/2023-PNZ -P40262/22.00</t>
  </si>
  <si>
    <t>Horná Štubňa, Sklené, Dolný Turček</t>
  </si>
  <si>
    <r>
      <rPr>
        <sz val="8"/>
        <color rgb="FF000000"/>
        <rFont val="Arial"/>
        <family val="2"/>
        <charset val="238"/>
      </rPr>
      <t>7 719,66 €</t>
    </r>
    <r>
      <rPr>
        <sz val="8"/>
        <color rgb="FF000000"/>
        <rFont val="Arial"/>
        <family val="2"/>
        <charset val="238"/>
      </rPr>
      <t xml:space="preserve"> / </t>
    </r>
    <r>
      <rPr>
        <sz val="8"/>
        <color rgb="FF000000"/>
        <rFont val="Arial"/>
        <family val="2"/>
        <charset val="238"/>
      </rPr>
      <t>37,55 €</t>
    </r>
  </si>
  <si>
    <t>Občianske združenie DONJON</t>
  </si>
  <si>
    <t>03908/2022-PNZ -P40847/22.00</t>
  </si>
  <si>
    <r>
      <rPr>
        <sz val="8"/>
        <color rgb="FF000000"/>
        <rFont val="Arial"/>
        <family val="2"/>
        <charset val="238"/>
      </rPr>
      <t>117,05 €</t>
    </r>
    <r>
      <rPr>
        <sz val="8"/>
        <color rgb="FF000000"/>
        <rFont val="Arial"/>
        <family val="2"/>
        <charset val="238"/>
      </rPr>
      <t xml:space="preserve"> / </t>
    </r>
    <r>
      <rPr>
        <sz val="8"/>
        <color rgb="FF000000"/>
        <rFont val="Arial"/>
        <family val="2"/>
        <charset val="238"/>
      </rPr>
      <t>61,56 €</t>
    </r>
  </si>
  <si>
    <t>Ivan Kulich, SHR</t>
  </si>
  <si>
    <t>04092/2022-PNZ -P41280/22.00</t>
  </si>
  <si>
    <r>
      <rPr>
        <sz val="8"/>
        <color rgb="FF000000"/>
        <rFont val="Arial"/>
        <family val="2"/>
        <charset val="238"/>
      </rPr>
      <t>910,23 €</t>
    </r>
    <r>
      <rPr>
        <sz val="8"/>
        <color rgb="FF000000"/>
        <rFont val="Arial"/>
        <family val="2"/>
        <charset val="238"/>
      </rPr>
      <t xml:space="preserve"> / </t>
    </r>
    <r>
      <rPr>
        <sz val="8"/>
        <color rgb="FF000000"/>
        <rFont val="Arial"/>
        <family val="2"/>
        <charset val="238"/>
      </rPr>
      <t>43,99 €</t>
    </r>
  </si>
  <si>
    <t>Ing. Katarína Ballová</t>
  </si>
  <si>
    <t>00467/2023-PNZ -P41298/22.00</t>
  </si>
  <si>
    <t>Veľký Lapáš</t>
  </si>
  <si>
    <r>
      <rPr>
        <sz val="8"/>
        <color rgb="FF000000"/>
        <rFont val="Arial"/>
        <family val="2"/>
        <charset val="238"/>
      </rPr>
      <t>249,06 €</t>
    </r>
    <r>
      <rPr>
        <sz val="8"/>
        <color rgb="FF000000"/>
        <rFont val="Arial"/>
        <family val="2"/>
        <charset val="238"/>
      </rPr>
      <t xml:space="preserve"> / </t>
    </r>
    <r>
      <rPr>
        <sz val="8"/>
        <color rgb="FF000000"/>
        <rFont val="Arial"/>
        <family val="2"/>
        <charset val="238"/>
      </rPr>
      <t>95,79 €</t>
    </r>
  </si>
  <si>
    <t>Ing. Martin Huslica</t>
  </si>
  <si>
    <t>00483/2023-PNZ -P40164/23.00</t>
  </si>
  <si>
    <r>
      <rPr>
        <sz val="8"/>
        <color rgb="FF000000"/>
        <rFont val="Arial"/>
        <family val="2"/>
        <charset val="238"/>
      </rPr>
      <t>70,00 €</t>
    </r>
    <r>
      <rPr>
        <sz val="8"/>
        <color rgb="FF000000"/>
        <rFont val="Arial"/>
        <family val="2"/>
        <charset val="238"/>
      </rPr>
      <t xml:space="preserve"> / </t>
    </r>
    <r>
      <rPr>
        <sz val="8"/>
        <color rgb="FF000000"/>
        <rFont val="Arial"/>
        <family val="2"/>
        <charset val="238"/>
      </rPr>
      <t>808,31 €</t>
    </r>
  </si>
  <si>
    <t>AGRO - Golianovo s.r.o.</t>
  </si>
  <si>
    <t>00529/2023-PNZ -P41305/22.00</t>
  </si>
  <si>
    <t>Golianovo, Veľký Lapáš</t>
  </si>
  <si>
    <r>
      <rPr>
        <sz val="8"/>
        <color rgb="FF000000"/>
        <rFont val="Arial"/>
        <family val="2"/>
        <charset val="238"/>
      </rPr>
      <t>28 797,76 €</t>
    </r>
    <r>
      <rPr>
        <sz val="8"/>
        <color rgb="FF000000"/>
        <rFont val="Arial"/>
        <family val="2"/>
        <charset val="238"/>
      </rPr>
      <t xml:space="preserve"> / </t>
    </r>
    <r>
      <rPr>
        <sz val="8"/>
        <color rgb="FF000000"/>
        <rFont val="Arial"/>
        <family val="2"/>
        <charset val="238"/>
      </rPr>
      <t>138,67 €</t>
    </r>
  </si>
  <si>
    <t>Mária Ballová - Mária</t>
  </si>
  <si>
    <t>00533/2023-PNZ -P40184/23.00</t>
  </si>
  <si>
    <r>
      <rPr>
        <sz val="8"/>
        <color rgb="FF000000"/>
        <rFont val="Arial"/>
        <family val="2"/>
        <charset val="238"/>
      </rPr>
      <t>415,36 €</t>
    </r>
    <r>
      <rPr>
        <sz val="8"/>
        <color rgb="FF000000"/>
        <rFont val="Arial"/>
        <family val="2"/>
        <charset val="238"/>
      </rPr>
      <t xml:space="preserve"> / </t>
    </r>
    <r>
      <rPr>
        <sz val="8"/>
        <color rgb="FF000000"/>
        <rFont val="Arial"/>
        <family val="2"/>
        <charset val="238"/>
      </rPr>
      <t>95,79 €</t>
    </r>
  </si>
  <si>
    <t>AGRO - DVOR, s.r.o.</t>
  </si>
  <si>
    <t>00550/2023-PNZ -P41303/22.00</t>
  </si>
  <si>
    <t>Dolné Obdokovce, Dolné Štitáre, Malý Lapáš, Pohranice</t>
  </si>
  <si>
    <r>
      <rPr>
        <sz val="8"/>
        <color rgb="FF000000"/>
        <rFont val="Arial"/>
        <family val="2"/>
        <charset val="238"/>
      </rPr>
      <t>8 202,58 €</t>
    </r>
    <r>
      <rPr>
        <sz val="8"/>
        <color rgb="FF000000"/>
        <rFont val="Arial"/>
        <family val="2"/>
        <charset val="238"/>
      </rPr>
      <t xml:space="preserve"> / </t>
    </r>
    <r>
      <rPr>
        <sz val="8"/>
        <color rgb="FF000000"/>
        <rFont val="Arial"/>
        <family val="2"/>
        <charset val="238"/>
      </rPr>
      <t>77,11 €</t>
    </r>
  </si>
  <si>
    <t>Martin Balla, SHR</t>
  </si>
  <si>
    <t>00579/2023-PNZ -P41297/22.00</t>
  </si>
  <si>
    <r>
      <rPr>
        <sz val="8"/>
        <color rgb="FF000000"/>
        <rFont val="Arial"/>
        <family val="2"/>
        <charset val="238"/>
      </rPr>
      <t>430,85 €</t>
    </r>
    <r>
      <rPr>
        <sz val="8"/>
        <color rgb="FF000000"/>
        <rFont val="Arial"/>
        <family val="2"/>
        <charset val="238"/>
      </rPr>
      <t xml:space="preserve"> / </t>
    </r>
    <r>
      <rPr>
        <sz val="8"/>
        <color rgb="FF000000"/>
        <rFont val="Arial"/>
        <family val="2"/>
        <charset val="238"/>
      </rPr>
      <t>95,79 €</t>
    </r>
  </si>
  <si>
    <t>IMRIŠEK s.r.o.</t>
  </si>
  <si>
    <t>00602/2023-PNZ -P41296/22.00</t>
  </si>
  <si>
    <t>Veľký Lapáš, Chrenová, Mikov dvor, Nitrianske Hrnčiarovce, Veľké Janíkovce</t>
  </si>
  <si>
    <r>
      <rPr>
        <sz val="8"/>
        <color rgb="FF000000"/>
        <rFont val="Arial"/>
        <family val="2"/>
        <charset val="238"/>
      </rPr>
      <t>19 309,74 €</t>
    </r>
    <r>
      <rPr>
        <sz val="8"/>
        <color rgb="FF000000"/>
        <rFont val="Arial"/>
        <family val="2"/>
        <charset val="238"/>
      </rPr>
      <t xml:space="preserve"> / </t>
    </r>
    <r>
      <rPr>
        <sz val="8"/>
        <color rgb="FF000000"/>
        <rFont val="Arial"/>
        <family val="2"/>
        <charset val="238"/>
      </rPr>
      <t>103,26 €</t>
    </r>
  </si>
  <si>
    <t>Jozef Šimončík</t>
  </si>
  <si>
    <t>00678/2023-PNZ -P41321/22.00</t>
  </si>
  <si>
    <t>Malý Lapáš, Veľký Lapáš, Nitrianske Hrnčiarovce</t>
  </si>
  <si>
    <r>
      <rPr>
        <sz val="8"/>
        <color rgb="FF000000"/>
        <rFont val="Arial"/>
        <family val="2"/>
        <charset val="238"/>
      </rPr>
      <t>4 495,32 €</t>
    </r>
    <r>
      <rPr>
        <sz val="8"/>
        <color rgb="FF000000"/>
        <rFont val="Arial"/>
        <family val="2"/>
        <charset val="238"/>
      </rPr>
      <t xml:space="preserve"> / </t>
    </r>
    <r>
      <rPr>
        <sz val="8"/>
        <color rgb="FF000000"/>
        <rFont val="Arial"/>
        <family val="2"/>
        <charset val="238"/>
      </rPr>
      <t>96,58 €</t>
    </r>
  </si>
  <si>
    <t>Anna Chlebcová</t>
  </si>
  <si>
    <t>00402/2023-PNZ -P40128/23.00</t>
  </si>
  <si>
    <r>
      <rPr>
        <sz val="8"/>
        <color rgb="FF000000"/>
        <rFont val="Arial"/>
        <family val="2"/>
        <charset val="238"/>
      </rPr>
      <t>75,00 €</t>
    </r>
    <r>
      <rPr>
        <sz val="8"/>
        <color rgb="FF000000"/>
        <rFont val="Arial"/>
        <family val="2"/>
        <charset val="238"/>
      </rPr>
      <t xml:space="preserve"> / </t>
    </r>
    <r>
      <rPr>
        <sz val="8"/>
        <color rgb="FF000000"/>
        <rFont val="Arial"/>
        <family val="2"/>
        <charset val="238"/>
      </rPr>
      <t>477,70 €</t>
    </r>
  </si>
  <si>
    <t>Diana Ušjaková</t>
  </si>
  <si>
    <t>00464/2023-PNZ -P40157/23.00</t>
  </si>
  <si>
    <r>
      <rPr>
        <sz val="8"/>
        <color rgb="FF000000"/>
        <rFont val="Arial"/>
        <family val="2"/>
        <charset val="238"/>
      </rPr>
      <t>77,00 €</t>
    </r>
    <r>
      <rPr>
        <sz val="8"/>
        <color rgb="FF000000"/>
        <rFont val="Arial"/>
        <family val="2"/>
        <charset val="238"/>
      </rPr>
      <t xml:space="preserve"> / </t>
    </r>
    <r>
      <rPr>
        <sz val="8"/>
        <color rgb="FF000000"/>
        <rFont val="Arial"/>
        <family val="2"/>
        <charset val="238"/>
      </rPr>
      <t>1 355,63 €</t>
    </r>
  </si>
  <si>
    <t>Miloš Budjač</t>
  </si>
  <si>
    <t>00647/2023-PNZ -P40229/23.00</t>
  </si>
  <si>
    <t>Mikušovce pri Pruskom</t>
  </si>
  <si>
    <r>
      <rPr>
        <sz val="8"/>
        <color rgb="FF000000"/>
        <rFont val="Arial"/>
        <family val="2"/>
        <charset val="238"/>
      </rPr>
      <t>85,10 €</t>
    </r>
    <r>
      <rPr>
        <sz val="8"/>
        <color rgb="FF000000"/>
        <rFont val="Arial"/>
        <family val="2"/>
        <charset val="238"/>
      </rPr>
      <t xml:space="preserve"> / </t>
    </r>
    <r>
      <rPr>
        <sz val="8"/>
        <color rgb="FF000000"/>
        <rFont val="Arial"/>
        <family val="2"/>
        <charset val="238"/>
      </rPr>
      <t>166,99 €</t>
    </r>
  </si>
  <si>
    <t>Iveta Hantáková</t>
  </si>
  <si>
    <t>00687/2023-PNZ -P40245/23.00</t>
  </si>
  <si>
    <r>
      <rPr>
        <sz val="8"/>
        <color rgb="FF000000"/>
        <rFont val="Arial"/>
        <family val="2"/>
        <charset val="238"/>
      </rPr>
      <t>83,50 €</t>
    </r>
    <r>
      <rPr>
        <sz val="8"/>
        <color rgb="FF000000"/>
        <rFont val="Arial"/>
        <family val="2"/>
        <charset val="238"/>
      </rPr>
      <t xml:space="preserve"> / </t>
    </r>
    <r>
      <rPr>
        <sz val="8"/>
        <color rgb="FF000000"/>
        <rFont val="Arial"/>
        <family val="2"/>
        <charset val="238"/>
      </rPr>
      <t>208,49 €</t>
    </r>
  </si>
  <si>
    <t>Lehotský Martin, Ing.</t>
  </si>
  <si>
    <t>00013/2023-PNZ -P40004/23.00</t>
  </si>
  <si>
    <r>
      <rPr>
        <sz val="8"/>
        <color rgb="FF000000"/>
        <rFont val="Arial"/>
        <family val="2"/>
        <charset val="238"/>
      </rPr>
      <t>76,00 €</t>
    </r>
    <r>
      <rPr>
        <sz val="8"/>
        <color rgb="FF000000"/>
        <rFont val="Arial"/>
        <family val="2"/>
        <charset val="238"/>
      </rPr>
      <t xml:space="preserve"> / </t>
    </r>
    <r>
      <rPr>
        <sz val="8"/>
        <color rgb="FF000000"/>
        <rFont val="Arial"/>
        <family val="2"/>
        <charset val="238"/>
      </rPr>
      <t>715,63 €</t>
    </r>
  </si>
  <si>
    <t>Jana Viktorínová</t>
  </si>
  <si>
    <t>00040/2023-PNZ -P40012/23.00</t>
  </si>
  <si>
    <r>
      <rPr>
        <sz val="8"/>
        <color rgb="FF000000"/>
        <rFont val="Arial"/>
        <family val="2"/>
        <charset val="238"/>
      </rPr>
      <t>254,00 €</t>
    </r>
    <r>
      <rPr>
        <sz val="8"/>
        <color rgb="FF000000"/>
        <rFont val="Arial"/>
        <family val="2"/>
        <charset val="238"/>
      </rPr>
      <t xml:space="preserve"> / </t>
    </r>
    <r>
      <rPr>
        <sz val="8"/>
        <color rgb="FF000000"/>
        <rFont val="Arial"/>
        <family val="2"/>
        <charset val="238"/>
      </rPr>
      <t>72,38 €</t>
    </r>
  </si>
  <si>
    <t>00046/2023-PNZ -P41231/22.00</t>
  </si>
  <si>
    <r>
      <rPr>
        <sz val="8"/>
        <color rgb="FF000000"/>
        <rFont val="Arial"/>
        <family val="2"/>
        <charset val="238"/>
      </rPr>
      <t>75,00 €</t>
    </r>
    <r>
      <rPr>
        <sz val="8"/>
        <color rgb="FF000000"/>
        <rFont val="Arial"/>
        <family val="2"/>
        <charset val="238"/>
      </rPr>
      <t xml:space="preserve"> / </t>
    </r>
    <r>
      <rPr>
        <sz val="8"/>
        <color rgb="FF000000"/>
        <rFont val="Arial"/>
        <family val="2"/>
        <charset val="238"/>
      </rPr>
      <t>1 616,37 €</t>
    </r>
  </si>
  <si>
    <t>MVL AGRO, s.r.o.</t>
  </si>
  <si>
    <t>00311/2023-PNZ -P40099/23.00</t>
  </si>
  <si>
    <t>Dežerice, Vlčkovo</t>
  </si>
  <si>
    <r>
      <rPr>
        <sz val="8"/>
        <color rgb="FF000000"/>
        <rFont val="Arial"/>
        <family val="2"/>
        <charset val="238"/>
      </rPr>
      <t>784,89 €</t>
    </r>
    <r>
      <rPr>
        <sz val="8"/>
        <color rgb="FF000000"/>
        <rFont val="Arial"/>
        <family val="2"/>
        <charset val="238"/>
      </rPr>
      <t xml:space="preserve"> / </t>
    </r>
    <r>
      <rPr>
        <sz val="8"/>
        <color rgb="FF000000"/>
        <rFont val="Arial"/>
        <family val="2"/>
        <charset val="238"/>
      </rPr>
      <t>59,74 €</t>
    </r>
  </si>
  <si>
    <t>Vicianová Lucia, Ing.</t>
  </si>
  <si>
    <t>00416/2023-PNZ -P40139/23.00</t>
  </si>
  <si>
    <r>
      <rPr>
        <sz val="8"/>
        <color rgb="FF000000"/>
        <rFont val="Arial"/>
        <family val="2"/>
        <charset val="238"/>
      </rPr>
      <t>82,00 €</t>
    </r>
    <r>
      <rPr>
        <sz val="8"/>
        <color rgb="FF000000"/>
        <rFont val="Arial"/>
        <family val="2"/>
        <charset val="238"/>
      </rPr>
      <t xml:space="preserve"> / </t>
    </r>
    <r>
      <rPr>
        <sz val="8"/>
        <color rgb="FF000000"/>
        <rFont val="Arial"/>
        <family val="2"/>
        <charset val="238"/>
      </rPr>
      <t>886,49 €</t>
    </r>
  </si>
  <si>
    <t>Štefík Emil</t>
  </si>
  <si>
    <t>00610/2022-PNZ -P40425/21.00</t>
  </si>
  <si>
    <r>
      <rPr>
        <sz val="8"/>
        <color rgb="FF000000"/>
        <rFont val="Arial"/>
        <family val="2"/>
        <charset val="238"/>
      </rPr>
      <t>130,00 €</t>
    </r>
    <r>
      <rPr>
        <sz val="8"/>
        <color rgb="FF000000"/>
        <rFont val="Arial"/>
        <family val="2"/>
        <charset val="238"/>
      </rPr>
      <t xml:space="preserve"> / </t>
    </r>
    <r>
      <rPr>
        <sz val="8"/>
        <color rgb="FF000000"/>
        <rFont val="Arial"/>
        <family val="2"/>
        <charset val="238"/>
      </rPr>
      <t>56,71 €</t>
    </r>
  </si>
  <si>
    <t>Ďurko Adam</t>
  </si>
  <si>
    <t>01319/2021-PNZ -P40365/21.00</t>
  </si>
  <si>
    <r>
      <rPr>
        <sz val="8"/>
        <color rgb="FF000000"/>
        <rFont val="Arial"/>
        <family val="2"/>
        <charset val="238"/>
      </rPr>
      <t>82,00 €</t>
    </r>
    <r>
      <rPr>
        <sz val="8"/>
        <color rgb="FF000000"/>
        <rFont val="Arial"/>
        <family val="2"/>
        <charset val="238"/>
      </rPr>
      <t xml:space="preserve"> / </t>
    </r>
    <r>
      <rPr>
        <sz val="8"/>
        <color rgb="FF000000"/>
        <rFont val="Arial"/>
        <family val="2"/>
        <charset val="238"/>
      </rPr>
      <t>2 044,88 €</t>
    </r>
  </si>
  <si>
    <t>Dudáš František</t>
  </si>
  <si>
    <t>01325/2021-PNZ -P40366/21.00</t>
  </si>
  <si>
    <r>
      <rPr>
        <sz val="8"/>
        <color rgb="FF000000"/>
        <rFont val="Arial"/>
        <family val="2"/>
        <charset val="238"/>
      </rPr>
      <t>84,00 €</t>
    </r>
    <r>
      <rPr>
        <sz val="8"/>
        <color rgb="FF000000"/>
        <rFont val="Arial"/>
        <family val="2"/>
        <charset val="238"/>
      </rPr>
      <t xml:space="preserve"> / </t>
    </r>
    <r>
      <rPr>
        <sz val="8"/>
        <color rgb="FF000000"/>
        <rFont val="Arial"/>
        <family val="2"/>
        <charset val="238"/>
      </rPr>
      <t>697,67 €</t>
    </r>
  </si>
  <si>
    <t>Mulinka Pavol</t>
  </si>
  <si>
    <t>01454/2022-PNZ -P40386/22.00</t>
  </si>
  <si>
    <r>
      <rPr>
        <sz val="8"/>
        <color rgb="FF000000"/>
        <rFont val="Arial"/>
        <family val="2"/>
        <charset val="238"/>
      </rPr>
      <t>62,00 €</t>
    </r>
    <r>
      <rPr>
        <sz val="8"/>
        <color rgb="FF000000"/>
        <rFont val="Arial"/>
        <family val="2"/>
        <charset val="238"/>
      </rPr>
      <t xml:space="preserve"> / </t>
    </r>
    <r>
      <rPr>
        <sz val="8"/>
        <color rgb="FF000000"/>
        <rFont val="Arial"/>
        <family val="2"/>
        <charset val="238"/>
      </rPr>
      <t>2 066,66 €</t>
    </r>
  </si>
  <si>
    <t>Halász Ladislav</t>
  </si>
  <si>
    <t>03733/2022-PNZ -P41203/22.00</t>
  </si>
  <si>
    <r>
      <rPr>
        <sz val="8"/>
        <color rgb="FF000000"/>
        <rFont val="Arial"/>
        <family val="2"/>
        <charset val="238"/>
      </rPr>
      <t>95,00 €</t>
    </r>
    <r>
      <rPr>
        <sz val="8"/>
        <color rgb="FF000000"/>
        <rFont val="Arial"/>
        <family val="2"/>
        <charset val="238"/>
      </rPr>
      <t xml:space="preserve"> / </t>
    </r>
    <r>
      <rPr>
        <sz val="8"/>
        <color rgb="FF000000"/>
        <rFont val="Arial"/>
        <family val="2"/>
        <charset val="238"/>
      </rPr>
      <t>167,05 €</t>
    </r>
  </si>
  <si>
    <t>00569/2023-PNZ -P40195/23.00</t>
  </si>
  <si>
    <r>
      <rPr>
        <sz val="8"/>
        <color rgb="FF000000"/>
        <rFont val="Arial"/>
        <family val="2"/>
        <charset val="238"/>
      </rPr>
      <t>20,27 €</t>
    </r>
    <r>
      <rPr>
        <sz val="8"/>
        <color rgb="FF000000"/>
        <rFont val="Arial"/>
        <family val="2"/>
        <charset val="238"/>
      </rPr>
      <t xml:space="preserve"> / </t>
    </r>
    <r>
      <rPr>
        <sz val="8"/>
        <color rgb="FF000000"/>
        <rFont val="Arial"/>
        <family val="2"/>
        <charset val="238"/>
      </rPr>
      <t>49,38 €</t>
    </r>
  </si>
  <si>
    <t>Mgr. Petra Katicová</t>
  </si>
  <si>
    <t>00901/2023-PNZ -P40321/23.00</t>
  </si>
  <si>
    <r>
      <rPr>
        <sz val="8"/>
        <color rgb="FF000000"/>
        <rFont val="Arial"/>
        <family val="2"/>
        <charset val="238"/>
      </rPr>
      <t>70,00 €</t>
    </r>
    <r>
      <rPr>
        <sz val="8"/>
        <color rgb="FF000000"/>
        <rFont val="Arial"/>
        <family val="2"/>
        <charset val="238"/>
      </rPr>
      <t xml:space="preserve"> / </t>
    </r>
    <r>
      <rPr>
        <sz val="8"/>
        <color rgb="FF000000"/>
        <rFont val="Arial"/>
        <family val="2"/>
        <charset val="238"/>
      </rPr>
      <t>838,32 €</t>
    </r>
  </si>
  <si>
    <t>Ing. Zdenko Grejták</t>
  </si>
  <si>
    <t>00915/2023-PNZ -P40304/23.00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</si>
  <si>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1 164,73 €</t>
    </r>
  </si>
  <si>
    <t>MIŽENČÍK</t>
  </si>
  <si>
    <t>03828/2022-PNZ -P41202/22.00</t>
  </si>
  <si>
    <t>Gregorovce, Šarišské Michaľany</t>
  </si>
  <si>
    <r>
      <rPr>
        <sz val="8"/>
        <color rgb="FF000000"/>
        <rFont val="Arial"/>
        <family val="2"/>
        <charset val="238"/>
      </rPr>
      <t>207,58 €</t>
    </r>
    <r>
      <rPr>
        <sz val="8"/>
        <color rgb="FF000000"/>
        <rFont val="Arial"/>
        <family val="2"/>
        <charset val="238"/>
      </rPr>
      <t xml:space="preserve"> / </t>
    </r>
    <r>
      <rPr>
        <sz val="8"/>
        <color rgb="FF000000"/>
        <rFont val="Arial"/>
        <family val="2"/>
        <charset val="238"/>
      </rPr>
      <t>27,98 €</t>
    </r>
  </si>
  <si>
    <t>Poľnohospodárske družstvo DRUŽBA Poprad</t>
  </si>
  <si>
    <t>00347/2023-PNZ -P40074/23.00</t>
  </si>
  <si>
    <r>
      <rPr>
        <sz val="8"/>
        <color rgb="FF000000"/>
        <rFont val="Arial"/>
        <family val="2"/>
        <charset val="238"/>
      </rPr>
      <t>7 020,98 €</t>
    </r>
    <r>
      <rPr>
        <sz val="8"/>
        <color rgb="FF000000"/>
        <rFont val="Arial"/>
        <family val="2"/>
        <charset val="238"/>
      </rPr>
      <t xml:space="preserve"> / </t>
    </r>
    <r>
      <rPr>
        <sz val="8"/>
        <color rgb="FF000000"/>
        <rFont val="Arial"/>
        <family val="2"/>
        <charset val="238"/>
      </rPr>
      <t>31,00 €</t>
    </r>
  </si>
  <si>
    <t>00382/2023-PNZ -P40088/23.00</t>
  </si>
  <si>
    <r>
      <rPr>
        <sz val="8"/>
        <color rgb="FF000000"/>
        <rFont val="Arial"/>
        <family val="2"/>
        <charset val="238"/>
      </rPr>
      <t>879,20 €</t>
    </r>
    <r>
      <rPr>
        <sz val="8"/>
        <color rgb="FF000000"/>
        <rFont val="Arial"/>
        <family val="2"/>
        <charset val="238"/>
      </rPr>
      <t xml:space="preserve"> / </t>
    </r>
    <r>
      <rPr>
        <sz val="8"/>
        <color rgb="FF000000"/>
        <rFont val="Arial"/>
        <family val="2"/>
        <charset val="238"/>
      </rPr>
      <t>27,28 €</t>
    </r>
  </si>
  <si>
    <t>00680/2023-PNZ -P40241/23.00</t>
  </si>
  <si>
    <t>Nová Lesná</t>
  </si>
  <si>
    <r>
      <rPr>
        <sz val="8"/>
        <color rgb="FF000000"/>
        <rFont val="Arial"/>
        <family val="2"/>
        <charset val="238"/>
      </rPr>
      <t>58,79 €</t>
    </r>
    <r>
      <rPr>
        <sz val="8"/>
        <color rgb="FF000000"/>
        <rFont val="Arial"/>
        <family val="2"/>
        <charset val="238"/>
      </rPr>
      <t xml:space="preserve"> / </t>
    </r>
    <r>
      <rPr>
        <sz val="8"/>
        <color rgb="FF000000"/>
        <rFont val="Arial"/>
        <family val="2"/>
        <charset val="238"/>
      </rPr>
      <t>30,00 €</t>
    </r>
  </si>
  <si>
    <t>03230/2022-PNZ -P41028/22.00</t>
  </si>
  <si>
    <t>Stráže pod Tatrami</t>
  </si>
  <si>
    <r>
      <rPr>
        <sz val="8"/>
        <color rgb="FF000000"/>
        <rFont val="Arial"/>
        <family val="2"/>
        <charset val="238"/>
      </rPr>
      <t>7 028,47 €</t>
    </r>
    <r>
      <rPr>
        <sz val="8"/>
        <color rgb="FF000000"/>
        <rFont val="Arial"/>
        <family val="2"/>
        <charset val="238"/>
      </rPr>
      <t xml:space="preserve"> / </t>
    </r>
    <r>
      <rPr>
        <sz val="8"/>
        <color rgb="FF000000"/>
        <rFont val="Arial"/>
        <family val="2"/>
        <charset val="238"/>
      </rPr>
      <t>52,33 €</t>
    </r>
  </si>
  <si>
    <t>Adela Ruszóová</t>
  </si>
  <si>
    <t>00486/2023-PNZ -P40169/23.00</t>
  </si>
  <si>
    <t>Belín</t>
  </si>
  <si>
    <r>
      <rPr>
        <sz val="8"/>
        <color rgb="FF000000"/>
        <rFont val="Arial"/>
        <family val="2"/>
        <charset val="238"/>
      </rPr>
      <t>75,00 €</t>
    </r>
    <r>
      <rPr>
        <sz val="8"/>
        <color rgb="FF000000"/>
        <rFont val="Arial"/>
        <family val="2"/>
        <charset val="238"/>
      </rPr>
      <t xml:space="preserve"> / </t>
    </r>
    <r>
      <rPr>
        <sz val="8"/>
        <color rgb="FF000000"/>
        <rFont val="Arial"/>
        <family val="2"/>
        <charset val="238"/>
      </rPr>
      <t>384,81 €</t>
    </r>
  </si>
  <si>
    <t>Miroslav Macove</t>
  </si>
  <si>
    <t>00513/2023-PNZ -P40181/23.00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</si>
  <si>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1 032,45 €</t>
    </r>
  </si>
  <si>
    <t>Andrej Hupka</t>
  </si>
  <si>
    <t>00451/2023-PNZ -P40149/23.00</t>
  </si>
  <si>
    <t>Hrušov</t>
  </si>
  <si>
    <r>
      <rPr>
        <sz val="8"/>
        <color rgb="FF000000"/>
        <rFont val="Arial"/>
        <family val="2"/>
        <charset val="238"/>
      </rPr>
      <t>80,00 €</t>
    </r>
    <r>
      <rPr>
        <sz val="8"/>
        <color rgb="FF000000"/>
        <rFont val="Arial"/>
        <family val="2"/>
        <charset val="238"/>
      </rPr>
      <t xml:space="preserve"> / </t>
    </r>
    <r>
      <rPr>
        <sz val="8"/>
        <color rgb="FF000000"/>
        <rFont val="Arial"/>
        <family val="2"/>
        <charset val="238"/>
      </rPr>
      <t>270,91 €</t>
    </r>
  </si>
  <si>
    <t>Gheorghe Furic a Antónia Furicová</t>
  </si>
  <si>
    <t>00240/2023-PNZ -P40081/23.00</t>
  </si>
  <si>
    <r>
      <rPr>
        <sz val="8"/>
        <color rgb="FF000000"/>
        <rFont val="Arial"/>
        <family val="2"/>
        <charset val="238"/>
      </rPr>
      <t>75,00 €</t>
    </r>
    <r>
      <rPr>
        <sz val="8"/>
        <color rgb="FF000000"/>
        <rFont val="Arial"/>
        <family val="2"/>
        <charset val="238"/>
      </rPr>
      <t xml:space="preserve"> / </t>
    </r>
    <r>
      <rPr>
        <sz val="8"/>
        <color rgb="FF000000"/>
        <rFont val="Arial"/>
        <family val="2"/>
        <charset val="238"/>
      </rPr>
      <t>38,73 €</t>
    </r>
  </si>
  <si>
    <t>AGRO SEKULE s.r.o.</t>
  </si>
  <si>
    <t>00662/2023-PNZ -P40233/23.00</t>
  </si>
  <si>
    <t>Čáry, Moravský Svätý Ján, Sekule, Šaštín</t>
  </si>
  <si>
    <r>
      <rPr>
        <sz val="8"/>
        <color rgb="FF000000"/>
        <rFont val="Arial"/>
        <family val="2"/>
        <charset val="238"/>
      </rPr>
      <t>6 009,47 €</t>
    </r>
    <r>
      <rPr>
        <sz val="8"/>
        <color rgb="FF000000"/>
        <rFont val="Arial"/>
        <family val="2"/>
        <charset val="238"/>
      </rPr>
      <t xml:space="preserve"> / </t>
    </r>
    <r>
      <rPr>
        <sz val="8"/>
        <color rgb="FF000000"/>
        <rFont val="Arial"/>
        <family val="2"/>
        <charset val="238"/>
      </rPr>
      <t>61,67 €</t>
    </r>
  </si>
  <si>
    <t>Podbranč, roľnícke družstvo</t>
  </si>
  <si>
    <t>01851/2022-PNZ -P40587/22.00</t>
  </si>
  <si>
    <t>Kunov, Podbranč, Prietrž, Sobotište</t>
  </si>
  <si>
    <r>
      <rPr>
        <sz val="8"/>
        <color rgb="FF000000"/>
        <rFont val="Arial"/>
        <family val="2"/>
        <charset val="238"/>
      </rPr>
      <t>13 626,05 €</t>
    </r>
    <r>
      <rPr>
        <sz val="8"/>
        <color rgb="FF000000"/>
        <rFont val="Arial"/>
        <family val="2"/>
        <charset val="238"/>
      </rPr>
      <t xml:space="preserve"> / </t>
    </r>
    <r>
      <rPr>
        <sz val="8"/>
        <color rgb="FF000000"/>
        <rFont val="Arial"/>
        <family val="2"/>
        <charset val="238"/>
      </rPr>
      <t>50,22 €</t>
    </r>
  </si>
  <si>
    <t>EKOfarma Zlatnícka dolina, spol. s r.o.</t>
  </si>
  <si>
    <t>02129/2021-PNZ -P40535/21.00</t>
  </si>
  <si>
    <r>
      <rPr>
        <sz val="8"/>
        <color rgb="FF000000"/>
        <rFont val="Arial"/>
        <family val="2"/>
        <charset val="238"/>
      </rPr>
      <t>626,68 €</t>
    </r>
    <r>
      <rPr>
        <sz val="8"/>
        <color rgb="FF000000"/>
        <rFont val="Arial"/>
        <family val="2"/>
        <charset val="238"/>
      </rPr>
      <t xml:space="preserve"> / </t>
    </r>
    <r>
      <rPr>
        <sz val="8"/>
        <color rgb="FF000000"/>
        <rFont val="Arial"/>
        <family val="2"/>
        <charset val="238"/>
      </rPr>
      <t>107,54 €</t>
    </r>
  </si>
  <si>
    <t>Miroslav Znoj, SHR</t>
  </si>
  <si>
    <t>00150/2023-PNZ -P41312/22.00</t>
  </si>
  <si>
    <r>
      <rPr>
        <sz val="8"/>
        <color rgb="FF000000"/>
        <rFont val="Arial"/>
        <family val="2"/>
        <charset val="238"/>
      </rPr>
      <t>16,93 €</t>
    </r>
    <r>
      <rPr>
        <sz val="8"/>
        <color rgb="FF000000"/>
        <rFont val="Arial"/>
        <family val="2"/>
        <charset val="238"/>
      </rPr>
      <t xml:space="preserve"> / </t>
    </r>
    <r>
      <rPr>
        <sz val="8"/>
        <color rgb="FF000000"/>
        <rFont val="Arial"/>
        <family val="2"/>
        <charset val="238"/>
      </rPr>
      <t>28,61 €</t>
    </r>
  </si>
  <si>
    <t>Zajaroš Juraj</t>
  </si>
  <si>
    <t>00466/2023-PNZ -P40506/22.00</t>
  </si>
  <si>
    <t>Tisinec</t>
  </si>
  <si>
    <r>
      <rPr>
        <sz val="8"/>
        <color rgb="FF000000"/>
        <rFont val="Arial"/>
        <family val="2"/>
        <charset val="238"/>
      </rPr>
      <t>60,00 €</t>
    </r>
    <r>
      <rPr>
        <sz val="8"/>
        <color rgb="FF000000"/>
        <rFont val="Arial"/>
        <family val="2"/>
        <charset val="238"/>
      </rPr>
      <t xml:space="preserve"> / </t>
    </r>
    <r>
      <rPr>
        <sz val="8"/>
        <color rgb="FF000000"/>
        <rFont val="Arial"/>
        <family val="2"/>
        <charset val="238"/>
      </rPr>
      <t>1 219,51 €</t>
    </r>
  </si>
  <si>
    <t>FURMANEC, spol. s r.o. Miková</t>
  </si>
  <si>
    <t>04121/2022-PNZ -P41159/22.00</t>
  </si>
  <si>
    <t>Miková</t>
  </si>
  <si>
    <r>
      <rPr>
        <sz val="8"/>
        <color rgb="FF000000"/>
        <rFont val="Arial"/>
        <family val="2"/>
        <charset val="238"/>
      </rPr>
      <t>9 116,90 €</t>
    </r>
    <r>
      <rPr>
        <sz val="8"/>
        <color rgb="FF000000"/>
        <rFont val="Arial"/>
        <family val="2"/>
        <charset val="238"/>
      </rPr>
      <t xml:space="preserve"> / </t>
    </r>
    <r>
      <rPr>
        <sz val="8"/>
        <color rgb="FF000000"/>
        <rFont val="Arial"/>
        <family val="2"/>
        <charset val="238"/>
      </rPr>
      <t>42,72 €</t>
    </r>
  </si>
  <si>
    <t xml:space="preserve">Mačuga Štefan, SHR </t>
  </si>
  <si>
    <t>04192/2022-PNZ -P41209/22.00</t>
  </si>
  <si>
    <r>
      <rPr>
        <sz val="8"/>
        <color rgb="FF000000"/>
        <rFont val="Arial"/>
        <family val="2"/>
        <charset val="238"/>
      </rPr>
      <t>518,13 €</t>
    </r>
    <r>
      <rPr>
        <sz val="8"/>
        <color rgb="FF000000"/>
        <rFont val="Arial"/>
        <family val="2"/>
        <charset val="238"/>
      </rPr>
      <t xml:space="preserve"> / </t>
    </r>
    <r>
      <rPr>
        <sz val="8"/>
        <color rgb="FF000000"/>
        <rFont val="Arial"/>
        <family val="2"/>
        <charset val="238"/>
      </rPr>
      <t>30,50 €</t>
    </r>
  </si>
  <si>
    <t>Ing. Oskár Hritz</t>
  </si>
  <si>
    <t>00392/2023-PNZ -P40121/23.00</t>
  </si>
  <si>
    <r>
      <rPr>
        <sz val="8"/>
        <color rgb="FF000000"/>
        <rFont val="Arial"/>
        <family val="2"/>
        <charset val="238"/>
      </rPr>
      <t>83,00 €</t>
    </r>
    <r>
      <rPr>
        <sz val="8"/>
        <color rgb="FF000000"/>
        <rFont val="Arial"/>
        <family val="2"/>
        <charset val="238"/>
      </rPr>
      <t xml:space="preserve"> / </t>
    </r>
    <r>
      <rPr>
        <sz val="8"/>
        <color rgb="FF000000"/>
        <rFont val="Arial"/>
        <family val="2"/>
        <charset val="238"/>
      </rPr>
      <t>582,05 €</t>
    </r>
  </si>
  <si>
    <t>Norbert Zdravecký</t>
  </si>
  <si>
    <t>00393/2023-PNZ -P40122/23.00</t>
  </si>
  <si>
    <r>
      <rPr>
        <sz val="8"/>
        <color rgb="FF000000"/>
        <rFont val="Arial"/>
        <family val="2"/>
        <charset val="238"/>
      </rPr>
      <t>88,00 €</t>
    </r>
    <r>
      <rPr>
        <sz val="8"/>
        <color rgb="FF000000"/>
        <rFont val="Arial"/>
        <family val="2"/>
        <charset val="238"/>
      </rPr>
      <t xml:space="preserve"> / </t>
    </r>
    <r>
      <rPr>
        <sz val="8"/>
        <color rgb="FF000000"/>
        <rFont val="Arial"/>
        <family val="2"/>
        <charset val="238"/>
      </rPr>
      <t>367,59 €</t>
    </r>
  </si>
  <si>
    <t>MVDr. Samuel Smik</t>
  </si>
  <si>
    <t>00694/2023-PNZ -P40248/23.00</t>
  </si>
  <si>
    <r>
      <rPr>
        <sz val="8"/>
        <color rgb="FF000000"/>
        <rFont val="Arial"/>
        <family val="2"/>
        <charset val="238"/>
      </rPr>
      <t>75,00 €</t>
    </r>
    <r>
      <rPr>
        <sz val="8"/>
        <color rgb="FF000000"/>
        <rFont val="Arial"/>
        <family val="2"/>
        <charset val="238"/>
      </rPr>
      <t xml:space="preserve"> / </t>
    </r>
    <r>
      <rPr>
        <sz val="8"/>
        <color rgb="FF000000"/>
        <rFont val="Arial"/>
        <family val="2"/>
        <charset val="238"/>
      </rPr>
      <t>572,96 €</t>
    </r>
  </si>
  <si>
    <t>Ľudovít Gurčík</t>
  </si>
  <si>
    <t>00698/2023-PNZ -P40249/23.00</t>
  </si>
  <si>
    <r>
      <rPr>
        <sz val="8"/>
        <color rgb="FF000000"/>
        <rFont val="Arial"/>
        <family val="2"/>
        <charset val="238"/>
      </rPr>
      <t>75,00 €</t>
    </r>
    <r>
      <rPr>
        <sz val="8"/>
        <color rgb="FF000000"/>
        <rFont val="Arial"/>
        <family val="2"/>
        <charset val="238"/>
      </rPr>
      <t xml:space="preserve"> / </t>
    </r>
    <r>
      <rPr>
        <sz val="8"/>
        <color rgb="FF000000"/>
        <rFont val="Arial"/>
        <family val="2"/>
        <charset val="238"/>
      </rPr>
      <t>656,74 €</t>
    </r>
  </si>
  <si>
    <t>Ján Dvorský</t>
  </si>
  <si>
    <t>00695/2023-PNZ -P40251/23.00</t>
  </si>
  <si>
    <r>
      <rPr>
        <sz val="8"/>
        <color rgb="FF000000"/>
        <rFont val="Arial"/>
        <family val="2"/>
        <charset val="238"/>
      </rPr>
      <t>114,00 €</t>
    </r>
    <r>
      <rPr>
        <sz val="8"/>
        <color rgb="FF000000"/>
        <rFont val="Arial"/>
        <family val="2"/>
        <charset val="238"/>
      </rPr>
      <t xml:space="preserve"> / </t>
    </r>
    <r>
      <rPr>
        <sz val="8"/>
        <color rgb="FF000000"/>
        <rFont val="Arial"/>
        <family val="2"/>
        <charset val="238"/>
      </rPr>
      <t>63,66 €</t>
    </r>
  </si>
  <si>
    <t>Pavol Vlkovič</t>
  </si>
  <si>
    <t>04194/2022-PNZ -P41393/22.00</t>
  </si>
  <si>
    <r>
      <rPr>
        <sz val="8"/>
        <color rgb="FF000000"/>
        <rFont val="Arial"/>
        <family val="2"/>
        <charset val="238"/>
      </rPr>
      <t>63,00 €</t>
    </r>
    <r>
      <rPr>
        <sz val="8"/>
        <color rgb="FF000000"/>
        <rFont val="Arial"/>
        <family val="2"/>
        <charset val="238"/>
      </rPr>
      <t xml:space="preserve"> / </t>
    </r>
    <r>
      <rPr>
        <sz val="8"/>
        <color rgb="FF000000"/>
        <rFont val="Arial"/>
        <family val="2"/>
        <charset val="238"/>
      </rPr>
      <t>2 282,61 €</t>
    </r>
  </si>
  <si>
    <t>Lukáš Žák</t>
  </si>
  <si>
    <t>04204/2022-PNZ -P41399/22.00</t>
  </si>
  <si>
    <r>
      <rPr>
        <sz val="8"/>
        <color rgb="FF000000"/>
        <rFont val="Arial"/>
        <family val="2"/>
        <charset val="238"/>
      </rPr>
      <t>85,00 €</t>
    </r>
    <r>
      <rPr>
        <sz val="8"/>
        <color rgb="FF000000"/>
        <rFont val="Arial"/>
        <family val="2"/>
        <charset val="238"/>
      </rPr>
      <t xml:space="preserve"> / </t>
    </r>
    <r>
      <rPr>
        <sz val="8"/>
        <color rgb="FF000000"/>
        <rFont val="Arial"/>
        <family val="2"/>
        <charset val="238"/>
      </rPr>
      <t>181,86 €</t>
    </r>
  </si>
  <si>
    <t>Igor Benedikovič, SHR</t>
  </si>
  <si>
    <t>00162/2023-PNZ -P40040/23.00</t>
  </si>
  <si>
    <r>
      <rPr>
        <sz val="8"/>
        <color rgb="FF000000"/>
        <rFont val="Arial"/>
        <family val="2"/>
        <charset val="238"/>
      </rPr>
      <t>5 937,63 €</t>
    </r>
    <r>
      <rPr>
        <sz val="8"/>
        <color rgb="FF000000"/>
        <rFont val="Arial"/>
        <family val="2"/>
        <charset val="238"/>
      </rPr>
      <t xml:space="preserve"> / </t>
    </r>
    <r>
      <rPr>
        <sz val="8"/>
        <color rgb="FF000000"/>
        <rFont val="Arial"/>
        <family val="2"/>
        <charset val="238"/>
      </rPr>
      <t>59,28 €</t>
    </r>
  </si>
  <si>
    <t>Novák Marián, SHR</t>
  </si>
  <si>
    <t>00452/2023-PNZ -P40072/23.00</t>
  </si>
  <si>
    <t>Dolný Lopašov, Chtelnica</t>
  </si>
  <si>
    <r>
      <rPr>
        <sz val="8"/>
        <color rgb="FF000000"/>
        <rFont val="Arial"/>
        <family val="2"/>
        <charset val="238"/>
      </rPr>
      <t>2 578,05 €</t>
    </r>
    <r>
      <rPr>
        <sz val="8"/>
        <color rgb="FF000000"/>
        <rFont val="Arial"/>
        <family val="2"/>
        <charset val="238"/>
      </rPr>
      <t xml:space="preserve"> / </t>
    </r>
    <r>
      <rPr>
        <sz val="8"/>
        <color rgb="FF000000"/>
        <rFont val="Arial"/>
        <family val="2"/>
        <charset val="238"/>
      </rPr>
      <t>74,17 €</t>
    </r>
  </si>
  <si>
    <t>Poľnohospodárske družstvo podielnikov Radošovce - Paderovce</t>
  </si>
  <si>
    <t>00525/2023-PNZ -P40187/23.00</t>
  </si>
  <si>
    <t>Paderovce</t>
  </si>
  <si>
    <r>
      <rPr>
        <sz val="8"/>
        <color rgb="FF000000"/>
        <rFont val="Arial"/>
        <family val="2"/>
        <charset val="238"/>
      </rPr>
      <t>11,34 €</t>
    </r>
    <r>
      <rPr>
        <sz val="8"/>
        <color rgb="FF000000"/>
        <rFont val="Arial"/>
        <family val="2"/>
        <charset val="238"/>
      </rPr>
      <t xml:space="preserve"> / </t>
    </r>
    <r>
      <rPr>
        <sz val="8"/>
        <color rgb="FF000000"/>
        <rFont val="Arial"/>
        <family val="2"/>
        <charset val="238"/>
      </rPr>
      <t>79,69 €</t>
    </r>
  </si>
  <si>
    <t>Ing. Jozef Mikuš Fa JM VINARSTVO</t>
  </si>
  <si>
    <t>00609/2023-PNZ -P40211/23.00</t>
  </si>
  <si>
    <r>
      <rPr>
        <sz val="8"/>
        <color rgb="FF000000"/>
        <rFont val="Arial"/>
        <family val="2"/>
        <charset val="238"/>
      </rPr>
      <t>424,42 €</t>
    </r>
    <r>
      <rPr>
        <sz val="8"/>
        <color rgb="FF000000"/>
        <rFont val="Arial"/>
        <family val="2"/>
        <charset val="238"/>
      </rPr>
      <t xml:space="preserve"> / </t>
    </r>
    <r>
      <rPr>
        <sz val="8"/>
        <color rgb="FF000000"/>
        <rFont val="Arial"/>
        <family val="2"/>
        <charset val="238"/>
      </rPr>
      <t>52,50 €</t>
    </r>
  </si>
  <si>
    <t>Pytel Jaroslav a Pytlová Ľudmila</t>
  </si>
  <si>
    <t>00625/2023-PNZ -P40220/23.00</t>
  </si>
  <si>
    <r>
      <rPr>
        <sz val="8"/>
        <color rgb="FF000000"/>
        <rFont val="Arial"/>
        <family val="2"/>
        <charset val="238"/>
      </rPr>
      <t>75,00 €</t>
    </r>
    <r>
      <rPr>
        <sz val="8"/>
        <color rgb="FF000000"/>
        <rFont val="Arial"/>
        <family val="2"/>
        <charset val="238"/>
      </rPr>
      <t xml:space="preserve"> / </t>
    </r>
    <r>
      <rPr>
        <sz val="8"/>
        <color rgb="FF000000"/>
        <rFont val="Arial"/>
        <family val="2"/>
        <charset val="238"/>
      </rPr>
      <t>719,77 €</t>
    </r>
  </si>
  <si>
    <t>Roman Rusnák</t>
  </si>
  <si>
    <t>00632/2023-PNZ -P40224/23.00</t>
  </si>
  <si>
    <r>
      <rPr>
        <sz val="8"/>
        <color rgb="FF000000"/>
        <rFont val="Arial"/>
        <family val="2"/>
        <charset val="238"/>
      </rPr>
      <t>97,50 €</t>
    </r>
    <r>
      <rPr>
        <sz val="8"/>
        <color rgb="FF000000"/>
        <rFont val="Arial"/>
        <family val="2"/>
        <charset val="238"/>
      </rPr>
      <t xml:space="preserve"> / </t>
    </r>
    <r>
      <rPr>
        <sz val="8"/>
        <color rgb="FF000000"/>
        <rFont val="Arial"/>
        <family val="2"/>
        <charset val="238"/>
      </rPr>
      <t>918,07 €</t>
    </r>
  </si>
  <si>
    <t>Bohuš Beránek, ml.</t>
  </si>
  <si>
    <t>00900/2023-PNZ -P40315/23.00</t>
  </si>
  <si>
    <r>
      <rPr>
        <sz val="8"/>
        <color rgb="FF000000"/>
        <rFont val="Arial"/>
        <family val="2"/>
        <charset val="238"/>
      </rPr>
      <t>3 173,31 €</t>
    </r>
    <r>
      <rPr>
        <sz val="8"/>
        <color rgb="FF000000"/>
        <rFont val="Arial"/>
        <family val="2"/>
        <charset val="238"/>
      </rPr>
      <t xml:space="preserve"> / </t>
    </r>
    <r>
      <rPr>
        <sz val="8"/>
        <color rgb="FF000000"/>
        <rFont val="Arial"/>
        <family val="2"/>
        <charset val="238"/>
      </rPr>
      <t>108,69 €</t>
    </r>
  </si>
  <si>
    <t>Manojlovič Dražo</t>
  </si>
  <si>
    <t>00231/2021-PNZ -P40099/21.00</t>
  </si>
  <si>
    <r>
      <rPr>
        <sz val="8"/>
        <color rgb="FF000000"/>
        <rFont val="Arial"/>
        <family val="2"/>
        <charset val="238"/>
      </rPr>
      <t>886,27 €</t>
    </r>
    <r>
      <rPr>
        <sz val="8"/>
        <color rgb="FF000000"/>
        <rFont val="Arial"/>
        <family val="2"/>
        <charset val="238"/>
      </rPr>
      <t xml:space="preserve"> / </t>
    </r>
    <r>
      <rPr>
        <sz val="8"/>
        <color rgb="FF000000"/>
        <rFont val="Arial"/>
        <family val="2"/>
        <charset val="238"/>
      </rPr>
      <t>56,16 €</t>
    </r>
  </si>
  <si>
    <t>Attila Markovič</t>
  </si>
  <si>
    <t>00362/2023-PNZ -P40114/23.00</t>
  </si>
  <si>
    <r>
      <rPr>
        <sz val="8"/>
        <color rgb="FF000000"/>
        <rFont val="Arial"/>
        <family val="2"/>
        <charset val="238"/>
      </rPr>
      <t>80,00 €</t>
    </r>
    <r>
      <rPr>
        <sz val="8"/>
        <color rgb="FF000000"/>
        <rFont val="Arial"/>
        <family val="2"/>
        <charset val="238"/>
      </rPr>
      <t xml:space="preserve"> / </t>
    </r>
    <r>
      <rPr>
        <sz val="8"/>
        <color rgb="FF000000"/>
        <rFont val="Arial"/>
        <family val="2"/>
        <charset val="238"/>
      </rPr>
      <t>372,96 €</t>
    </r>
  </si>
  <si>
    <t>Michal Havriš</t>
  </si>
  <si>
    <t>00675/2023-PNZ -P40238/23.00</t>
  </si>
  <si>
    <t>Zbehňov</t>
  </si>
  <si>
    <r>
      <rPr>
        <sz val="8"/>
        <color rgb="FF000000"/>
        <rFont val="Arial"/>
        <family val="2"/>
        <charset val="238"/>
      </rPr>
      <t>1 402,33 €</t>
    </r>
    <r>
      <rPr>
        <sz val="8"/>
        <color rgb="FF000000"/>
        <rFont val="Arial"/>
        <family val="2"/>
        <charset val="238"/>
      </rPr>
      <t xml:space="preserve"> / </t>
    </r>
    <r>
      <rPr>
        <sz val="8"/>
        <color rgb="FF000000"/>
        <rFont val="Arial"/>
        <family val="2"/>
        <charset val="238"/>
      </rPr>
      <t>79,00 €</t>
    </r>
  </si>
  <si>
    <t>Ing. Martin Kandráč</t>
  </si>
  <si>
    <t>04269/2020-PNZ -P40411/20.00</t>
  </si>
  <si>
    <t>Byšta</t>
  </si>
  <si>
    <r>
      <rPr>
        <sz val="8"/>
        <color rgb="FF000000"/>
        <rFont val="Arial"/>
        <family val="2"/>
        <charset val="238"/>
      </rPr>
      <t>75,00 €</t>
    </r>
    <r>
      <rPr>
        <sz val="8"/>
        <color rgb="FF000000"/>
        <rFont val="Arial"/>
        <family val="2"/>
        <charset val="238"/>
      </rPr>
      <t xml:space="preserve"> / </t>
    </r>
    <r>
      <rPr>
        <sz val="8"/>
        <color rgb="FF000000"/>
        <rFont val="Arial"/>
        <family val="2"/>
        <charset val="238"/>
      </rPr>
      <t>682,44 €</t>
    </r>
  </si>
  <si>
    <t>Ivan Griga</t>
  </si>
  <si>
    <t>00241/2023-PNZ -P40076/23.00</t>
  </si>
  <si>
    <r>
      <rPr>
        <sz val="8"/>
        <color rgb="FF000000"/>
        <rFont val="Arial"/>
        <family val="2"/>
        <charset val="238"/>
      </rPr>
      <t>146,14 €</t>
    </r>
    <r>
      <rPr>
        <sz val="8"/>
        <color rgb="FF000000"/>
        <rFont val="Arial"/>
        <family val="2"/>
        <charset val="238"/>
      </rPr>
      <t xml:space="preserve"> / </t>
    </r>
    <r>
      <rPr>
        <sz val="8"/>
        <color rgb="FF000000"/>
        <rFont val="Arial"/>
        <family val="2"/>
        <charset val="238"/>
      </rPr>
      <t>22,91 €</t>
    </r>
  </si>
  <si>
    <t>Marcela Decká</t>
  </si>
  <si>
    <t>00778/2023-PNZ -P40003/23.00</t>
  </si>
  <si>
    <r>
      <rPr>
        <sz val="8"/>
        <color rgb="FF000000"/>
        <rFont val="Arial"/>
        <family val="2"/>
        <charset val="238"/>
      </rPr>
      <t>612,50 €</t>
    </r>
    <r>
      <rPr>
        <sz val="8"/>
        <color rgb="FF000000"/>
        <rFont val="Arial"/>
        <family val="2"/>
        <charset val="238"/>
      </rPr>
      <t xml:space="preserve"> / </t>
    </r>
    <r>
      <rPr>
        <sz val="8"/>
        <color rgb="FF000000"/>
        <rFont val="Arial"/>
        <family val="2"/>
        <charset val="238"/>
      </rPr>
      <t>39,56 €</t>
    </r>
  </si>
  <si>
    <t>Okuliar Juraj, Ing.</t>
  </si>
  <si>
    <t>03919/2022-PNZ -P41277/22.00</t>
  </si>
  <si>
    <t>Maršová</t>
  </si>
  <si>
    <r>
      <rPr>
        <sz val="8"/>
        <color rgb="FF000000"/>
        <rFont val="Arial"/>
        <family val="2"/>
        <charset val="238"/>
      </rPr>
      <t>60,00 €</t>
    </r>
    <r>
      <rPr>
        <sz val="8"/>
        <color rgb="FF000000"/>
        <rFont val="Arial"/>
        <family val="2"/>
        <charset val="238"/>
      </rPr>
      <t xml:space="preserve"> / </t>
    </r>
    <r>
      <rPr>
        <sz val="8"/>
        <color rgb="FF000000"/>
        <rFont val="Arial"/>
        <family val="2"/>
        <charset val="238"/>
      </rPr>
      <t>1 214,57 €</t>
    </r>
  </si>
  <si>
    <t>Eva Kubišová</t>
  </si>
  <si>
    <t>00093/2023-PNZ -P40027/23.00</t>
  </si>
  <si>
    <r>
      <rPr>
        <sz val="8"/>
        <color rgb="FF000000"/>
        <rFont val="Arial"/>
        <family val="2"/>
        <charset val="238"/>
      </rPr>
      <t>68,80 €</t>
    </r>
    <r>
      <rPr>
        <sz val="8"/>
        <color rgb="FF000000"/>
        <rFont val="Arial"/>
        <family val="2"/>
        <charset val="238"/>
      </rPr>
      <t xml:space="preserve"> / </t>
    </r>
    <r>
      <rPr>
        <sz val="8"/>
        <color rgb="FF000000"/>
        <rFont val="Arial"/>
        <family val="2"/>
        <charset val="238"/>
      </rPr>
      <t>1 482,76 €</t>
    </r>
  </si>
  <si>
    <t>Gregorová Danka</t>
  </si>
  <si>
    <t>00477/2023-PNZ -P40161/23.00</t>
  </si>
  <si>
    <r>
      <rPr>
        <sz val="8"/>
        <color rgb="FF000000"/>
        <rFont val="Arial"/>
        <family val="2"/>
        <charset val="238"/>
      </rPr>
      <t>66,00 €</t>
    </r>
    <r>
      <rPr>
        <sz val="8"/>
        <color rgb="FF000000"/>
        <rFont val="Arial"/>
        <family val="2"/>
        <charset val="238"/>
      </rPr>
      <t xml:space="preserve"> / </t>
    </r>
    <r>
      <rPr>
        <sz val="8"/>
        <color rgb="FF000000"/>
        <rFont val="Arial"/>
        <family val="2"/>
        <charset val="238"/>
      </rPr>
      <t>3 567,57 €</t>
    </r>
  </si>
  <si>
    <t>Bc. Michaela Zajvaldová</t>
  </si>
  <si>
    <t>02687/2022-PNZ -P40882/22.00</t>
  </si>
  <si>
    <t>Zúbek Rudolf</t>
  </si>
  <si>
    <t>03799/2022-PNZ -P41219/22.00</t>
  </si>
  <si>
    <r>
      <rPr>
        <sz val="8"/>
        <color rgb="FF000000"/>
        <rFont val="Arial"/>
        <family val="2"/>
        <charset val="238"/>
      </rPr>
      <t>70,00 €</t>
    </r>
    <r>
      <rPr>
        <sz val="8"/>
        <color rgb="FF000000"/>
        <rFont val="Arial"/>
        <family val="2"/>
        <charset val="238"/>
      </rPr>
      <t xml:space="preserve"> / </t>
    </r>
    <r>
      <rPr>
        <sz val="8"/>
        <color rgb="FF000000"/>
        <rFont val="Arial"/>
        <family val="2"/>
        <charset val="238"/>
      </rPr>
      <t>1 437,37 €</t>
    </r>
  </si>
  <si>
    <t>Emília Ľuptáková</t>
  </si>
  <si>
    <t>00766/2023-PNZ -P40269/23.00</t>
  </si>
  <si>
    <r>
      <rPr>
        <sz val="8"/>
        <color rgb="FF000000"/>
        <rFont val="Arial"/>
        <family val="2"/>
        <charset val="238"/>
      </rPr>
      <t>80,50 €</t>
    </r>
    <r>
      <rPr>
        <sz val="8"/>
        <color rgb="FF000000"/>
        <rFont val="Arial"/>
        <family val="2"/>
        <charset val="238"/>
      </rPr>
      <t xml:space="preserve"> / </t>
    </r>
    <r>
      <rPr>
        <sz val="8"/>
        <color rgb="FF000000"/>
        <rFont val="Arial"/>
        <family val="2"/>
        <charset val="238"/>
      </rPr>
      <t>1 011,31 €</t>
    </r>
  </si>
  <si>
    <t>Porhajaš Roman Ing.</t>
  </si>
  <si>
    <t>04032/2022-PNZ -P40140/12.01</t>
  </si>
  <si>
    <r>
      <rPr>
        <sz val="8"/>
        <color rgb="FF000000"/>
        <rFont val="Arial"/>
      </rPr>
      <t>0,5968</t>
    </r>
    <r>
      <rPr>
        <sz val="8"/>
        <color rgb="FF000000"/>
        <rFont val="Arial"/>
      </rPr>
      <t xml:space="preserve"> / </t>
    </r>
    <r>
      <rPr>
        <sz val="8"/>
        <color rgb="FF000000"/>
        <rFont val="Arial"/>
      </rPr>
      <t>0,0000</t>
    </r>
  </si>
  <si>
    <t>Poľnohospodárske družstvo podielnikov Kurov</t>
  </si>
  <si>
    <t>00523/2023-PNZ -P40104/15.06</t>
  </si>
  <si>
    <t>Aktualizácia predmetu nájmu na žiadosť nájomcu - zmeny v KN, odstúpenie pozemkov pre MF</t>
  </si>
  <si>
    <t>Gerlachov, Kurov</t>
  </si>
  <si>
    <r>
      <rPr>
        <sz val="8"/>
        <color rgb="FF000000"/>
        <rFont val="Arial"/>
      </rPr>
      <t>259,3998</t>
    </r>
    <r>
      <rPr>
        <sz val="8"/>
        <color rgb="FF000000"/>
        <rFont val="Arial"/>
      </rPr>
      <t xml:space="preserve"> / </t>
    </r>
    <r>
      <rPr>
        <sz val="8"/>
        <color rgb="FF000000"/>
        <rFont val="Arial"/>
      </rPr>
      <t>252,0489</t>
    </r>
  </si>
  <si>
    <t>00234/2023-PNZ -P40046/21.01</t>
  </si>
  <si>
    <t xml:space="preserve">Zníženie výmery na základe žiadosti nájomcu. </t>
  </si>
  <si>
    <r>
      <rPr>
        <sz val="8"/>
        <color rgb="FF000000"/>
        <rFont val="Arial"/>
      </rPr>
      <t>1274,7801</t>
    </r>
    <r>
      <rPr>
        <sz val="8"/>
        <color rgb="FF000000"/>
        <rFont val="Arial"/>
      </rPr>
      <t xml:space="preserve"> / </t>
    </r>
    <r>
      <rPr>
        <sz val="8"/>
        <color rgb="FF000000"/>
        <rFont val="Arial"/>
      </rPr>
      <t>1252,7151</t>
    </r>
  </si>
  <si>
    <t>00538/2023-PNZ -P41363/15.02</t>
  </si>
  <si>
    <r>
      <rPr>
        <sz val="8"/>
        <color rgb="FF000000"/>
        <rFont val="Arial"/>
      </rPr>
      <t>30,6778</t>
    </r>
    <r>
      <rPr>
        <sz val="8"/>
        <color rgb="FF000000"/>
        <rFont val="Arial"/>
      </rPr>
      <t xml:space="preserve"> / </t>
    </r>
    <r>
      <rPr>
        <sz val="8"/>
        <color rgb="FF000000"/>
        <rFont val="Arial"/>
      </rPr>
      <t>4,1458</t>
    </r>
  </si>
  <si>
    <t>DUFREX, s.r.o.</t>
  </si>
  <si>
    <t>00567/2023-PNZ -P40461/09.04</t>
  </si>
  <si>
    <t xml:space="preserve">Aktualizácia predmetu nájmu. </t>
  </si>
  <si>
    <t>6.12.2040</t>
  </si>
  <si>
    <r>
      <rPr>
        <sz val="8"/>
        <color rgb="FF000000"/>
        <rFont val="Arial"/>
      </rPr>
      <t>102,5985</t>
    </r>
    <r>
      <rPr>
        <sz val="8"/>
        <color rgb="FF000000"/>
        <rFont val="Arial"/>
      </rPr>
      <t xml:space="preserve"> / </t>
    </r>
    <r>
      <rPr>
        <sz val="8"/>
        <color rgb="FF000000"/>
        <rFont val="Arial"/>
      </rPr>
      <t>54,7440</t>
    </r>
  </si>
  <si>
    <t>DUFEK JOZEF ING.</t>
  </si>
  <si>
    <t>04073/2022-PNZ -P41366/05.04</t>
  </si>
  <si>
    <r>
      <rPr>
        <sz val="8"/>
        <color rgb="FF000000"/>
        <rFont val="Arial"/>
      </rPr>
      <t>14,9122</t>
    </r>
    <r>
      <rPr>
        <sz val="8"/>
        <color rgb="FF000000"/>
        <rFont val="Arial"/>
      </rPr>
      <t xml:space="preserve"> / </t>
    </r>
    <r>
      <rPr>
        <sz val="8"/>
        <color rgb="FF000000"/>
        <rFont val="Arial"/>
      </rPr>
      <t>0,0000</t>
    </r>
  </si>
  <si>
    <t>Hruboš Emil</t>
  </si>
  <si>
    <t>00605/2023-PNZ -P40335/16.01</t>
  </si>
  <si>
    <t>na žiadosť nájomcu - stal sa ich vlastníkom rozsudkom Okresného súdu v LM</t>
  </si>
  <si>
    <r>
      <rPr>
        <sz val="8"/>
        <color rgb="FF000000"/>
        <rFont val="Arial"/>
      </rPr>
      <t>0,0984</t>
    </r>
    <r>
      <rPr>
        <sz val="8"/>
        <color rgb="FF000000"/>
        <rFont val="Arial"/>
      </rPr>
      <t xml:space="preserve"> / </t>
    </r>
    <r>
      <rPr>
        <sz val="8"/>
        <color rgb="FF000000"/>
        <rFont val="Arial"/>
      </rPr>
      <t>0,0000</t>
    </r>
  </si>
  <si>
    <t>00907/2023-PNZ -P40341/20.01</t>
  </si>
  <si>
    <t>chyba v písaní a počítaní nesprávne vyčíslenej výšky BO uvedenej v ČL. IV bod 2 NZ</t>
  </si>
  <si>
    <r>
      <rPr>
        <sz val="8"/>
        <color rgb="FF000000"/>
        <rFont val="Arial"/>
      </rPr>
      <t>115,6703</t>
    </r>
    <r>
      <rPr>
        <sz val="8"/>
        <color rgb="FF000000"/>
        <rFont val="Arial"/>
      </rPr>
      <t xml:space="preserve"> / </t>
    </r>
    <r>
      <rPr>
        <sz val="8"/>
        <color rgb="FF000000"/>
        <rFont val="Arial"/>
      </rPr>
      <t>115,6703</t>
    </r>
  </si>
  <si>
    <t>MATEX, s.r.o.</t>
  </si>
  <si>
    <t>00559/2023-PNZ -P40533/14.04</t>
  </si>
  <si>
    <t>Bajany, Lekárovce, Kapušianske Vojkovce, Maťovce, Ruská, Veľké Kapušany</t>
  </si>
  <si>
    <r>
      <rPr>
        <sz val="8"/>
        <color rgb="FF000000"/>
        <rFont val="Arial"/>
      </rPr>
      <t>533,6844</t>
    </r>
    <r>
      <rPr>
        <sz val="8"/>
        <color rgb="FF000000"/>
        <rFont val="Arial"/>
      </rPr>
      <t xml:space="preserve"> / </t>
    </r>
    <r>
      <rPr>
        <sz val="8"/>
        <color rgb="FF000000"/>
        <rFont val="Arial"/>
      </rPr>
      <t>527,4204</t>
    </r>
  </si>
  <si>
    <t>Maté Pavol</t>
  </si>
  <si>
    <t>00463/2023-PNZ -P41157/14.01</t>
  </si>
  <si>
    <r>
      <rPr>
        <sz val="8"/>
        <color rgb="FF000000"/>
        <rFont val="Arial"/>
      </rPr>
      <t>0,0568</t>
    </r>
    <r>
      <rPr>
        <sz val="8"/>
        <color rgb="FF000000"/>
        <rFont val="Arial"/>
      </rPr>
      <t xml:space="preserve"> / </t>
    </r>
    <r>
      <rPr>
        <sz val="8"/>
        <color rgb="FF000000"/>
        <rFont val="Arial"/>
      </rPr>
      <t>0,0000</t>
    </r>
  </si>
  <si>
    <t>MÄSO až DOMOV s. r. o.</t>
  </si>
  <si>
    <t>02305/2022-PNZ -P40472/18.02</t>
  </si>
  <si>
    <t>Komjatice</t>
  </si>
  <si>
    <r>
      <rPr>
        <sz val="8"/>
        <color rgb="FF000000"/>
        <rFont val="Arial"/>
      </rPr>
      <t>2,2938</t>
    </r>
    <r>
      <rPr>
        <sz val="8"/>
        <color rgb="FF000000"/>
        <rFont val="Arial"/>
      </rPr>
      <t xml:space="preserve"> / </t>
    </r>
    <r>
      <rPr>
        <sz val="8"/>
        <color rgb="FF000000"/>
        <rFont val="Arial"/>
      </rPr>
      <t>0,0000</t>
    </r>
  </si>
  <si>
    <t>Poľnohospodárske družstvo v Dravciach</t>
  </si>
  <si>
    <t>04062/2022-PNZ -P40588/15.04</t>
  </si>
  <si>
    <t>Dravce</t>
  </si>
  <si>
    <r>
      <rPr>
        <sz val="8"/>
        <color rgb="FF000000"/>
        <rFont val="Arial"/>
      </rPr>
      <t>133,4627</t>
    </r>
    <r>
      <rPr>
        <sz val="8"/>
        <color rgb="FF000000"/>
        <rFont val="Arial"/>
      </rPr>
      <t xml:space="preserve"> / </t>
    </r>
    <r>
      <rPr>
        <sz val="8"/>
        <color rgb="FF000000"/>
        <rFont val="Arial"/>
      </rPr>
      <t>128,7868</t>
    </r>
  </si>
  <si>
    <t>Podielnicke družstvo ONDAVA Stropkov</t>
  </si>
  <si>
    <t>00468/2023-PNZ -P40157/15.08</t>
  </si>
  <si>
    <t>aktualizácia zmien v KN a odstúpenie parcely pre iného žiadateľa na základe žiadosti nájomcu</t>
  </si>
  <si>
    <t>Duplín, Chotča, Krušinec, Miroľa, Potoky, Pstriná, Staškovce, Stropkov, Bokša, Tisinec, Vislava, Vyškovce</t>
  </si>
  <si>
    <r>
      <rPr>
        <sz val="8"/>
        <color rgb="FF000000"/>
        <rFont val="Arial"/>
      </rPr>
      <t>881,6502</t>
    </r>
    <r>
      <rPr>
        <sz val="8"/>
        <color rgb="FF000000"/>
        <rFont val="Arial"/>
      </rPr>
      <t xml:space="preserve"> / </t>
    </r>
    <r>
      <rPr>
        <sz val="8"/>
        <color rgb="FF000000"/>
        <rFont val="Arial"/>
      </rPr>
      <t>855,5155</t>
    </r>
  </si>
  <si>
    <t>AGROSLUŽBY Svidník, s.r.o.</t>
  </si>
  <si>
    <t>00586/2023-PNZ -P40128/15.04</t>
  </si>
  <si>
    <t>Na žiadosť nájomcu - zníženie výmery podľa vyjadrenia lesníka SPF</t>
  </si>
  <si>
    <t>Dlhoňa, Hunkovce, Korejovce, Kružlová, Ladomirová, Medvedie, Svidnička, Šemetkovce, Vagrinec, Vápeník</t>
  </si>
  <si>
    <r>
      <rPr>
        <sz val="8"/>
        <color rgb="FF000000"/>
        <rFont val="Arial"/>
      </rPr>
      <t>508,3779</t>
    </r>
    <r>
      <rPr>
        <sz val="8"/>
        <color rgb="FF000000"/>
        <rFont val="Arial"/>
      </rPr>
      <t xml:space="preserve"> / </t>
    </r>
    <r>
      <rPr>
        <sz val="8"/>
        <color rgb="FF000000"/>
        <rFont val="Arial"/>
      </rPr>
      <t>472,0338</t>
    </r>
  </si>
  <si>
    <t>Mgr. Dana Gombárová, SHR</t>
  </si>
  <si>
    <t>03822/2022-PNZ -P40161/16.04</t>
  </si>
  <si>
    <t xml:space="preserve">Na žiadosť nájomcu - zníženie podľa vyjadrenia lesníka SPF </t>
  </si>
  <si>
    <t>Belejovce, Nižný Orlík, Svidník, Vápeník, Vyšná Jedľová</t>
  </si>
  <si>
    <r>
      <rPr>
        <sz val="8"/>
        <color rgb="FF000000"/>
        <rFont val="Arial"/>
      </rPr>
      <t>68,5487</t>
    </r>
    <r>
      <rPr>
        <sz val="8"/>
        <color rgb="FF000000"/>
        <rFont val="Arial"/>
      </rPr>
      <t xml:space="preserve"> / </t>
    </r>
    <r>
      <rPr>
        <sz val="8"/>
        <color rgb="FF000000"/>
        <rFont val="Arial"/>
      </rPr>
      <t>41,9131</t>
    </r>
  </si>
  <si>
    <t>00429/2023-PNZ -P40009/21.01</t>
  </si>
  <si>
    <t>Z činnosti SPF - zle stanovená výška bezdôvodného obohatenia</t>
  </si>
  <si>
    <t>Ľubotín, Orlov</t>
  </si>
  <si>
    <r>
      <rPr>
        <sz val="8"/>
        <color rgb="FF000000"/>
        <rFont val="Arial"/>
      </rPr>
      <t>257,0504</t>
    </r>
    <r>
      <rPr>
        <sz val="8"/>
        <color rgb="FF000000"/>
        <rFont val="Arial"/>
      </rPr>
      <t xml:space="preserve"> / </t>
    </r>
    <r>
      <rPr>
        <sz val="8"/>
        <color rgb="FF000000"/>
        <rFont val="Arial"/>
      </rPr>
      <t>257,0504</t>
    </r>
  </si>
  <si>
    <t>Poľnohospodárske výrobno-obchodné družstvo Údol</t>
  </si>
  <si>
    <t>00445/2023-PNZ -P40461/15.03</t>
  </si>
  <si>
    <t>Vykonanie inventarizácie + správa o výsledku mimoriadnej finančnej kontroly na mieste hospodárenia</t>
  </si>
  <si>
    <t>Hajtovka, Legnava, Malý Lipník, Starina, Údol</t>
  </si>
  <si>
    <r>
      <rPr>
        <sz val="8"/>
        <color rgb="FF000000"/>
        <rFont val="Arial"/>
      </rPr>
      <t>549,2862</t>
    </r>
    <r>
      <rPr>
        <sz val="8"/>
        <color rgb="FF000000"/>
        <rFont val="Arial"/>
      </rPr>
      <t xml:space="preserve"> / </t>
    </r>
    <r>
      <rPr>
        <sz val="8"/>
        <color rgb="FF000000"/>
        <rFont val="Arial"/>
      </rPr>
      <t>531,2252</t>
    </r>
  </si>
  <si>
    <t>Poľnohospodárske družstvo Trenčín-Soblahov</t>
  </si>
  <si>
    <t>00459/2023-PNZ -P40816/14.02</t>
  </si>
  <si>
    <t>aktualizácia predmetu zmluvy v súlade s údajmi katastra nehnuteľností</t>
  </si>
  <si>
    <t>Mníchova Lehota, Opatovce, Soblahov, Trenčín, Trenčianske Biskupice</t>
  </si>
  <si>
    <r>
      <rPr>
        <sz val="8"/>
        <color rgb="FF000000"/>
        <rFont val="Arial"/>
      </rPr>
      <t>341,4824</t>
    </r>
    <r>
      <rPr>
        <sz val="8"/>
        <color rgb="FF000000"/>
        <rFont val="Arial"/>
      </rPr>
      <t xml:space="preserve"> / </t>
    </r>
    <r>
      <rPr>
        <sz val="8"/>
        <color rgb="FF000000"/>
        <rFont val="Arial"/>
      </rPr>
      <t>328,5610</t>
    </r>
  </si>
  <si>
    <t>Poľnohospodárske družstvo Vlára Nemšová</t>
  </si>
  <si>
    <t>00650/2023-PNZ -P40207/15.02</t>
  </si>
  <si>
    <t>aktualizácia predmetu nájmu v súlade s údajmi katastra nehnuteľností</t>
  </si>
  <si>
    <t>Bobot, Horňany, Horné Srnie, Kľúčové, Ľuborča, Dolné Motešice, Horné Motešice, Nemšová, Trenčianska Teplá, Újazd, Trenčianska Závada</t>
  </si>
  <si>
    <r>
      <rPr>
        <sz val="8"/>
        <color rgb="FF000000"/>
        <rFont val="Arial"/>
      </rPr>
      <t>444,4766</t>
    </r>
    <r>
      <rPr>
        <sz val="8"/>
        <color rgb="FF000000"/>
        <rFont val="Arial"/>
      </rPr>
      <t xml:space="preserve"> / </t>
    </r>
    <r>
      <rPr>
        <sz val="8"/>
        <color rgb="FF000000"/>
        <rFont val="Arial"/>
      </rPr>
      <t>426,3531</t>
    </r>
  </si>
  <si>
    <t>Poľnohospodárske družstvo Bošáca</t>
  </si>
  <si>
    <t>03813/2022-PNZ -P40953/14.02</t>
  </si>
  <si>
    <t>Bošáca, Haluzice, Moravské Lieskové, Nová Bošáca, Trenčianske Bohuslavice, Zemianske Podhradie</t>
  </si>
  <si>
    <r>
      <rPr>
        <sz val="8"/>
        <color rgb="FF000000"/>
        <rFont val="Arial"/>
      </rPr>
      <t>418,0893</t>
    </r>
    <r>
      <rPr>
        <sz val="8"/>
        <color rgb="FF000000"/>
        <rFont val="Arial"/>
      </rPr>
      <t xml:space="preserve"> / </t>
    </r>
    <r>
      <rPr>
        <sz val="8"/>
        <color rgb="FF000000"/>
        <rFont val="Arial"/>
      </rPr>
      <t>406,7481</t>
    </r>
  </si>
  <si>
    <t>Poľnohospodársko výrobno-obchodné družstvo Bíňovce</t>
  </si>
  <si>
    <t>00318/2023-PNZ -P40307/20.01</t>
  </si>
  <si>
    <t>zvýšenie výmery v rámci pôvodných parciel KNC na základe žiadosti nájomcu a vykonanej inventarizácie</t>
  </si>
  <si>
    <t>Bíňovce, Boleráz, Dolná Krupá, Smolenice, Trstín</t>
  </si>
  <si>
    <r>
      <rPr>
        <sz val="8"/>
        <color rgb="FF000000"/>
        <rFont val="Arial"/>
      </rPr>
      <t>70,0070</t>
    </r>
    <r>
      <rPr>
        <sz val="8"/>
        <color rgb="FF000000"/>
        <rFont val="Arial"/>
      </rPr>
      <t xml:space="preserve"> / </t>
    </r>
    <r>
      <rPr>
        <sz val="8"/>
        <color rgb="FF000000"/>
        <rFont val="Arial"/>
      </rPr>
      <t>74,8298</t>
    </r>
  </si>
  <si>
    <t>Baco Peter</t>
  </si>
  <si>
    <t>00438/2023-PNZ -P41174/14.01</t>
  </si>
  <si>
    <t>na žiadosť nájomcu - z dôvodu nevyužívania pozemku</t>
  </si>
  <si>
    <r>
      <rPr>
        <sz val="8"/>
        <color rgb="FF000000"/>
        <rFont val="Arial"/>
      </rPr>
      <t>0,2807</t>
    </r>
    <r>
      <rPr>
        <sz val="8"/>
        <color rgb="FF000000"/>
        <rFont val="Arial"/>
      </rPr>
      <t xml:space="preserve"> / </t>
    </r>
    <r>
      <rPr>
        <sz val="8"/>
        <color rgb="FF000000"/>
        <rFont val="Arial"/>
      </rPr>
      <t>0,0000</t>
    </r>
  </si>
  <si>
    <t>00453/2023-PNZ -P40388/14.01</t>
  </si>
  <si>
    <r>
      <rPr>
        <sz val="8"/>
        <color rgb="FF000000"/>
        <rFont val="Arial"/>
      </rPr>
      <t>0,0239</t>
    </r>
    <r>
      <rPr>
        <sz val="8"/>
        <color rgb="FF000000"/>
        <rFont val="Arial"/>
      </rPr>
      <t xml:space="preserve"> / </t>
    </r>
    <r>
      <rPr>
        <sz val="8"/>
        <color rgb="FF000000"/>
        <rFont val="Arial"/>
      </rPr>
      <t>0,0000</t>
    </r>
  </si>
  <si>
    <t>04187/2022-PNZ -P40261/18.02</t>
  </si>
  <si>
    <t>Bohunice, Paderovce, Radošovce, Špačince</t>
  </si>
  <si>
    <r>
      <rPr>
        <sz val="8"/>
        <color rgb="FF000000"/>
        <rFont val="Arial"/>
      </rPr>
      <t>65,4264</t>
    </r>
    <r>
      <rPr>
        <sz val="8"/>
        <color rgb="FF000000"/>
        <rFont val="Arial"/>
      </rPr>
      <t xml:space="preserve"> / </t>
    </r>
    <r>
      <rPr>
        <sz val="8"/>
        <color rgb="FF000000"/>
        <rFont val="Arial"/>
      </rPr>
      <t>68,0062</t>
    </r>
  </si>
  <si>
    <t>AGROCOM S.R.O.</t>
  </si>
  <si>
    <t>02036/2022-PNZ -P40258/15.03</t>
  </si>
  <si>
    <t>zníženie na základe žiadosti nájomcu</t>
  </si>
  <si>
    <t>Banky, Banská Belá, Banská Hodruša, Banská Štiavnica, Banský Studenec, Kozelník, Teplá, Žakýl</t>
  </si>
  <si>
    <r>
      <rPr>
        <sz val="8"/>
        <color rgb="FF000000"/>
        <rFont val="Arial"/>
      </rPr>
      <t>210,1990</t>
    </r>
    <r>
      <rPr>
        <sz val="8"/>
        <color rgb="FF000000"/>
        <rFont val="Arial"/>
      </rPr>
      <t xml:space="preserve"> / </t>
    </r>
    <r>
      <rPr>
        <sz val="8"/>
        <color rgb="FF000000"/>
        <rFont val="Arial"/>
      </rPr>
      <t>186,6438</t>
    </r>
  </si>
  <si>
    <r>
      <rPr>
        <sz val="8"/>
        <color rgb="FF000000"/>
        <rFont val="Arial"/>
      </rPr>
      <t>812,43 €</t>
    </r>
    <r>
      <rPr>
        <sz val="8"/>
        <color rgb="FF000000"/>
        <rFont val="Arial"/>
      </rPr>
      <t xml:space="preserve"> / </t>
    </r>
    <r>
      <rPr>
        <sz val="8"/>
        <color rgb="FF000000"/>
        <rFont val="Arial"/>
      </rPr>
      <t>0,27 €</t>
    </r>
  </si>
  <si>
    <t>Boltvan Miroslav</t>
  </si>
  <si>
    <t>00315/2023-PNZ -P40095/23.00</t>
  </si>
  <si>
    <r>
      <rPr>
        <sz val="8"/>
        <color rgb="FF000000"/>
        <rFont val="Arial"/>
      </rPr>
      <t>205,65 €</t>
    </r>
    <r>
      <rPr>
        <sz val="8"/>
        <color rgb="FF000000"/>
        <rFont val="Arial"/>
      </rPr>
      <t xml:space="preserve"> / </t>
    </r>
    <r>
      <rPr>
        <sz val="8"/>
        <color rgb="FF000000"/>
        <rFont val="Arial"/>
      </rPr>
      <t>0,15 €</t>
    </r>
  </si>
  <si>
    <t>Alexandra Pálešová</t>
  </si>
  <si>
    <t>03527/2022-PNZ -P41126/22.00</t>
  </si>
  <si>
    <t xml:space="preserve">Rekreačný účel </t>
  </si>
  <si>
    <r>
      <rPr>
        <sz val="8"/>
        <color rgb="FF000000"/>
        <rFont val="Arial"/>
      </rPr>
      <t>179,00 €</t>
    </r>
    <r>
      <rPr>
        <sz val="8"/>
        <color rgb="FF000000"/>
        <rFont val="Arial"/>
      </rPr>
      <t xml:space="preserve"> / </t>
    </r>
    <r>
      <rPr>
        <sz val="8"/>
        <color rgb="FF000000"/>
        <rFont val="Arial"/>
      </rPr>
      <t>0,50 €</t>
    </r>
  </si>
  <si>
    <t>Ing. Juraj Višňovský</t>
  </si>
  <si>
    <t>00656/2022-PNZ -P40171/22.00</t>
  </si>
  <si>
    <t>Kuzmice</t>
  </si>
  <si>
    <t>Starostlivosť a udržiavanie, parkovanie a skladovanie materiálu</t>
  </si>
  <si>
    <r>
      <rPr>
        <sz val="8"/>
        <color rgb="FF000000"/>
        <rFont val="Arial"/>
      </rPr>
      <t>173,25 €</t>
    </r>
    <r>
      <rPr>
        <sz val="8"/>
        <color rgb="FF000000"/>
        <rFont val="Arial"/>
      </rPr>
      <t xml:space="preserve"> / </t>
    </r>
    <r>
      <rPr>
        <sz val="8"/>
        <color rgb="FF000000"/>
        <rFont val="Arial"/>
      </rPr>
      <t>0,33 €</t>
    </r>
  </si>
  <si>
    <t>Ing. Oľga Pleidelová</t>
  </si>
  <si>
    <t>00539/2023-PNZ -P40186/23.00</t>
  </si>
  <si>
    <t xml:space="preserve">Pohotovostná parkovacia plocha a prístup </t>
  </si>
  <si>
    <r>
      <rPr>
        <sz val="8"/>
        <color rgb="FF000000"/>
        <rFont val="Arial"/>
      </rPr>
      <t>64,00 €</t>
    </r>
    <r>
      <rPr>
        <sz val="8"/>
        <color rgb="FF000000"/>
        <rFont val="Arial"/>
      </rPr>
      <t xml:space="preserve"> / </t>
    </r>
    <r>
      <rPr>
        <sz val="8"/>
        <color rgb="FF000000"/>
        <rFont val="Arial"/>
      </rPr>
      <t>1,00 €</t>
    </r>
  </si>
  <si>
    <t>Viliam Malec</t>
  </si>
  <si>
    <t>00471/2023-PNZ -P40159/23.00</t>
  </si>
  <si>
    <r>
      <rPr>
        <sz val="8"/>
        <color rgb="FF000000"/>
        <rFont val="Arial"/>
      </rPr>
      <t>50,00 €</t>
    </r>
    <r>
      <rPr>
        <sz val="8"/>
        <color rgb="FF000000"/>
        <rFont val="Arial"/>
      </rPr>
      <t xml:space="preserve"> / </t>
    </r>
    <r>
      <rPr>
        <sz val="8"/>
        <color rgb="FF000000"/>
        <rFont val="Arial"/>
      </rPr>
      <t>0,37 €</t>
    </r>
  </si>
  <si>
    <t>Martina Filová</t>
  </si>
  <si>
    <t>00112/2023-PNZ -P40035/23.00</t>
  </si>
  <si>
    <r>
      <rPr>
        <sz val="8"/>
        <color rgb="FF000000"/>
        <rFont val="Arial"/>
      </rPr>
      <t>60,00 €</t>
    </r>
    <r>
      <rPr>
        <sz val="8"/>
        <color rgb="FF000000"/>
        <rFont val="Arial"/>
      </rPr>
      <t xml:space="preserve"> / </t>
    </r>
    <r>
      <rPr>
        <sz val="8"/>
        <color rgb="FF000000"/>
        <rFont val="Arial"/>
      </rPr>
      <t>0,15 €</t>
    </r>
  </si>
  <si>
    <t>00563/2023-PNZ -P40197/23.00</t>
  </si>
  <si>
    <t>Verejné účely, pod budovami školy, areál školy</t>
  </si>
  <si>
    <r>
      <rPr>
        <sz val="8"/>
        <color rgb="FF000000"/>
        <rFont val="Arial"/>
      </rPr>
      <t>607,10 €</t>
    </r>
    <r>
      <rPr>
        <sz val="8"/>
        <color rgb="FF000000"/>
        <rFont val="Arial"/>
      </rPr>
      <t xml:space="preserve"> / </t>
    </r>
    <r>
      <rPr>
        <sz val="8"/>
        <color rgb="FF000000"/>
        <rFont val="Arial"/>
      </rPr>
      <t>0,10 €</t>
    </r>
  </si>
  <si>
    <t>Peter Magát</t>
  </si>
  <si>
    <t>00371/2023-PNZ -P40118/23.00</t>
  </si>
  <si>
    <t>záhrada, uloženie plechovej garáže bez pevného základu</t>
  </si>
  <si>
    <r>
      <rPr>
        <sz val="8"/>
        <color rgb="FF000000"/>
        <rFont val="Arial"/>
      </rPr>
      <t>66,00 €</t>
    </r>
    <r>
      <rPr>
        <sz val="8"/>
        <color rgb="FF000000"/>
        <rFont val="Arial"/>
      </rPr>
      <t xml:space="preserve"> / </t>
    </r>
    <r>
      <rPr>
        <sz val="8"/>
        <color rgb="FF000000"/>
        <rFont val="Arial"/>
      </rPr>
      <t>0,33 €</t>
    </r>
  </si>
  <si>
    <t>Adamec Marek</t>
  </si>
  <si>
    <t>00562/2023-PNZ -P40203/23.00</t>
  </si>
  <si>
    <t>do 31.12.2033</t>
  </si>
  <si>
    <r>
      <rPr>
        <sz val="8"/>
        <color rgb="FF000000"/>
        <rFont val="Arial"/>
      </rPr>
      <t>50,00 €</t>
    </r>
    <r>
      <rPr>
        <sz val="8"/>
        <color rgb="FF000000"/>
        <rFont val="Arial"/>
      </rPr>
      <t xml:space="preserve"> / </t>
    </r>
    <r>
      <rPr>
        <sz val="8"/>
        <color rgb="FF000000"/>
        <rFont val="Arial"/>
      </rPr>
      <t>0,27 €</t>
    </r>
  </si>
  <si>
    <t>Mgr. Erika Marková</t>
  </si>
  <si>
    <t>00494/2023-PNZ -P40172/23.00</t>
  </si>
  <si>
    <r>
      <rPr>
        <sz val="8"/>
        <color rgb="FF000000"/>
        <rFont val="Arial"/>
      </rPr>
      <t>73,00 €</t>
    </r>
    <r>
      <rPr>
        <sz val="8"/>
        <color rgb="FF000000"/>
        <rFont val="Arial"/>
      </rPr>
      <t xml:space="preserve"> / </t>
    </r>
    <r>
      <rPr>
        <sz val="8"/>
        <color rgb="FF000000"/>
        <rFont val="Arial"/>
      </rPr>
      <t>0,20 €</t>
    </r>
  </si>
  <si>
    <t>Oravec Peter</t>
  </si>
  <si>
    <t>03943/2022-PNZ -P41288/22.00</t>
  </si>
  <si>
    <t xml:space="preserve">Udržiavanie pozemkov v nezaburinenom stave. </t>
  </si>
  <si>
    <r>
      <rPr>
        <sz val="8"/>
        <color rgb="FF000000"/>
        <rFont val="Arial"/>
      </rPr>
      <t>50,00 €</t>
    </r>
    <r>
      <rPr>
        <sz val="8"/>
        <color rgb="FF000000"/>
        <rFont val="Arial"/>
      </rPr>
      <t xml:space="preserve"> / </t>
    </r>
    <r>
      <rPr>
        <sz val="8"/>
        <color rgb="FF000000"/>
        <rFont val="Arial"/>
      </rPr>
      <t>0,15 €</t>
    </r>
  </si>
  <si>
    <t>ZO SZZ 17-38 Banská Bystrica</t>
  </si>
  <si>
    <t>00027/2023-PNZ -P43350/05.01</t>
  </si>
  <si>
    <t>Dohoda o ukončení z dôvodu vysporiadania väčšiny pozemkov, ktoré boli predmetom nájomnej zmluvy</t>
  </si>
  <si>
    <r>
      <rPr>
        <sz val="8"/>
        <color rgb="FF000000"/>
        <rFont val="Arial"/>
      </rPr>
      <t>0,0277</t>
    </r>
    <r>
      <rPr>
        <sz val="8"/>
        <color rgb="FF000000"/>
        <rFont val="Arial"/>
      </rPr>
      <t xml:space="preserve"> / </t>
    </r>
    <r>
      <rPr>
        <sz val="8"/>
        <color rgb="FF000000"/>
        <rFont val="Arial"/>
      </rPr>
      <t>0,0000</t>
    </r>
  </si>
  <si>
    <t>Ing. Richard Pethő, PhD.</t>
  </si>
  <si>
    <t>00679/2023-PNZ -P44911/07.01</t>
  </si>
  <si>
    <t>Dohoda o ukončení z dôvodu odpredaja spoluvlastníckeho podielu.</t>
  </si>
  <si>
    <t>rekreačný účel a parkovanie</t>
  </si>
  <si>
    <r>
      <rPr>
        <sz val="8"/>
        <color rgb="FF000000"/>
        <rFont val="Arial"/>
      </rPr>
      <t>0,0093</t>
    </r>
    <r>
      <rPr>
        <sz val="8"/>
        <color rgb="FF000000"/>
        <rFont val="Arial"/>
      </rPr>
      <t xml:space="preserve"> / </t>
    </r>
    <r>
      <rPr>
        <sz val="8"/>
        <color rgb="FF000000"/>
        <rFont val="Arial"/>
      </rPr>
      <t>0,0000</t>
    </r>
  </si>
  <si>
    <t>03584/2022-PNZ -P49599/04.01</t>
  </si>
  <si>
    <t>Ukončenie nájomnej zmluvy z dôvodu zmeny vlastníctva hotela, NZ sa ukončuje na žiadosť nájomcu</t>
  </si>
  <si>
    <t xml:space="preserve">Prístupová cesta a nádvorie stavby Horský hotel Pusté Pole. </t>
  </si>
  <si>
    <r>
      <rPr>
        <sz val="8"/>
        <color rgb="FF000000"/>
        <rFont val="Arial"/>
      </rPr>
      <t>0,1083</t>
    </r>
    <r>
      <rPr>
        <sz val="8"/>
        <color rgb="FF000000"/>
        <rFont val="Arial"/>
      </rPr>
      <t xml:space="preserve"> / </t>
    </r>
    <r>
      <rPr>
        <sz val="8"/>
        <color rgb="FF000000"/>
        <rFont val="Arial"/>
      </rPr>
      <t>0,0000</t>
    </r>
  </si>
  <si>
    <t>Invictum Holdings, a.s.</t>
  </si>
  <si>
    <t>00766/2022-PNZ -P41231/15.01</t>
  </si>
  <si>
    <t>prístup k pozemkom a k vybudovaniu protipovodňových a protieróznych opatrení</t>
  </si>
  <si>
    <r>
      <rPr>
        <sz val="8"/>
        <color rgb="FF000000"/>
        <rFont val="Arial"/>
      </rPr>
      <t>0,1599</t>
    </r>
    <r>
      <rPr>
        <sz val="8"/>
        <color rgb="FF000000"/>
        <rFont val="Arial"/>
      </rPr>
      <t xml:space="preserve"> / </t>
    </r>
    <r>
      <rPr>
        <sz val="8"/>
        <color rgb="FF000000"/>
        <rFont val="Arial"/>
      </rPr>
      <t>0,0427</t>
    </r>
  </si>
  <si>
    <t>00343/2023-PNZ -P46149/08.01</t>
  </si>
  <si>
    <t xml:space="preserve">Zníženie na základe žiadosti nájomcu z dôvodu zmeny vlastníckych vzťahov. </t>
  </si>
  <si>
    <t>Pozemky pod budovou v areáli školy.</t>
  </si>
  <si>
    <t>31.12.2038</t>
  </si>
  <si>
    <r>
      <rPr>
        <sz val="8"/>
        <color rgb="FF000000"/>
        <rFont val="Arial"/>
      </rPr>
      <t>0,4228</t>
    </r>
    <r>
      <rPr>
        <sz val="8"/>
        <color rgb="FF000000"/>
        <rFont val="Arial"/>
      </rPr>
      <t xml:space="preserve"> / </t>
    </r>
    <r>
      <rPr>
        <sz val="8"/>
        <color rgb="FF000000"/>
        <rFont val="Arial"/>
      </rPr>
      <t>0,0356</t>
    </r>
  </si>
  <si>
    <t>00896/2023-PNZ -P40140/10.01</t>
  </si>
  <si>
    <t>Na žiadosť nájomcu - zosúladenie nájomnej zmluvy s čerpaním eurofondov</t>
  </si>
  <si>
    <t>Vybudovanie chodníka k novovybudovanej rómskej osade</t>
  </si>
  <si>
    <r>
      <rPr>
        <sz val="8"/>
        <color rgb="FF000000"/>
        <rFont val="Arial"/>
      </rPr>
      <t>0,1500</t>
    </r>
    <r>
      <rPr>
        <sz val="8"/>
        <color rgb="FF000000"/>
        <rFont val="Arial"/>
      </rPr>
      <t xml:space="preserve"> / </t>
    </r>
    <r>
      <rPr>
        <sz val="8"/>
        <color rgb="FF000000"/>
        <rFont val="Arial"/>
      </rPr>
      <t>0,0275</t>
    </r>
  </si>
  <si>
    <t>00526/2023-PNZ -P40496/10.01</t>
  </si>
  <si>
    <t xml:space="preserve">Dohoda o ukončení na základe žiadosti nájomcu z dôvodu delimitácie časti predmetu nájmu v prospech nájomcu. </t>
  </si>
  <si>
    <t>Verejné účely, pozemok pod stavbou školy</t>
  </si>
  <si>
    <r>
      <rPr>
        <sz val="8"/>
        <color rgb="FF000000"/>
        <rFont val="Arial"/>
      </rPr>
      <t>0,1402</t>
    </r>
    <r>
      <rPr>
        <sz val="8"/>
        <color rgb="FF000000"/>
        <rFont val="Arial"/>
      </rPr>
      <t xml:space="preserve"> / </t>
    </r>
    <r>
      <rPr>
        <sz val="8"/>
        <color rgb="FF000000"/>
        <rFont val="Arial"/>
      </rPr>
      <t>0,0000</t>
    </r>
  </si>
  <si>
    <t>00534/2023-PNZ -P45448/07.02</t>
  </si>
  <si>
    <t xml:space="preserve">Dohoda o ukončení na základe žiadosti nájomcu o zníženie výmery z dôvodu delimitácie časti predmetu nájmu v prospech nájomcu. </t>
  </si>
  <si>
    <t>vybudovanie plochy na letné a zimné korčuľovanie</t>
  </si>
  <si>
    <r>
      <rPr>
        <sz val="8"/>
        <color rgb="FF000000"/>
        <rFont val="Arial"/>
      </rPr>
      <t>0,0455</t>
    </r>
    <r>
      <rPr>
        <sz val="8"/>
        <color rgb="FF000000"/>
        <rFont val="Arial"/>
      </rPr>
      <t xml:space="preserve"> / </t>
    </r>
    <r>
      <rPr>
        <sz val="8"/>
        <color rgb="FF000000"/>
        <rFont val="Arial"/>
      </rPr>
      <t>0,0000</t>
    </r>
  </si>
  <si>
    <t>Mgr. Boris Beňovský</t>
  </si>
  <si>
    <t>00671/2023-PRZ0045/23-00</t>
  </si>
  <si>
    <t>Jozef Staš</t>
  </si>
  <si>
    <t>03118/2022-PRZ0195/22-00</t>
  </si>
  <si>
    <t>Helena Mareková</t>
  </si>
  <si>
    <t>03531/2022-PRZ0244/22-00</t>
  </si>
  <si>
    <t xml:space="preserve">Ing. Ľudomír Zeman </t>
  </si>
  <si>
    <t>00426/2023-PRZ0030/23-00</t>
  </si>
  <si>
    <t>Mária Horváthová, Daniela Brehovská , Gabriela Šepeľová, Jozefína Hamarová</t>
  </si>
  <si>
    <t>00659/2023-PRZ0044/23-00</t>
  </si>
  <si>
    <t>Kamenica nad Cirochou (HE Humenné)</t>
  </si>
  <si>
    <t>Ladislav Sinčák</t>
  </si>
  <si>
    <t>00089/2023-PRZ0007/23-00</t>
  </si>
  <si>
    <t>00516/2023-PRZ0034/23-00</t>
  </si>
  <si>
    <t>Južné Mesto (K4 Košice IV), Barca (K4 Košice IV)</t>
  </si>
  <si>
    <t>Juraj Lacko</t>
  </si>
  <si>
    <t>03287/2022-PRZ0213/22-00</t>
  </si>
  <si>
    <t>Liptovský Mikuláš (LM Liptovský Mikuláš)</t>
  </si>
  <si>
    <t>Ing.Jozef Lichardus</t>
  </si>
  <si>
    <t>03446/2022-PRZ0236/22-00</t>
  </si>
  <si>
    <t>Ružomberok (RK Ružomberok)</t>
  </si>
  <si>
    <t>Ing.Oľga Nemcová</t>
  </si>
  <si>
    <t>03499/2022-PRZ0240/22-00</t>
  </si>
  <si>
    <t>Liptovská Teplá (RK Ružomberok)</t>
  </si>
  <si>
    <t>Ing. Branislav Kukliš</t>
  </si>
  <si>
    <t>03990/2022-PRZ0297/22-00</t>
  </si>
  <si>
    <t>Emília Kišová</t>
  </si>
  <si>
    <t>04195/2022-PRZ0310/22-00</t>
  </si>
  <si>
    <t>Helmut Lichner</t>
  </si>
  <si>
    <t>00023/2023-PRZ0004/23-00</t>
  </si>
  <si>
    <t>Anette Bezáková, Mgr. Iveta Hajduová</t>
  </si>
  <si>
    <t>01257/2022-PRZ0064/22-00</t>
  </si>
  <si>
    <t xml:space="preserve">Závodný Peter Ing. </t>
  </si>
  <si>
    <t>00519/2023-PRZ0035/23-00</t>
  </si>
  <si>
    <t>Zita Boboková, Marta Beláňová</t>
  </si>
  <si>
    <t>04189/2022-PRZ0309/22-00</t>
  </si>
  <si>
    <t>Orná pôda, Ostatná plocha, Záhrada</t>
  </si>
  <si>
    <t>Ing. Rastislava Tučná</t>
  </si>
  <si>
    <t>00305/2023-PRZ0024/23-00</t>
  </si>
  <si>
    <t>Poluvsie (PD Prievidza), Brezany (PD Prievidza)</t>
  </si>
  <si>
    <t>Nitrianske Pravno (PD Prievidza)</t>
  </si>
  <si>
    <t>Oľga Bukovinská, Ján Petija, Peter Petia</t>
  </si>
  <si>
    <t>03312/2022-PRZ0218/22-00</t>
  </si>
  <si>
    <t>Orkucany (SB Sabinov)</t>
  </si>
  <si>
    <t>Alžbeta Pľutová</t>
  </si>
  <si>
    <t>04033/2022-PRZ0300/22-00</t>
  </si>
  <si>
    <t>Freimannová Valéria Ing.</t>
  </si>
  <si>
    <t>dedič</t>
  </si>
  <si>
    <t>00129/2023-PRZ0010/23-00</t>
  </si>
  <si>
    <t>Hôrka (PP Poprad)</t>
  </si>
  <si>
    <t>Libant Rastic</t>
  </si>
  <si>
    <t>00727/2023-PRZ0050/23-00</t>
  </si>
  <si>
    <t>Šášovské Podhradie (ZH Žiar nad Hronom), Vieska (ZH Žiar nad Hronom), Horné Opatovce (ZH Žiar nad Hronom)</t>
  </si>
  <si>
    <t>Kremnické Bane (ZH Žiar nad Hronom), Janova Lehota (ZH Žiar nad Hronom)</t>
  </si>
  <si>
    <t>Ing. Elena Čihovská</t>
  </si>
  <si>
    <t>00341/2023-PRZ0027/23-00</t>
  </si>
  <si>
    <t>Vrbové (PN Piešťany)</t>
  </si>
  <si>
    <t>Ing. Mária Kovácsová</t>
  </si>
  <si>
    <t>00618/2023-PRZ0040/23-00</t>
  </si>
  <si>
    <t>Sporina Michal</t>
  </si>
  <si>
    <t>00012/2023-PRZ0002/23-00</t>
  </si>
  <si>
    <t>Varín (ZA Žilina)</t>
  </si>
  <si>
    <t>Mestická Magdaléna</t>
  </si>
  <si>
    <t>00111/2023-PRZ0009/23-00</t>
  </si>
  <si>
    <t>Radoľa (KM Kysucké Nové Mesto)</t>
  </si>
  <si>
    <t>Radoľa (KM Kysucké Nové Mesto), Snežnica (KM Kysucké Nové Mesto)</t>
  </si>
  <si>
    <t>Hrivík Miroslav</t>
  </si>
  <si>
    <t>00156/2023-PRZ0014/23-00</t>
  </si>
  <si>
    <t>Martin Hrivík</t>
  </si>
  <si>
    <t>00161/2023-PRZ0015/23-00</t>
  </si>
  <si>
    <t>GREGA Vladimír</t>
  </si>
  <si>
    <t>00964/2022-PRZ0046/22-00</t>
  </si>
  <si>
    <t>Budimír (KS Košice-okolie)</t>
  </si>
  <si>
    <t>Mária Varšaníková</t>
  </si>
  <si>
    <t>00313/2023-PRZ0025/23-00</t>
  </si>
  <si>
    <t>Ďurníková Anna</t>
  </si>
  <si>
    <t>00688/2023-PRZ0048/23-00</t>
  </si>
  <si>
    <t>00216/2023-OV-0250028/23-00</t>
  </si>
  <si>
    <t>Protokol o  odovzdaní pozemkov pod stavbami z majetku Slovenskej republiky do vlastníctva VÚC v k.ú. Levice, okres Levice</t>
  </si>
  <si>
    <t>00654/2023-OV-0250085/23-00</t>
  </si>
  <si>
    <t>Protokol o odovzdaní pozemkov pod stavbami z majetku SR do vlastníctva VÚC v k.ú. Senné, okres Veľký Krtíš</t>
  </si>
  <si>
    <t>Mesto Žilina</t>
  </si>
  <si>
    <t>00690/2023-OV-0250088/23-00</t>
  </si>
  <si>
    <t>Protokol o odovzdaní pozemkov pod stavbami z majetku SR do vlastníctva mesta Žilina, k.ú. Žilina, okres Žilina</t>
  </si>
  <si>
    <t>Obec Krajné</t>
  </si>
  <si>
    <t>00622/2023-OV-0250078/23-00</t>
  </si>
  <si>
    <t>Protokol o odovzdaní pozemkov pod stavbami  z majetku SR do vlastníctva obce Krajné, k.ú. Krajné, okres Myjava</t>
  </si>
  <si>
    <t>MY Myjava</t>
  </si>
  <si>
    <t>00775/2023-OV-0250094/23-00</t>
  </si>
  <si>
    <t>Protokol o odovzdaní pozemkov pod stavbami z majetku SR do vlastníctva  VÚC v k.ú. Kľačany a v k.ú. Trakovice, okres Hlohovec</t>
  </si>
  <si>
    <t>00370/2023-OV-0250049/23-00</t>
  </si>
  <si>
    <t>Protokol o odovzdaní pozemkov pod stavbami z majetku SR do vlastníctva NSK v k.ú. Drženice, okres Levice</t>
  </si>
  <si>
    <t>Obec Buzica</t>
  </si>
  <si>
    <t>03386/2022-OV-0250279/22-00</t>
  </si>
  <si>
    <t>Protokol o odovzdaní pozemkov pod stavbami z majetku SR do vlastníctva obce Buzica, okres Košice - okolie</t>
  </si>
  <si>
    <t>00005/2023-OV-0250002/23-00</t>
  </si>
  <si>
    <t>Protokol o odovzdaní pozemkov pod stavbami z majetku SR do vlastníctva Prešovského samosprávneho kraja v k.ú. Korejovce, okres Svidník</t>
  </si>
  <si>
    <t>00258/2023-OV-0250035/23-00</t>
  </si>
  <si>
    <t>Protokol o odovzdaní pozemkov pod stavbami z majetku SR do vlastníctva Prešovského samosprávneho kraja, k.ú. Gruzovce, okres Humenné</t>
  </si>
  <si>
    <t>00007/2023-OV-0250003/23-00</t>
  </si>
  <si>
    <t>Protokol o odovzdaní pozemkov pod stavbami z majetku SR do vlastníctva Prešovského samosprávneho kraja, k.ú. Vyšný Kručov, okres Bardejov</t>
  </si>
  <si>
    <t>BJ Bardejov</t>
  </si>
  <si>
    <t>00253/2023-OV-0250034/23-00</t>
  </si>
  <si>
    <t>Protokol o odovzdaní pozemkov pod stavbami z majetku SR do vlastníctva Prešovského samosprávneho kraja, k.ú. Černina, okres Humenné</t>
  </si>
  <si>
    <t>00344/2023-OV-0250046/23-00</t>
  </si>
  <si>
    <t>Protokol o odovzdaní pozemkov pod stavbami z majetku SR do vlastníctva Trnavského samosprávneho kraja  v k.ú. Matúškovo, okres Galanta</t>
  </si>
  <si>
    <t>GA Galanta</t>
  </si>
  <si>
    <t>04182/2022-OV-0250325/22-00</t>
  </si>
  <si>
    <t>Protokol o odovzdaní pozemkov pod stavbami z majetku SR do vlastníctva Trnavského samosprávneho kraja v k.ú. Buková, Smolenice a Smolenická Nová Ves, okres Trnava</t>
  </si>
  <si>
    <t>00615/2022-OV-0250056/22-00</t>
  </si>
  <si>
    <t>Protokol o odovzdaní pozemkov pod stavbami z majetku SR do vlastníctva VÚC - KSK, k.ú. Spišská Nová Ves, okres Spišská Nová Ves</t>
  </si>
  <si>
    <t>00299/2023-OV-0250042/23-00</t>
  </si>
  <si>
    <t>Protokol o odovzdaní pozemkov pod stavbami z majetku SR do vlastníctva VÚC - PSK, k.ú. Abrahámovce, okres Bardejov</t>
  </si>
  <si>
    <t>04198/2022-OV-0250328/22-00</t>
  </si>
  <si>
    <t>Protokol o odovzdaní pozemkov pod stavbami z majetku SR do vlastníctva VÚC - PSK, k.ú. Dubová, okres Svidník</t>
  </si>
  <si>
    <t>00292/2023-OV-0250041/23-00</t>
  </si>
  <si>
    <t>Protokol o odovzdaní pozemkov pod stavbami z majetku SR do vlastníctva VÚC - PSK, k.ú. Šarišské Sokolovce, okres Sabinov</t>
  </si>
  <si>
    <t>00244/2023-OV-0250031/23-00</t>
  </si>
  <si>
    <t>Protokol o odovzdaní pozemkov pod stavbami z majetku SR do vlastníctva VÚC v k. ú. Chlmec, okres Humenné</t>
  </si>
  <si>
    <t>00699/2023-OV-0250089/23-00</t>
  </si>
  <si>
    <t>Protokol o odovzdaní pozemkov pod stavbami z majetku SR do vlastníctva VÚC v k. ú. Pribiš, okres Dolný Kubín</t>
  </si>
  <si>
    <t>00615/2023-OV-0250077/23-00</t>
  </si>
  <si>
    <t>Protokol o odovzdaní pozemkov pod stavbami z majetku SR do vlastníctva VÚC v k. ú. Prietrž, okres Senica</t>
  </si>
  <si>
    <t>00016/2023-OV-0250005/23-00</t>
  </si>
  <si>
    <t>Protokol o odovzdaní pozemkov pod stavbami z majetku SR do vlastníctva VÚC v k. ú. Rožkovany, okres Sabinov</t>
  </si>
  <si>
    <t>00739/2023-OV-0250091/23-00</t>
  </si>
  <si>
    <t>Protokol o odovzdaní pozemkov pod stavbami z majetku SR do vlastníctva VÚC v k. ú. Veľké Kostoľany, okres Piešťany</t>
  </si>
  <si>
    <t>00287/2023-OV-0250039/23-00</t>
  </si>
  <si>
    <t>Protokol o odovzdaní pozemkov pod stavbami z majetku SR do vlastníctva VÚC v k.ú. Bodovce, okres Sabinov</t>
  </si>
  <si>
    <t>00435/2023-OV-0250060/23-00</t>
  </si>
  <si>
    <t>Protokol o odovzdaní pozemkov pod stavbami z majetku SR do vlastníctva VÚC v k.ú. Borský Mikuláš, okres Senica</t>
  </si>
  <si>
    <t>00275/2023-OV-0250036/23-00</t>
  </si>
  <si>
    <t>Protokol o odovzdaní pozemkov pod stavbami z majetku SR do vlastníctva VÚC v k.ú. Brestov, okres Humenné</t>
  </si>
  <si>
    <t>00686/2023-OV-0250087/23-00</t>
  </si>
  <si>
    <t>Protokol o odovzdaní pozemkov pod stavbami z majetku SR do vlastníctva VÚC v k.ú. Brodské a v k.ú. Kátov, okres Skalica</t>
  </si>
  <si>
    <t>SI Skalica</t>
  </si>
  <si>
    <t>00473/2023-OV-0250066/23-00</t>
  </si>
  <si>
    <t>Protokol o odovzdaní pozemkov pod stavbami z majetku SR do vlastníctva VÚC v k.ú. Cerová-Lieskové a v k.ú. Osuské, okres Senica</t>
  </si>
  <si>
    <t>04158/2022-OV-0250322/22-00</t>
  </si>
  <si>
    <t>Protokol o odovzdaní pozemkov pod stavbami z majetku SR do vlastníctva VÚC v k.ú. Dolná Krupá, Horná Krupá, Horné Dubové a Horné Orešany, okres Trnava</t>
  </si>
  <si>
    <t>00289/2023-OV-0250040/23-00</t>
  </si>
  <si>
    <t>Protokol o odovzdaní pozemkov pod stavbami z majetku SR do vlastníctva VÚC v k.ú. Dolné Saliby, k.ú. Dolný Chotár a k.ú. Horné Saliby, okres Galanta</t>
  </si>
  <si>
    <t>00422/2023-OV-0250058/23-00</t>
  </si>
  <si>
    <t>Protokol o odovzdaní pozemkov pod stavbami z majetku SR do vlastníctva VÚC v k.ú. Gbeľany, okres Žilina</t>
  </si>
  <si>
    <t>00052/2023-OV-0250012/23-00</t>
  </si>
  <si>
    <t>Protokol o odovzdaní pozemkov pod stavbami z majetku SR do vlastníctva VÚC v k.ú. Jakubovany, okres Sabinov</t>
  </si>
  <si>
    <t>00317/2023-OV-0250044/23-00</t>
  </si>
  <si>
    <t>Protokol o odovzdaní pozemkov pod stavbami z majetku SR do vlastníctva VÚC v k.ú. Kajal, okres Galanta</t>
  </si>
  <si>
    <t>04196/2022-OV-0250326/22-00</t>
  </si>
  <si>
    <t>Protokol o odovzdaní pozemkov pod stavbami z majetku SR do vlastníctva VÚC v k.ú. Krajná Poľana, okres Svidník</t>
  </si>
  <si>
    <t>00581/2023-OV-0250074/23-00</t>
  </si>
  <si>
    <t>Protokol o odovzdaní pozemkov pod stavbami z majetku SR do vlastníctva VÚC v k.ú. Kunov, okres Senica</t>
  </si>
  <si>
    <t>03731/2022-OV-0250301/22-00</t>
  </si>
  <si>
    <t>Protokol o odovzdaní pozemkov pod stavbami z majetku SR do vlastníctva VÚC v k.ú. Kysta, okres Trebišov</t>
  </si>
  <si>
    <t>00546/2023-OV-0250072/23-00</t>
  </si>
  <si>
    <t>Protokol o odovzdaní pozemkov pod stavbami z majetku SR do vlastníctva VÚC v k.ú. Lakšárska Nová Ves, k.ú. Čáry a k.ú. Bílkove Humence, okres Senica</t>
  </si>
  <si>
    <t>00636/2023-OV-0250083/23-00</t>
  </si>
  <si>
    <t>Protokol o odovzdaní pozemkov pod stavbami z majetku SR do vlastníctva VÚC v k.ú. Levice, obec Levice, okres Levice</t>
  </si>
  <si>
    <t>00383/2023-OV-0250051/23-00</t>
  </si>
  <si>
    <t>Protokol o odovzdaní pozemkov pod stavbami z majetku SR do vlastníctva VÚC v k.ú. Malá Mača, okres Galanta</t>
  </si>
  <si>
    <t>00454/2023-OV-0250064/23-00</t>
  </si>
  <si>
    <t>Protokol o odovzdaní pozemkov pod stavbami z majetku SR do vlastníctva VÚC v k.ú. Mlynárovce, okres Svidník</t>
  </si>
  <si>
    <t>00670/2023-OV-0250086/23-00</t>
  </si>
  <si>
    <t>Protokol o odovzdaní pozemkov pod stavbami z majetku SR do vlastníctva VÚC v k.ú. Oreské, k.ú. Vieska, k.ú. Radimov a k.ú. Popudiny, okres Skalica</t>
  </si>
  <si>
    <t>00624/2023-OV-0250079/23-00</t>
  </si>
  <si>
    <t>Protokol o odovzdaní pozemkov pod stavbami z majetku SR do vlastníctva VÚC v k.ú. Plavecký Peter, okres Senica</t>
  </si>
  <si>
    <t>00631/2023-OV-0250082/23-00</t>
  </si>
  <si>
    <t>Protokol o odovzdaní pozemkov pod stavbami z majetku SR do vlastníctva VÚC v k.ú. Podbranč, okres Senica</t>
  </si>
  <si>
    <t>04197/2022-OV-0250327/22-00</t>
  </si>
  <si>
    <t>Protokol o odovzdaní pozemkov pod stavbami z majetku SR do vlastníctva VÚC v k.ú. Príkra, okres Svidník</t>
  </si>
  <si>
    <t>00446/2023-OV-0250063/23-00</t>
  </si>
  <si>
    <t>Protokol o odovzdaní pozemkov pod stavbami z majetku SR do vlastníctva VÚC v k.ú. Pucov, okres Dolný Kubín</t>
  </si>
  <si>
    <t>00639/2023-OV-0250084/23-00</t>
  </si>
  <si>
    <t>Protokol o odovzdaní pozemkov pod stavbami z majetku SR do vlastníctva VÚC v k.ú. Rovensko, okres Senica</t>
  </si>
  <si>
    <t>04135/2022-OV-0250320/22-00</t>
  </si>
  <si>
    <t>Protokol o odovzdaní pozemkov pod stavbami z majetku SR do vlastníctva VÚC v k.ú. Ružindol, Dechtice, Naháč a Zemianske Šúrovce, okres Trnava</t>
  </si>
  <si>
    <t>00590/2023-OV-0250075/23-00</t>
  </si>
  <si>
    <t>Protokol o odovzdaní pozemkov pod stavbami z majetku SR do vlastníctva VÚC v k.ú. Sekule, okres Senica</t>
  </si>
  <si>
    <t>00461/2023-OV-0250065/23-00</t>
  </si>
  <si>
    <t>Protokol o odovzdaní pozemkov pod stavbami z majetku SR do vlastníctva VÚC v k.ú. Senica, okres Senica</t>
  </si>
  <si>
    <t>00560/2023-OV-0250073/23-00</t>
  </si>
  <si>
    <t>Protokol o odovzdaní pozemkov pod stavbami z majetku SR do vlastníctva VÚC v k.ú. Sobotište a k.ú. Smrdáky, okres Senica</t>
  </si>
  <si>
    <t>03720/2022-OV-0250299/22-00</t>
  </si>
  <si>
    <t>Protokol o odovzdaní pozemkov pod stavbami z majetku SR do vlastníctva VÚC v k.ú. Veľká Ida, okres Košice-okolie</t>
  </si>
  <si>
    <t>00408/2023-OV-0250056/23-00</t>
  </si>
  <si>
    <t>Protokol o odovzdaní pozemkov pod stavbami z majetku SR do vlastníctva VÚC v k.ú. Veľký Grob, okres Galanta</t>
  </si>
  <si>
    <t>00208/2023-OV-0250027/23-00</t>
  </si>
  <si>
    <t>Protokol o odovzdaní pozemkov pod stavbami z majetku SR do vlastníctva VÚC v k.ú. Čierný Brod, Nebojsa, Galanta a k.ú. Mostová, okres Galanta</t>
  </si>
  <si>
    <t>00322/2023-OV-0250045/23-00</t>
  </si>
  <si>
    <t>Protokol o odovzdaní pozemkov pod stavbami z majetku SR do vlastníctva VÚC, k.ú. Krásna Lúka, okres Sabinov</t>
  </si>
  <si>
    <t>00029/2023-OV-0250007/23-00</t>
  </si>
  <si>
    <t>Protokol o odovzdaní pozemkov pod stavbami z majetku SR do vlastníctva VÚC, k.ú. Kučín, okres Bardejov</t>
  </si>
  <si>
    <t>00037/2023-OV-0250010/23-00</t>
  </si>
  <si>
    <t>Protokol o odovzdaní pozemkov pod stavbami z majetku SR do vlastníctva VÚC, k.ú. Novosad, okres Trebišov</t>
  </si>
  <si>
    <t>04085/2022-OV-0250317/22-00</t>
  </si>
  <si>
    <t>00773/2023-OV-0250093/23-00</t>
  </si>
  <si>
    <t>Obec Tvrdošovce</t>
  </si>
  <si>
    <t>00719/2023-OV-0250090/23-00</t>
  </si>
  <si>
    <t>Protokol o odovzdaní pozemkov pod stavbami z majetku SR do vlastníctva obce Tvrdošovce, k.ú. Tvrdošovce, okres Nové Zámky</t>
  </si>
  <si>
    <t>00001/2023-OV-0250000/23-00</t>
  </si>
  <si>
    <t>Protokol o odovzdaní pozemkov pod stavbami z majetku Slovenskej republiky do vlastníctva Prešovského samosprávneho kraja v k.ú. Hankovce, okres Bardejov</t>
  </si>
  <si>
    <t>00002/2023-OV-0250001/23-00</t>
  </si>
  <si>
    <t>Protokol o odovzdaní pozemkov pod stavbami z majetku Slovenskej republiky do vlastníctva VÚC v k.ú. Porúbka, okres Bardejov</t>
  </si>
  <si>
    <t>03159/2022-OV-0250266/22-00</t>
  </si>
  <si>
    <t>Protokol o odovzdaní pozemkov pod stavbami z majetku Slovenskej republiky do vlastníctva VÚC, k.ú. Opiná, okres Košice-okolie</t>
  </si>
  <si>
    <t>00447/2022-OV-0250035/22-00</t>
  </si>
  <si>
    <t>Protokol o odovzdaní pozemkov pod stavbami z majetku Sr do vlastníctva KSK v k.ú. Sliepkovce, okres Michalovce</t>
  </si>
  <si>
    <t>00380/2023-OV-0250050/23-00</t>
  </si>
  <si>
    <t>Protokol o odovzdaní pozemkov z majetku SR do vlastníctva Trnavského samosprávneho kraja v k.ú. Kráľov Brod a k.ú. Jánovce, okres Galanta</t>
  </si>
  <si>
    <t>Obec Vaďovce</t>
  </si>
  <si>
    <t>00425/2023-OV-0250059/23-00</t>
  </si>
  <si>
    <t>Protokol o odovzdaní vlastníctva pozemkov, ktoré tvorili verejný majetok, z majetku SR do vlastníctva obce Vaďovce, k.ú. Vaďovce, okres Nové Mesto nad Váhom</t>
  </si>
  <si>
    <t>NM Nové Mesto nad Váhom</t>
  </si>
  <si>
    <t>1. Dohoda  o zrušení  a vyporiadaní podielového spoluvlastníctva č. 04151/2022-DR-0080035/22-00, spis SPFS27788/2019/600</t>
  </si>
  <si>
    <t>Katastrálne územie Nitrianske Sučany (intravilán, využívaný ako záhrada, v zmysle ÚPI môže byť výstavba RD), obec Nitrianske Sučany, okres Prievidza</t>
  </si>
  <si>
    <t>Eva Sládkayová, trvale bytom 972 21 Nitrianske Sučany 356</t>
  </si>
  <si>
    <t>1724</t>
  </si>
  <si>
    <t>464</t>
  </si>
  <si>
    <t>2601</t>
  </si>
  <si>
    <t>1301/11696</t>
  </si>
  <si>
    <t>1725</t>
  </si>
  <si>
    <t>465/1</t>
  </si>
  <si>
    <t>2401</t>
  </si>
  <si>
    <t>1248/11696</t>
  </si>
  <si>
    <t>Juraj Sládkay, trvale bytom 972 21 Nitrianske Sučany 356</t>
  </si>
  <si>
    <t>Marek Sládkay, Pri kaštieli 1139/31, 900 44 Tomášov</t>
  </si>
  <si>
    <t>Vladimíra Sládkayová, trvale bytom 972 21 Nitrianske Sučany 356</t>
  </si>
  <si>
    <t>spolu žiadatelia</t>
  </si>
  <si>
    <t>Sládkay Michal r. Sládkay (obdarovaný od Gašpara Sládkaya) v správe SPF</t>
  </si>
  <si>
    <t>1623/2924</t>
  </si>
  <si>
    <t>1676/2924</t>
  </si>
  <si>
    <t>2. Dohoda  o zrušení  a vyporiadaní podielového spoluvlastníctva č. 00180/2023-DR-0080000/23-00, spis SPFS90216/2022/600</t>
  </si>
  <si>
    <t>Katastrálne územie Nové Košariská (extravilán, pozemok určený na výstavbu), obec Dunajská Lužná, okres Senec</t>
  </si>
  <si>
    <t>474/36</t>
  </si>
  <si>
    <t>1476/3829</t>
  </si>
  <si>
    <t>1476</t>
  </si>
  <si>
    <t>474/53</t>
  </si>
  <si>
    <t>Gray Daniela r. Vaculíková, 24 The Park NG 236EW, North Muskham, Newark-on-Trent,
UK</t>
  </si>
  <si>
    <t>2353/3829</t>
  </si>
  <si>
    <t>2353</t>
  </si>
  <si>
    <t>3. Dohoda  o zrušení  a vyporiadaní podielového spoluvlastníctva č. 00242/2023-DR-0080002/23-00, spis SPFS98224/2022/600</t>
  </si>
  <si>
    <t>Katastrálne územie Borinka (extravilán, pozemok určený na výstavbu), obec Borinka, okres Malacky</t>
  </si>
  <si>
    <t>RAGAS Jozef, (manž.Katarína Mikuličová) v správe SPF</t>
  </si>
  <si>
    <t>427/91</t>
  </si>
  <si>
    <t>Ing.arch. Červeňák Milan r. Červeňák, Sputnikova 23, 821 02 Bratislava</t>
  </si>
  <si>
    <t>3/8</t>
  </si>
  <si>
    <t>427/90</t>
  </si>
  <si>
    <t>Ing. Mago Peter r. Mago, Cesta na Kamzík 10851/33A, 831 01 Bratislava</t>
  </si>
  <si>
    <t>Spolu celkom</t>
  </si>
  <si>
    <t>4. Dohoda  o zrušení  a vyporiadaní podielového spoluvlastníctva č. 00762/2023-DR-0080007/23-00, spis SPFS88591/2022</t>
  </si>
  <si>
    <t>Katastrálne územie Stráže nad Myjavou (intravilán - určené na IBV), obec Šaštín - Stráže, okres Senica</t>
  </si>
  <si>
    <t>Tirzová Anna, r. Havlíčková v správe SPF</t>
  </si>
  <si>
    <t>141</t>
  </si>
  <si>
    <t>1208/9</t>
  </si>
  <si>
    <t>142</t>
  </si>
  <si>
    <t>ttp</t>
  </si>
  <si>
    <t>1207/10</t>
  </si>
  <si>
    <t>Ema Formánková, Čistonek č.1445/25, 908 41 Šaštín - Stráže</t>
  </si>
  <si>
    <t>1208/8</t>
  </si>
  <si>
    <t>1207/9</t>
  </si>
  <si>
    <t xml:space="preserve"> Celkom spolu</t>
  </si>
  <si>
    <r>
      <t>V právnom stave sa výmera pozemkov registra E č.141, 142 upravuje na stav registra CKN v dôsledku presnejšieho určenia výmer z 1115 m</t>
    </r>
    <r>
      <rPr>
        <vertAlign val="superscript"/>
        <sz val="10"/>
        <rFont val="Arial"/>
        <family val="2"/>
        <charset val="238"/>
      </rPr>
      <t>2</t>
    </r>
    <r>
      <rPr>
        <sz val="10"/>
        <rFont val="Arial"/>
        <family val="2"/>
        <charset val="238"/>
      </rPr>
      <t xml:space="preserve"> na 1100 m</t>
    </r>
    <r>
      <rPr>
        <vertAlign val="superscript"/>
        <sz val="10"/>
        <rFont val="Arial"/>
        <family val="2"/>
        <charset val="238"/>
      </rPr>
      <t>2</t>
    </r>
  </si>
  <si>
    <t>Miklušák Rastislav</t>
  </si>
  <si>
    <t>00041/2023-PKZ -K40006/23.00</t>
  </si>
  <si>
    <t>Jagelčák Jozef</t>
  </si>
  <si>
    <t>00329/2023-PKZ -K40028/23.00</t>
  </si>
  <si>
    <t>Bahledová Želmíra</t>
  </si>
  <si>
    <t>00691/2023-PKZ -K40059/23.00</t>
  </si>
  <si>
    <t>Klin</t>
  </si>
  <si>
    <t>Otruba Miroslav, Otrubová Daniela</t>
  </si>
  <si>
    <t>04174/2022-PKZP-K40425/22.00</t>
  </si>
  <si>
    <t>Juričáková Mária</t>
  </si>
  <si>
    <t>00136/2023-PKZP-K40023/23.00</t>
  </si>
  <si>
    <t>Babín</t>
  </si>
  <si>
    <t>00137/2023-PKZP-K40021/23.00</t>
  </si>
  <si>
    <t>Stahoňová Mária</t>
  </si>
  <si>
    <t>00178/2023-PKZP-K40025/23.00</t>
  </si>
  <si>
    <t>00217/2023-PKZP-K40029/23.00</t>
  </si>
  <si>
    <t>00603/2023-PKZP-K40068/23.00</t>
  </si>
  <si>
    <t>00512/2021-PKZ -K40066/21.00</t>
  </si>
  <si>
    <t>02242/2022-PKZ -K40321/22.00</t>
  </si>
  <si>
    <t>Obec Bertotovce</t>
  </si>
  <si>
    <t>02676/2022-PKZ -K40356/22.00</t>
  </si>
  <si>
    <t>SR Nar.238/2010 §3 ods.1 f) Pozemky pod stavbami a priľahlé pozemky</t>
  </si>
  <si>
    <t>Bertotovce</t>
  </si>
  <si>
    <t>Mesto Stará Ľubovňa</t>
  </si>
  <si>
    <t>00537/2023-PKZ -K40045/23.00</t>
  </si>
  <si>
    <t>Stará Ľubovňa</t>
  </si>
  <si>
    <t>00589/2023-PKZ -K40052/23.00</t>
  </si>
  <si>
    <t>SR Nar.238/2010 §3 ods.1f) Pozemky pod stavbami a priľahlé pozemky</t>
  </si>
  <si>
    <t>01008/2023-PKZ -K40376/22.00</t>
  </si>
  <si>
    <t>03951/2022-PKZO-K40033/22.00</t>
  </si>
  <si>
    <r>
      <t>SR § 34 ods. 9 a 1</t>
    </r>
    <r>
      <rPr>
        <b/>
        <sz val="8"/>
        <rFont val="Arial"/>
        <family val="2"/>
        <charset val="238"/>
      </rPr>
      <t xml:space="preserve">4 </t>
    </r>
    <r>
      <rPr>
        <sz val="8"/>
        <rFont val="Arial"/>
        <family val="2"/>
        <charset val="238"/>
      </rPr>
      <t>zákona č. 330/1991 Zb.</t>
    </r>
  </si>
  <si>
    <t>01184/2023-PKZO-K40010/23.00</t>
  </si>
  <si>
    <r>
      <t xml:space="preserve">SR Z.330/1991 §34 ods.9 a </t>
    </r>
    <r>
      <rPr>
        <b/>
        <sz val="8"/>
        <rFont val="Arial"/>
        <family val="2"/>
        <charset val="238"/>
      </rPr>
      <t>14</t>
    </r>
    <r>
      <rPr>
        <sz val="8"/>
        <rFont val="Arial"/>
        <family val="2"/>
        <charset val="238"/>
      </rPr>
      <t xml:space="preserve"> bezodplatný prevod na obec</t>
    </r>
  </si>
  <si>
    <t>Ministerstvo obrany SR, Agentúra správy majetku</t>
  </si>
  <si>
    <t>02553/2022-PKZP-K40267/22.00</t>
  </si>
  <si>
    <t>NV Z.180/1995 § 19 ods. 3 d) pod stavbou ozbrojených síl</t>
  </si>
  <si>
    <t>03089/2022-PKZP-K40333/22.00</t>
  </si>
  <si>
    <t>NV Z.180/1995 § 19 ods. 3 a)  Verejný záujem</t>
  </si>
  <si>
    <t>03288/2022-PKZP-K40354/22.00</t>
  </si>
  <si>
    <t>NV Z.180/1995 § 19 ods. 3 e) Verejný záujem</t>
  </si>
  <si>
    <t>03373/2022-PKZP-K40367/22.00</t>
  </si>
  <si>
    <t>OBEC VINICA</t>
  </si>
  <si>
    <t>03401/2022-PKZP-K40370/22.00</t>
  </si>
  <si>
    <t>03676/2022-PKZP-K40387/22.00</t>
  </si>
  <si>
    <t>NV Z.180/1995 § 19 ods.3 e) Verejný záujem</t>
  </si>
  <si>
    <t>Slatina</t>
  </si>
  <si>
    <t>03749/2022-PKZP-K40394/22.00</t>
  </si>
  <si>
    <t>NV Z.180/1995 § 19 ods. 3 f)  Pod stavbou</t>
  </si>
  <si>
    <t>03866/2022-PKZP-K40391/22.00</t>
  </si>
  <si>
    <t>NV Z.180/1995 § 19 ods. 3 a) Verejný záujem</t>
  </si>
  <si>
    <t>03915/2022-PKZP-K40399/22.00</t>
  </si>
  <si>
    <t>Obec Beluša</t>
  </si>
  <si>
    <t>00141/2023-PKZP-K40022/23.00</t>
  </si>
  <si>
    <t>Hloža-Podhorie</t>
  </si>
  <si>
    <t>00227/2023-PKZP-K40030/23.00</t>
  </si>
  <si>
    <t>00327/2023-PKZP-K40311/22.00</t>
  </si>
  <si>
    <t>NV Z.180/1995 § 19 ods. 3 f) pod stavbou</t>
  </si>
  <si>
    <t>00469/2023-PKZP-K40055/23.00</t>
  </si>
  <si>
    <t>NV Z.180/1995 § 19 ods.3 a)  Verejný záujem</t>
  </si>
  <si>
    <t>00839/2023-PKZP-K40097/23.00</t>
  </si>
  <si>
    <t>NV Z.180/1995 § 19 ods. 3 a)  Verejný záujem.</t>
  </si>
  <si>
    <t>00173/2023-PKZ -K40022/23.00</t>
  </si>
  <si>
    <t>SR Nar.238/2010 §3 ods. 1 a) Spoluvlastnícke podiely</t>
  </si>
  <si>
    <t>Buocik Vladimír</t>
  </si>
  <si>
    <t>00155/2023-PKZ -K40020/23.00</t>
  </si>
  <si>
    <t>Lukáč Radoslav, Lukáčová Katarína,Mgr.</t>
  </si>
  <si>
    <t>00199/2023-PKZ -K40025/23.00</t>
  </si>
  <si>
    <t>Veľký Čepčín</t>
  </si>
  <si>
    <t>Zajac Vladimír,JUDr., Zajacová Vladimíra,JUDr., Hrašková Monika,Ing.</t>
  </si>
  <si>
    <t>00780/2023-PKZ -K40071/23.00</t>
  </si>
  <si>
    <t>Ďuračík Martin,Ing., Ďuračíková Margita,Ing.</t>
  </si>
  <si>
    <t>02556/2022-PKZP-K40268/22.00</t>
  </si>
  <si>
    <t>Augustínová Drahomíra</t>
  </si>
  <si>
    <t>00110/2023-PKZP-K40018/23.00</t>
  </si>
  <si>
    <t>AGROSOLUM, s.r.o.</t>
  </si>
  <si>
    <t>01968/2019-PKZ -K40509/19.00</t>
  </si>
  <si>
    <t>SR Nar.238/2010 §3 ods. 1 e) Zastavané areály hospodárskych dvorov</t>
  </si>
  <si>
    <t>Dolné Zahorany</t>
  </si>
  <si>
    <t>Michal Bahleda</t>
  </si>
  <si>
    <t>03565/2019-PKZ -K40891/19.00</t>
  </si>
  <si>
    <t xml:space="preserve">SR § 3 ods. 1 písm. a) Nariadenia vlády č. 238/2010 </t>
  </si>
  <si>
    <t>Kováčik Štefan, Doc. RNDr. PhD., Kováčiková Elena, Kováčik Martin, Mgr., Kováčiková Kristína, Mgr., Kuchtová Judita, Ing.</t>
  </si>
  <si>
    <t>00123/2020-PKZ -K40038/20.00</t>
  </si>
  <si>
    <t>§3 ods. 1 písm. g) nariadenia vlády SR č. 238/2010 Z.z.</t>
  </si>
  <si>
    <t>Janoštiaková Erika Bc.</t>
  </si>
  <si>
    <t>00627/2022-PKZ -K40092/22.00</t>
  </si>
  <si>
    <t>SR Nar.238/2010 §3 ods. 1 g) SZZ Slovenský zväz záhradkárov</t>
  </si>
  <si>
    <t>Vladimír Červený, Ing. Soňa Červená</t>
  </si>
  <si>
    <t>00678/2022-PKZ -K40104/22.00</t>
  </si>
  <si>
    <t>Harmaňošová Mária</t>
  </si>
  <si>
    <t>03880/2022-PKZ -K40445/22.00</t>
  </si>
  <si>
    <t>SR Nar.238/2010 §3 ods.1 b) Prístup na pozemky</t>
  </si>
  <si>
    <t>Turbáková Emília</t>
  </si>
  <si>
    <t>04098/2022-PKZ -K40462/22.00</t>
  </si>
  <si>
    <t>SR Nar.238/2010 §3 ods. 1 f) Pozemky pod stavbami a priľahlé pozemky</t>
  </si>
  <si>
    <t>Kalná Roztoka</t>
  </si>
  <si>
    <t>Erika Szendi, Alexander Szendi</t>
  </si>
  <si>
    <t>00100/2023-PKZ -K40015/23.00</t>
  </si>
  <si>
    <t>Zoltán Jarábek</t>
  </si>
  <si>
    <t>00175/2023-PKZ -K40023/23.00</t>
  </si>
  <si>
    <t>Ing. Radomír Blažek, Ing. Daša Blažeková</t>
  </si>
  <si>
    <t>04630/2020-PKZP-K40242/20.00</t>
  </si>
  <si>
    <t>Revaj Štefan, Revajová Marta</t>
  </si>
  <si>
    <t>02419/2022-PKZP-K40253/22.00</t>
  </si>
  <si>
    <t>Anna Uričová</t>
  </si>
  <si>
    <t>03630/2022-PKZP-K40383/22.00</t>
  </si>
  <si>
    <t>Čičmany</t>
  </si>
  <si>
    <r>
      <t xml:space="preserve">Jozef Štefanek </t>
    </r>
    <r>
      <rPr>
        <b/>
        <sz val="8"/>
        <rFont val="Arial"/>
        <family val="2"/>
        <charset val="238"/>
      </rPr>
      <t>a manž. Mária Štefaneková</t>
    </r>
  </si>
  <si>
    <t>03647/2022-PKZP-K40386/22.00</t>
  </si>
  <si>
    <t>Lucia Rarková</t>
  </si>
  <si>
    <t>03790/2022-PKZP-K40396/22.00</t>
  </si>
  <si>
    <t xml:space="preserve">PhDr. Katarína Budinská </t>
  </si>
  <si>
    <t>00072/2023-PKZP-K40011/23.00</t>
  </si>
  <si>
    <t>NV Z.180/1995 § 19 ods.6 Dohoda o zruš. podiel.sp.</t>
  </si>
  <si>
    <t>Mgr. Attila Gyürky</t>
  </si>
  <si>
    <t>00078/2023-PKZP-K40012/23.00</t>
  </si>
  <si>
    <t>NV Z.180/1995 § 19 ods.6 Dohoda o zruš.í podiel.spoluvl.</t>
  </si>
  <si>
    <t>Hanko Milan</t>
  </si>
  <si>
    <t>00117/2023-PKZP-K40019/23.00</t>
  </si>
  <si>
    <t>Babie</t>
  </si>
  <si>
    <t>00749/2023-PKZP-K40358/19.01</t>
  </si>
  <si>
    <t>00777/2023-PKZP-K40208/19.01</t>
  </si>
  <si>
    <t>00795/2023-PKZP-K40090/23.00</t>
  </si>
  <si>
    <t>Fedor Pavol, Fedorová Katarína</t>
  </si>
  <si>
    <t>00943/2023-PKZP-K40106/23.00</t>
  </si>
  <si>
    <t>Lomná</t>
  </si>
  <si>
    <t>Daniel Dombi</t>
  </si>
  <si>
    <t>00105/2023-PKZP-K40017/23.00</t>
  </si>
  <si>
    <t>Bc. Zuzana Valentová</t>
  </si>
  <si>
    <t>03770/2022-PKZP-K40395/22.00</t>
  </si>
  <si>
    <t>NV Z.180/1995 § 19 ods.6 Dohoda o zrušení podiel. Spoluvlastníc.</t>
  </si>
  <si>
    <t>Zliechov</t>
  </si>
  <si>
    <t>Šotiková Juliana, Mgr.</t>
  </si>
  <si>
    <t>00462/2023-PKZ -K40036/23.00</t>
  </si>
  <si>
    <t>Šamko Vladimír</t>
  </si>
  <si>
    <t>00676/2023-PKZ -K40058/23.00</t>
  </si>
  <si>
    <t>01889/2022-PKZ -K40288/22.00</t>
  </si>
  <si>
    <t>SR Z.330/1991 §34 ods.4d Výstavba a ťažba</t>
  </si>
  <si>
    <t>Tomáš Frantz, Ing. , Róbert Frantz</t>
  </si>
  <si>
    <t>02236/2022-PKZ -K40323/22.00</t>
  </si>
  <si>
    <t>Ján Zliechovec, Mária Zliechovcová</t>
  </si>
  <si>
    <t>03085/2022-PKZ -K40402/22.00</t>
  </si>
  <si>
    <t>SR Nar.238/2010 §3  ods.1 f) Pozemky pod stavbami a priľahlé pozemky</t>
  </si>
  <si>
    <t>Ladislav Kubaščík, Jana Kubaščíková</t>
  </si>
  <si>
    <t>03924/2022-PKZ -K40452/22.00</t>
  </si>
  <si>
    <t>Michal Kostka</t>
  </si>
  <si>
    <t>00115/2023-PKZ -K40446/22.00</t>
  </si>
  <si>
    <t>Pružina</t>
  </si>
  <si>
    <t>Július Balázs, Csaba Balázs, Eugen Balázs</t>
  </si>
  <si>
    <t>00755/2023-PKZ -K40233/21.01</t>
  </si>
  <si>
    <t>Magdalena Marmanová, Štefan Marman</t>
  </si>
  <si>
    <t>01855/2022-PKZP-K40194/22.00</t>
  </si>
  <si>
    <t>Zubák</t>
  </si>
  <si>
    <t>Füssy Juraj, Füssyová Agáta Ing.</t>
  </si>
  <si>
    <t>03125/2022-PKZP-K40337/22.00</t>
  </si>
  <si>
    <t>NV § 19  ods. 6 zákona č. 180/1995 Z.z. - Dohoda o zruš. Podiel.spol.</t>
  </si>
  <si>
    <t>Mad</t>
  </si>
  <si>
    <t>Michal Augustín</t>
  </si>
  <si>
    <t>03133/2022-PKZP-K40338/22.00</t>
  </si>
  <si>
    <t>Štefan Ďurčo</t>
  </si>
  <si>
    <t>03323/2022-PKZP-K40362/22.00</t>
  </si>
  <si>
    <t>Juraj Gardian, Mária Gardianová</t>
  </si>
  <si>
    <t>03344/2022-PKZP-K40364/22.00</t>
  </si>
  <si>
    <t>Mária Andrejcová, Jaroslav Burian</t>
  </si>
  <si>
    <t>03643/2022-PKZP-K40384/22.00</t>
  </si>
  <si>
    <t>Jaroslav Burian, Mária Andrejcová</t>
  </si>
  <si>
    <t>03645/2022-PKZP-K40385/22.00</t>
  </si>
  <si>
    <t>Miroslav Vojtek, Gabriela Vojteková</t>
  </si>
  <si>
    <t>03923/2022-PKZP-K40408/22.00</t>
  </si>
  <si>
    <t>Marta Braciníková</t>
  </si>
  <si>
    <t>00279/2023-PKZP-K40035/23.00</t>
  </si>
  <si>
    <t>Mgr. Martin Strnád, Roman Tomasch, Zuzana Škerková</t>
  </si>
  <si>
    <t>00403/2023-PKZP-K40044/23.00</t>
  </si>
  <si>
    <t>JUDr. Milan Psotný, Jaroslava Psotná</t>
  </si>
  <si>
    <t>00543/2023-PKZP-K40060/23.00</t>
  </si>
  <si>
    <t xml:space="preserve">NV Z.180/1995 § 19 ods.3 f) pod stavbou
</t>
  </si>
  <si>
    <t>00455/2023-PKZP-K40053/23.00</t>
  </si>
  <si>
    <t>Grešák Miroslav, Grešáková Veronika</t>
  </si>
  <si>
    <t>00490/2023-PKZP-K40057/23.00</t>
  </si>
  <si>
    <t>Priečko Ervin, Ing.</t>
  </si>
  <si>
    <t>00505/2023-PKZP-K40058/23.00</t>
  </si>
  <si>
    <t>HAPI, s.r.o.</t>
  </si>
  <si>
    <t>00444/2023-PNZ -P40115/23.00</t>
  </si>
  <si>
    <r>
      <rPr>
        <sz val="8"/>
        <color rgb="FF000000"/>
        <rFont val="Arial"/>
      </rPr>
      <t>77,12 €</t>
    </r>
    <r>
      <rPr>
        <sz val="8"/>
        <color rgb="FF000000"/>
        <rFont val="Arial"/>
      </rPr>
      <t xml:space="preserve"> / </t>
    </r>
    <r>
      <rPr>
        <sz val="8"/>
        <color rgb="FF000000"/>
        <rFont val="Arial"/>
      </rPr>
      <t>70,54 €</t>
    </r>
  </si>
  <si>
    <t>BOS-POR AGRO s.r.o.</t>
  </si>
  <si>
    <t>01026/2023-PNZ -P40373/23.00</t>
  </si>
  <si>
    <t>Studienka, Závod</t>
  </si>
  <si>
    <r>
      <rPr>
        <sz val="8"/>
        <color rgb="FF000000"/>
        <rFont val="Arial"/>
      </rPr>
      <t>2 851,52 €</t>
    </r>
    <r>
      <rPr>
        <sz val="8"/>
        <color rgb="FF000000"/>
        <rFont val="Arial"/>
      </rPr>
      <t xml:space="preserve"> / </t>
    </r>
    <r>
      <rPr>
        <sz val="8"/>
        <color rgb="FF000000"/>
        <rFont val="Arial"/>
      </rPr>
      <t>65,68 €</t>
    </r>
  </si>
  <si>
    <t>Katarína Vojtušová</t>
  </si>
  <si>
    <t>01127/2023-PNZ -P40404/23.00</t>
  </si>
  <si>
    <r>
      <rPr>
        <sz val="8"/>
        <color rgb="FF000000"/>
        <rFont val="Arial"/>
      </rPr>
      <t>55,00 €</t>
    </r>
    <r>
      <rPr>
        <sz val="8"/>
        <color rgb="FF000000"/>
        <rFont val="Arial"/>
      </rPr>
      <t xml:space="preserve"> / </t>
    </r>
    <r>
      <rPr>
        <sz val="8"/>
        <color rgb="FF000000"/>
        <rFont val="Arial"/>
      </rPr>
      <t>12 222,22 €</t>
    </r>
  </si>
  <si>
    <t>Iveta Matlovičová</t>
  </si>
  <si>
    <t>01150/2023-PNZ -P40415/23.00</t>
  </si>
  <si>
    <r>
      <rPr>
        <sz val="8"/>
        <color rgb="FF000000"/>
        <rFont val="Arial"/>
      </rPr>
      <t>66,00 €</t>
    </r>
    <r>
      <rPr>
        <sz val="8"/>
        <color rgb="FF000000"/>
        <rFont val="Arial"/>
      </rPr>
      <t xml:space="preserve"> / </t>
    </r>
    <r>
      <rPr>
        <sz val="8"/>
        <color rgb="FF000000"/>
        <rFont val="Arial"/>
      </rPr>
      <t>3 098,59 €</t>
    </r>
  </si>
  <si>
    <t>Peter Schwarz</t>
  </si>
  <si>
    <t>03989/2022-PNZ -P41319/22.00</t>
  </si>
  <si>
    <r>
      <rPr>
        <sz val="8"/>
        <color rgb="FF000000"/>
        <rFont val="Arial"/>
      </rPr>
      <t>72,00 €</t>
    </r>
    <r>
      <rPr>
        <sz val="8"/>
        <color rgb="FF000000"/>
        <rFont val="Arial"/>
      </rPr>
      <t xml:space="preserve"> / </t>
    </r>
    <r>
      <rPr>
        <sz val="8"/>
        <color rgb="FF000000"/>
        <rFont val="Arial"/>
      </rPr>
      <t>1 827,41 €</t>
    </r>
  </si>
  <si>
    <t>Kubišová Jarmila, Ing. arch.</t>
  </si>
  <si>
    <t>00774/2023-PNZ -P40272/23.00</t>
  </si>
  <si>
    <r>
      <rPr>
        <sz val="8"/>
        <color rgb="FF000000"/>
        <rFont val="Arial"/>
      </rPr>
      <t>90,00 €</t>
    </r>
    <r>
      <rPr>
        <sz val="8"/>
        <color rgb="FF000000"/>
        <rFont val="Arial"/>
      </rPr>
      <t xml:space="preserve"> / </t>
    </r>
    <r>
      <rPr>
        <sz val="8"/>
        <color rgb="FF000000"/>
        <rFont val="Arial"/>
      </rPr>
      <t>12 500,00 €</t>
    </r>
  </si>
  <si>
    <t>Peter Šesták, SHR</t>
  </si>
  <si>
    <t>00886/2023-PNZ -P40308/23.00</t>
  </si>
  <si>
    <t>Koprivnica</t>
  </si>
  <si>
    <r>
      <rPr>
        <sz val="8"/>
        <color rgb="FF000000"/>
        <rFont val="Arial"/>
      </rPr>
      <t>389,21 €</t>
    </r>
    <r>
      <rPr>
        <sz val="8"/>
        <color rgb="FF000000"/>
        <rFont val="Arial"/>
      </rPr>
      <t xml:space="preserve"> / </t>
    </r>
    <r>
      <rPr>
        <sz val="8"/>
        <color rgb="FF000000"/>
        <rFont val="Arial"/>
      </rPr>
      <t>19,28 €</t>
    </r>
  </si>
  <si>
    <t>Attila Sziráki</t>
  </si>
  <si>
    <t>00826/2023-PNZ -P40291/23.00</t>
  </si>
  <si>
    <t>Mierovo</t>
  </si>
  <si>
    <r>
      <rPr>
        <sz val="8"/>
        <color rgb="FF000000"/>
        <rFont val="Arial"/>
      </rPr>
      <t>66,00 €</t>
    </r>
    <r>
      <rPr>
        <sz val="8"/>
        <color rgb="FF000000"/>
        <rFont val="Arial"/>
      </rPr>
      <t xml:space="preserve"> / </t>
    </r>
    <r>
      <rPr>
        <sz val="8"/>
        <color rgb="FF000000"/>
        <rFont val="Arial"/>
      </rPr>
      <t>1 788,00 €</t>
    </r>
  </si>
  <si>
    <t>00574/2023-PNZ -P40208/23.00</t>
  </si>
  <si>
    <r>
      <rPr>
        <sz val="8"/>
        <color rgb="FF000000"/>
        <rFont val="Arial"/>
      </rPr>
      <t>296,23 €</t>
    </r>
    <r>
      <rPr>
        <sz val="8"/>
        <color rgb="FF000000"/>
        <rFont val="Arial"/>
      </rPr>
      <t xml:space="preserve"> / </t>
    </r>
    <r>
      <rPr>
        <sz val="8"/>
        <color rgb="FF000000"/>
        <rFont val="Arial"/>
      </rPr>
      <t>121,35 €</t>
    </r>
  </si>
  <si>
    <t>KOLCHOZ s.r.o.</t>
  </si>
  <si>
    <t>01120/2023-PNZ -P40402/23.00</t>
  </si>
  <si>
    <t>Dolná Streda, Malá Mača, Sereď, Veľká Mača</t>
  </si>
  <si>
    <r>
      <rPr>
        <sz val="8"/>
        <color rgb="FF000000"/>
        <rFont val="Arial"/>
      </rPr>
      <t>13 489,29 €</t>
    </r>
    <r>
      <rPr>
        <sz val="8"/>
        <color rgb="FF000000"/>
        <rFont val="Arial"/>
      </rPr>
      <t xml:space="preserve"> / </t>
    </r>
    <r>
      <rPr>
        <sz val="8"/>
        <color rgb="FF000000"/>
        <rFont val="Arial"/>
      </rPr>
      <t>108,39 €</t>
    </r>
  </si>
  <si>
    <t>AGRA - CAK, s.r.o.</t>
  </si>
  <si>
    <t>04163/2022-PNZ -P41377/22.00</t>
  </si>
  <si>
    <t>Jánovce, Ereč, Pusté Úľany, Veľké Úľany</t>
  </si>
  <si>
    <r>
      <rPr>
        <sz val="8"/>
        <color rgb="FF000000"/>
        <rFont val="Arial"/>
      </rPr>
      <t>51 581,12 €</t>
    </r>
    <r>
      <rPr>
        <sz val="8"/>
        <color rgb="FF000000"/>
        <rFont val="Arial"/>
      </rPr>
      <t xml:space="preserve"> / </t>
    </r>
    <r>
      <rPr>
        <sz val="8"/>
        <color rgb="FF000000"/>
        <rFont val="Arial"/>
      </rPr>
      <t>114,23 €</t>
    </r>
  </si>
  <si>
    <t>00745/2023-PNZ -P40264/23.00</t>
  </si>
  <si>
    <t>Iža, Patince</t>
  </si>
  <si>
    <r>
      <rPr>
        <sz val="8"/>
        <color rgb="FF000000"/>
        <rFont val="Arial"/>
      </rPr>
      <t>3 600,62 €</t>
    </r>
    <r>
      <rPr>
        <sz val="8"/>
        <color rgb="FF000000"/>
        <rFont val="Arial"/>
      </rPr>
      <t xml:space="preserve"> / </t>
    </r>
    <r>
      <rPr>
        <sz val="8"/>
        <color rgb="FF000000"/>
        <rFont val="Arial"/>
      </rPr>
      <t>127,26 €</t>
    </r>
  </si>
  <si>
    <t>Poľnohospodárske družstvo Sokolce</t>
  </si>
  <si>
    <t>01062/2023-PNZ -P40385/23.00</t>
  </si>
  <si>
    <t>Sokolce-Turi</t>
  </si>
  <si>
    <r>
      <rPr>
        <sz val="8"/>
        <color rgb="FF000000"/>
        <rFont val="Arial"/>
      </rPr>
      <t>141,20 €</t>
    </r>
    <r>
      <rPr>
        <sz val="8"/>
        <color rgb="FF000000"/>
        <rFont val="Arial"/>
      </rPr>
      <t xml:space="preserve"> / </t>
    </r>
    <r>
      <rPr>
        <sz val="8"/>
        <color rgb="FF000000"/>
        <rFont val="Arial"/>
      </rPr>
      <t>121,35 €</t>
    </r>
  </si>
  <si>
    <t>Likavčan Michal, SHR</t>
  </si>
  <si>
    <t>00929/2023-PNZ -P40254/23.00</t>
  </si>
  <si>
    <r>
      <rPr>
        <sz val="8"/>
        <color rgb="FF000000"/>
        <rFont val="Arial"/>
      </rPr>
      <t>29,67 €</t>
    </r>
    <r>
      <rPr>
        <sz val="8"/>
        <color rgb="FF000000"/>
        <rFont val="Arial"/>
      </rPr>
      <t xml:space="preserve"> / </t>
    </r>
    <r>
      <rPr>
        <sz val="8"/>
        <color rgb="FF000000"/>
        <rFont val="Arial"/>
      </rPr>
      <t>29,03 €</t>
    </r>
  </si>
  <si>
    <t>Mráz Roman a Mrázová Janka</t>
  </si>
  <si>
    <t>00845/2023-PNZ -P40286/23.00</t>
  </si>
  <si>
    <r>
      <rPr>
        <sz val="8"/>
        <color rgb="FF000000"/>
        <rFont val="Arial"/>
      </rPr>
      <t>75,00 €</t>
    </r>
    <r>
      <rPr>
        <sz val="8"/>
        <color rgb="FF000000"/>
        <rFont val="Arial"/>
      </rPr>
      <t xml:space="preserve"> / </t>
    </r>
    <r>
      <rPr>
        <sz val="8"/>
        <color rgb="FF000000"/>
        <rFont val="Arial"/>
      </rPr>
      <t>450,18 €</t>
    </r>
  </si>
  <si>
    <t>Petráš Sághy Lujza, SHR</t>
  </si>
  <si>
    <t>00956/2023-PNZ -P40295/23.00</t>
  </si>
  <si>
    <t>Veľké Krškany</t>
  </si>
  <si>
    <r>
      <rPr>
        <sz val="8"/>
        <color rgb="FF000000"/>
        <rFont val="Arial"/>
      </rPr>
      <t>999,15 €</t>
    </r>
    <r>
      <rPr>
        <sz val="8"/>
        <color rgb="FF000000"/>
        <rFont val="Arial"/>
      </rPr>
      <t xml:space="preserve"> / </t>
    </r>
    <r>
      <rPr>
        <sz val="8"/>
        <color rgb="FF000000"/>
        <rFont val="Arial"/>
      </rPr>
      <t>91,00 €</t>
    </r>
  </si>
  <si>
    <t>Horváth Anton - SHR</t>
  </si>
  <si>
    <t>01094/2023-PNZ -P40232/23.00</t>
  </si>
  <si>
    <t>Hronské Kosihy, Levice</t>
  </si>
  <si>
    <r>
      <rPr>
        <sz val="8"/>
        <color rgb="FF000000"/>
        <rFont val="Arial"/>
      </rPr>
      <t>4 616,11 €</t>
    </r>
    <r>
      <rPr>
        <sz val="8"/>
        <color rgb="FF000000"/>
        <rFont val="Arial"/>
      </rPr>
      <t xml:space="preserve"> / </t>
    </r>
    <r>
      <rPr>
        <sz val="8"/>
        <color rgb="FF000000"/>
        <rFont val="Arial"/>
      </rPr>
      <t>118,54 €</t>
    </r>
  </si>
  <si>
    <t>Milan Franek, SHR</t>
  </si>
  <si>
    <t>00144/2023-PNZ -P40045/23.00</t>
  </si>
  <si>
    <r>
      <rPr>
        <sz val="8"/>
        <color rgb="FF000000"/>
        <rFont val="Arial"/>
      </rPr>
      <t>8,73 €</t>
    </r>
    <r>
      <rPr>
        <sz val="8"/>
        <color rgb="FF000000"/>
        <rFont val="Arial"/>
      </rPr>
      <t xml:space="preserve"> / </t>
    </r>
    <r>
      <rPr>
        <sz val="8"/>
        <color rgb="FF000000"/>
        <rFont val="Arial"/>
      </rPr>
      <t>38,44 €</t>
    </r>
  </si>
  <si>
    <t>Ján Hlinka</t>
  </si>
  <si>
    <t>00877/2023-PNZ -P40310/23.00</t>
  </si>
  <si>
    <t>Horný Vinodol</t>
  </si>
  <si>
    <r>
      <rPr>
        <sz val="8"/>
        <color rgb="FF000000"/>
        <rFont val="Arial"/>
      </rPr>
      <t>110,57 €</t>
    </r>
    <r>
      <rPr>
        <sz val="8"/>
        <color rgb="FF000000"/>
        <rFont val="Arial"/>
      </rPr>
      <t xml:space="preserve"> / </t>
    </r>
    <r>
      <rPr>
        <sz val="8"/>
        <color rgb="FF000000"/>
        <rFont val="Arial"/>
      </rPr>
      <t>94,14 €</t>
    </r>
  </si>
  <si>
    <t>František Solár a manž. Vlasta Solárová</t>
  </si>
  <si>
    <t>01161/2023-PNZ -P40416/23.00</t>
  </si>
  <si>
    <r>
      <rPr>
        <sz val="8"/>
        <color rgb="FF000000"/>
        <rFont val="Arial"/>
      </rPr>
      <t>97,50 €</t>
    </r>
    <r>
      <rPr>
        <sz val="8"/>
        <color rgb="FF000000"/>
        <rFont val="Arial"/>
      </rPr>
      <t xml:space="preserve"> / </t>
    </r>
    <r>
      <rPr>
        <sz val="8"/>
        <color rgb="FF000000"/>
        <rFont val="Arial"/>
      </rPr>
      <t>557,46 €</t>
    </r>
  </si>
  <si>
    <t>Rúbanka, s.r.o.</t>
  </si>
  <si>
    <t>00555/2023-PNZ -P40201/23.00</t>
  </si>
  <si>
    <r>
      <rPr>
        <sz val="8"/>
        <color rgb="FF000000"/>
        <rFont val="Arial"/>
      </rPr>
      <t>15 401,49 €</t>
    </r>
    <r>
      <rPr>
        <sz val="8"/>
        <color rgb="FF000000"/>
        <rFont val="Arial"/>
      </rPr>
      <t xml:space="preserve"> / </t>
    </r>
    <r>
      <rPr>
        <sz val="8"/>
        <color rgb="FF000000"/>
        <rFont val="Arial"/>
      </rPr>
      <t>116,37 €</t>
    </r>
  </si>
  <si>
    <t>Ladislav Mečiar</t>
  </si>
  <si>
    <t>00752/2023-PNZ -P40598/22.00</t>
  </si>
  <si>
    <r>
      <rPr>
        <sz val="8"/>
        <color rgb="FF000000"/>
        <rFont val="Arial"/>
      </rPr>
      <t>57,63 €</t>
    </r>
    <r>
      <rPr>
        <sz val="8"/>
        <color rgb="FF000000"/>
        <rFont val="Arial"/>
      </rPr>
      <t xml:space="preserve"> / </t>
    </r>
    <r>
      <rPr>
        <sz val="8"/>
        <color rgb="FF000000"/>
        <rFont val="Arial"/>
      </rPr>
      <t>8,13 €</t>
    </r>
  </si>
  <si>
    <t>SLÁVIK-AGRO, s.r.o.</t>
  </si>
  <si>
    <t>01702/2021-PNZ -P40322/21.00</t>
  </si>
  <si>
    <t>Handlová, Ráztočno</t>
  </si>
  <si>
    <r>
      <rPr>
        <sz val="8"/>
        <color rgb="FF000000"/>
        <rFont val="Arial"/>
      </rPr>
      <t>678,65 €</t>
    </r>
    <r>
      <rPr>
        <sz val="8"/>
        <color rgb="FF000000"/>
        <rFont val="Arial"/>
      </rPr>
      <t xml:space="preserve"> / </t>
    </r>
    <r>
      <rPr>
        <sz val="8"/>
        <color rgb="FF000000"/>
        <rFont val="Arial"/>
      </rPr>
      <t>11,39 €</t>
    </r>
  </si>
  <si>
    <t>ANS TRADE s.r.o.</t>
  </si>
  <si>
    <t>00914/2023-PNZ -P40325/23.00</t>
  </si>
  <si>
    <t>Starňa</t>
  </si>
  <si>
    <r>
      <rPr>
        <sz val="8"/>
        <color rgb="FF000000"/>
        <rFont val="Arial"/>
      </rPr>
      <t>431,63 €</t>
    </r>
    <r>
      <rPr>
        <sz val="8"/>
        <color rgb="FF000000"/>
        <rFont val="Arial"/>
      </rPr>
      <t xml:space="preserve"> / </t>
    </r>
    <r>
      <rPr>
        <sz val="8"/>
        <color rgb="FF000000"/>
        <rFont val="Arial"/>
      </rPr>
      <t>101,44 €</t>
    </r>
  </si>
  <si>
    <t>Poľnohospodárske družstvo LOMNIČKA</t>
  </si>
  <si>
    <t>00666/2023-PNZ -P41269/22.00</t>
  </si>
  <si>
    <t>Lomnička, Podolínec</t>
  </si>
  <si>
    <r>
      <rPr>
        <sz val="8"/>
        <color rgb="FF000000"/>
        <rFont val="Arial"/>
      </rPr>
      <t>43,72 €</t>
    </r>
    <r>
      <rPr>
        <sz val="8"/>
        <color rgb="FF000000"/>
        <rFont val="Arial"/>
      </rPr>
      <t xml:space="preserve"> / </t>
    </r>
    <r>
      <rPr>
        <sz val="8"/>
        <color rgb="FF000000"/>
        <rFont val="Arial"/>
      </rPr>
      <t>33,80 €</t>
    </r>
  </si>
  <si>
    <t>ORVIN, spol. s r.o.</t>
  </si>
  <si>
    <t>00661/2023-PNZ -P40234/23.00</t>
  </si>
  <si>
    <r>
      <rPr>
        <sz val="8"/>
        <color rgb="FF000000"/>
        <rFont val="Arial"/>
      </rPr>
      <t>347,94 €</t>
    </r>
    <r>
      <rPr>
        <sz val="8"/>
        <color rgb="FF000000"/>
        <rFont val="Arial"/>
      </rPr>
      <t xml:space="preserve"> / </t>
    </r>
    <r>
      <rPr>
        <sz val="8"/>
        <color rgb="FF000000"/>
        <rFont val="Arial"/>
      </rPr>
      <t>52,50 €</t>
    </r>
  </si>
  <si>
    <t>Ing. Karol Braniš, SHR</t>
  </si>
  <si>
    <t>00681/2023-PNZ -P40044/23.00</t>
  </si>
  <si>
    <r>
      <rPr>
        <sz val="8"/>
        <color rgb="FF000000"/>
        <rFont val="Arial"/>
      </rPr>
      <t>790,79 €</t>
    </r>
    <r>
      <rPr>
        <sz val="8"/>
        <color rgb="FF000000"/>
        <rFont val="Arial"/>
      </rPr>
      <t xml:space="preserve"> / </t>
    </r>
    <r>
      <rPr>
        <sz val="8"/>
        <color rgb="FF000000"/>
        <rFont val="Arial"/>
      </rPr>
      <t>52,50 €</t>
    </r>
  </si>
  <si>
    <t>Poľnohospodárske družstvo Nižný Hrušov</t>
  </si>
  <si>
    <t>00924/2023-PNZ -P40333/23.00</t>
  </si>
  <si>
    <r>
      <rPr>
        <sz val="8"/>
        <color rgb="FF000000"/>
        <rFont val="Arial"/>
      </rPr>
      <t>231,57 €</t>
    </r>
    <r>
      <rPr>
        <sz val="8"/>
        <color rgb="FF000000"/>
        <rFont val="Arial"/>
      </rPr>
      <t xml:space="preserve"> / </t>
    </r>
    <r>
      <rPr>
        <sz val="8"/>
        <color rgb="FF000000"/>
        <rFont val="Arial"/>
      </rPr>
      <t>59,51 €</t>
    </r>
  </si>
  <si>
    <t>00693/2023-PNZ -P40109/21.01</t>
  </si>
  <si>
    <t>00880/2023-PNZ -P40379/20.01</t>
  </si>
  <si>
    <t>Soročina Jozef, SHR</t>
  </si>
  <si>
    <t>00720/2023-PNZ -P40069/14.03</t>
  </si>
  <si>
    <t>AGROPRODUKT SLOVAKIA a.s.</t>
  </si>
  <si>
    <t>00425/2022-PNZ -P40843/14.02</t>
  </si>
  <si>
    <t>Dunajská Streda, Malé Blahovo, Malé Dvorníky</t>
  </si>
  <si>
    <r>
      <rPr>
        <sz val="8"/>
        <color rgb="FF000000"/>
        <rFont val="Arial"/>
      </rPr>
      <t>248,8083</t>
    </r>
    <r>
      <rPr>
        <sz val="8"/>
        <color rgb="FF000000"/>
        <rFont val="Arial"/>
      </rPr>
      <t xml:space="preserve"> / </t>
    </r>
    <r>
      <rPr>
        <sz val="8"/>
        <color rgb="FF000000"/>
        <rFont val="Arial"/>
      </rPr>
      <t>248,6391</t>
    </r>
  </si>
  <si>
    <t xml:space="preserve">zníženie výmery, aktualizácia predmetu  </t>
  </si>
  <si>
    <t>Bátovce, Jalakšová, Kmeťovce, Bohunice, Dolné Brhlovce, Dolné Devičany, Horné Devičany, Drženice, Horša, Dolné Jabloňovce, Horné Jabloňovce, Malé Krškany, Tekovská Nová Ves, Pečenice, Horné Žemberovce</t>
  </si>
  <si>
    <r>
      <rPr>
        <sz val="8"/>
        <color rgb="FF000000"/>
        <rFont val="Arial"/>
      </rPr>
      <t>865,9859</t>
    </r>
    <r>
      <rPr>
        <sz val="8"/>
        <color rgb="FF000000"/>
        <rFont val="Arial"/>
      </rPr>
      <t xml:space="preserve"> / </t>
    </r>
    <r>
      <rPr>
        <sz val="8"/>
        <color rgb="FF000000"/>
        <rFont val="Arial"/>
      </rPr>
      <t>787,6379</t>
    </r>
  </si>
  <si>
    <t>DOU na žiadosť nájomcu</t>
  </si>
  <si>
    <r>
      <rPr>
        <sz val="8"/>
        <color rgb="FF000000"/>
        <rFont val="Arial"/>
      </rPr>
      <t>22,8765</t>
    </r>
    <r>
      <rPr>
        <sz val="8"/>
        <color rgb="FF000000"/>
        <rFont val="Arial"/>
      </rPr>
      <t xml:space="preserve"> / </t>
    </r>
    <r>
      <rPr>
        <sz val="8"/>
        <color rgb="FF000000"/>
        <rFont val="Arial"/>
      </rPr>
      <t>0,0000</t>
    </r>
  </si>
  <si>
    <t>Handlová, Brusno, Jalovec, Malá Čausa, Morovno, Nová Lehota, Ráztočno, Veľká Čausa</t>
  </si>
  <si>
    <r>
      <rPr>
        <sz val="8"/>
        <color rgb="FF000000"/>
        <rFont val="Arial"/>
      </rPr>
      <t>1875,3429</t>
    </r>
    <r>
      <rPr>
        <sz val="8"/>
        <color rgb="FF000000"/>
        <rFont val="Arial"/>
      </rPr>
      <t xml:space="preserve"> / </t>
    </r>
    <r>
      <rPr>
        <sz val="8"/>
        <color rgb="FF000000"/>
        <rFont val="Arial"/>
      </rPr>
      <t>1698,7092</t>
    </r>
  </si>
  <si>
    <t>Michal Sťahel</t>
  </si>
  <si>
    <t>01149/2023-PNZ -P40413/23.00</t>
  </si>
  <si>
    <t>starostlivosť a udržiavanie pozemkov</t>
  </si>
  <si>
    <t>Gschwandtner Ján, Tóthová Marta</t>
  </si>
  <si>
    <t>00321/2023-PRZ0026/23-00</t>
  </si>
  <si>
    <t>Modra (PK Pezinok)</t>
  </si>
  <si>
    <t>Ivan Naď</t>
  </si>
  <si>
    <t>00814/2023-PRZ0054/23-00</t>
  </si>
  <si>
    <t>Helena Tagajová</t>
  </si>
  <si>
    <t>00817/2023-PRZ0055/23-00</t>
  </si>
  <si>
    <t>Boldog (SC Senec)</t>
  </si>
  <si>
    <t>Čataj (SC Senec)</t>
  </si>
  <si>
    <t>Amália Rosolová</t>
  </si>
  <si>
    <t>00827/2023-PRZ0056/23-00</t>
  </si>
  <si>
    <t>Zalužice (MI Michalovce)</t>
  </si>
  <si>
    <t>Hažín (MI Michalovce)</t>
  </si>
  <si>
    <t>Juraj Jelenčík</t>
  </si>
  <si>
    <t>00611/2023-PRZ0038/23-00</t>
  </si>
  <si>
    <t>Mgr. Daniela Kováčiková</t>
  </si>
  <si>
    <t>00623/2023-PRZ0041/23-00</t>
  </si>
  <si>
    <t>Zákamenné (NO Námestovo)</t>
  </si>
  <si>
    <t>Priska Plavczová</t>
  </si>
  <si>
    <t>00004/2023-PRZ0000/23-00</t>
  </si>
  <si>
    <t>Frandulič František</t>
  </si>
  <si>
    <t>03794/2022-PRZ0283/22-00</t>
  </si>
  <si>
    <t>Ubľa (SV Snina)</t>
  </si>
  <si>
    <t>Snina (SV Snina)</t>
  </si>
  <si>
    <t>Radoslav Kollár</t>
  </si>
  <si>
    <t>00588/2023-PRZ0037/23-00</t>
  </si>
  <si>
    <t>Mária Eliašová</t>
  </si>
  <si>
    <t>Ing. Jaroslava MAJOROŠOVÁ</t>
  </si>
  <si>
    <t>01116/2023-PRZ0082/23-00</t>
  </si>
  <si>
    <t>Čaňa (KS Košice-okolie)</t>
  </si>
  <si>
    <t>Marta BELÁZOVÁ</t>
  </si>
  <si>
    <t>01166/2023-PRZ0093/23-00</t>
  </si>
  <si>
    <t>Košická Polianka (KS Košice-okolie)</t>
  </si>
  <si>
    <t>Stanislava Lištiaková</t>
  </si>
  <si>
    <t>03635/2022-PRZ0266/22-00</t>
  </si>
  <si>
    <t>Palúdzka (LM Liptovský Mikuláš)</t>
  </si>
  <si>
    <t>Ján Slabej</t>
  </si>
  <si>
    <t>01102/2023-PRZ0080/23-00</t>
  </si>
  <si>
    <t>Partizánska Ľupča (LM Liptovský Mikuláš)</t>
  </si>
  <si>
    <t>Eva Lysičanová, Jozef Gíreth</t>
  </si>
  <si>
    <t>00488/2023-PRZ0032/23-00</t>
  </si>
  <si>
    <t>Horná Štubňa (TR Turčianské Teplice)</t>
  </si>
  <si>
    <t>Oľga Báreková, Tatiana Ťažká</t>
  </si>
  <si>
    <t>01238/2023-PRZ0098/23-00</t>
  </si>
  <si>
    <t>Kláštor pod Znievom (MT Martin)</t>
  </si>
  <si>
    <t>Kasala Ivan</t>
  </si>
  <si>
    <t>03682/2022-PRZ0272/22-00</t>
  </si>
  <si>
    <t>Hrušovany (TO Topolčany)</t>
  </si>
  <si>
    <t xml:space="preserve">Raganová Jaroslava </t>
  </si>
  <si>
    <t>00626/2023-PRZ0042/23-00</t>
  </si>
  <si>
    <t>Malý Báb (NR Nitra)</t>
  </si>
  <si>
    <t>Peter Kostráb</t>
  </si>
  <si>
    <t>01043/2023-PRZ0075/23-00</t>
  </si>
  <si>
    <t>Kendice (PO Prešov)</t>
  </si>
  <si>
    <t>Kendice (PO Prešov), Šarišské Bohdanovce (PO Prešov)</t>
  </si>
  <si>
    <t>Ing. Jana Iskrová</t>
  </si>
  <si>
    <t>01047/2023-PRZ0076/23-00</t>
  </si>
  <si>
    <t>Ovčie (PO Prešov)</t>
  </si>
  <si>
    <t>Široké (PO Prešov)</t>
  </si>
  <si>
    <t>Ing. Marián Šoltés</t>
  </si>
  <si>
    <t>01051/2023-PRZ0077/23-00</t>
  </si>
  <si>
    <t>Marta Lešková</t>
  </si>
  <si>
    <t>01268/2023-PRZ0100/23-00</t>
  </si>
  <si>
    <t>Kokošovce (PO Prešov)</t>
  </si>
  <si>
    <t>Zlatá Baňa (PO Prešov)</t>
  </si>
  <si>
    <t>Ing. Mária Rothová, Ing. Ingrid Trčková, Gabriela Rothová</t>
  </si>
  <si>
    <t>00434/2023-PRZ0031/23-00</t>
  </si>
  <si>
    <t>Spišská Belá (KK Kežmarok)</t>
  </si>
  <si>
    <t>Filipovičová Zuzana, Kriška Ján</t>
  </si>
  <si>
    <t>00489/2023-PRZ0033/23-00</t>
  </si>
  <si>
    <t>Senec (SC Senec)</t>
  </si>
  <si>
    <t>Malý Biel (SC Senec)</t>
  </si>
  <si>
    <t>Andrea Purgiňová</t>
  </si>
  <si>
    <t>00954/2023-PRZ0060/23-00</t>
  </si>
  <si>
    <t>Chtelnica (PN Piešťany)</t>
  </si>
  <si>
    <t>Emil Vondráček</t>
  </si>
  <si>
    <t>00649/2023-PRZ0043/23-00</t>
  </si>
  <si>
    <t>Nesluša (KM Kysucké Nové Mesto)</t>
  </si>
  <si>
    <t>Lukáčová Gabriela</t>
  </si>
  <si>
    <t>00791/2023-PRZ0052/23-00</t>
  </si>
  <si>
    <t>Kysucký Lieskovec (KM Kysucké Nové Mesto)</t>
  </si>
  <si>
    <t>Čuntala Ján</t>
  </si>
  <si>
    <t>00902/2023-PRZ0058/23-00</t>
  </si>
  <si>
    <t>Alena Čapková</t>
  </si>
  <si>
    <t>00996/2023-PRZ0062/23-00</t>
  </si>
  <si>
    <t>Višňové (ZA Žilina)</t>
  </si>
  <si>
    <t>Jozef Dobeš</t>
  </si>
  <si>
    <t>00998/2023-PRZ0063/23-00</t>
  </si>
  <si>
    <t>Šulganová Ľudmila</t>
  </si>
  <si>
    <t>01080/2023-PRZ0078/23-00</t>
  </si>
  <si>
    <t>Olešná (CA Čadca)</t>
  </si>
  <si>
    <t>Stenchlák Rudolf</t>
  </si>
  <si>
    <t>01082/2023-PRZ0079/23-00</t>
  </si>
  <si>
    <t>Dodatok k zmluve o bezodplatnom prevode</t>
  </si>
  <si>
    <t>Ing. Emília Spálová, Kružičová Daniela Ing. , Marián Spál Ing. , Kjaer Edita, Hargraves Eva, Ďurišová Mária Mgr.</t>
  </si>
  <si>
    <t>01213/2023-PRZ0096/23-00</t>
  </si>
  <si>
    <t>01284/2023-PRZ0103/23-00</t>
  </si>
  <si>
    <t>00841/2023-OV-0250100/23-00</t>
  </si>
  <si>
    <t>Protokol o odovzdaní pozemkov pod stavbami  z majetku SR do vlastníctva mesta Senec, k.ú. Senec , okres Senec</t>
  </si>
  <si>
    <t>03848/2022-OV-0250308/22-00</t>
  </si>
  <si>
    <t>Protokol o odovzdaní pozemkov pod stavbami z majetku SR do vlastníctva Prešovského samosprávneho kraja, k.ú. Sedlice, okres Prešov</t>
  </si>
  <si>
    <t>Mesto Levice</t>
  </si>
  <si>
    <t>00994/2023-OV-0250104/23-00</t>
  </si>
  <si>
    <t>Protokol o odovzdaní pozemkov pod stavbami z majetku SR do vlastníctva mesta Levice, k.ú. Levice, okres Levice</t>
  </si>
  <si>
    <t>00610/2023-OV-0250076/23-00</t>
  </si>
  <si>
    <t>Protokol o odovzdaní pozemkov pod stavbami z majetku SR do vlastníctva VÚC v k.ú. Vislava, okres Stropkov</t>
  </si>
  <si>
    <t>00439/2023-OV-0250062/23-00</t>
  </si>
  <si>
    <t>Mesto Modra</t>
  </si>
  <si>
    <t>01165/2023-OV-0250115/23-00</t>
  </si>
  <si>
    <t>Protokol o odovzdaní pozemkov pod stavbami z majetku SR do vlastníctva mesta Modra v k.ú. Modra, okres Pezinok</t>
  </si>
  <si>
    <t>PK Pezinok</t>
  </si>
  <si>
    <t>00746/2023-OV-0250092/23-00</t>
  </si>
  <si>
    <t>Protokol o odovzdaní pozemkov pod stavbami z majetku SR do vlastníctva VÚC – Prešovský samosprávny kraj, k.ú. Kurima, okr. Bardejov</t>
  </si>
  <si>
    <t>01087/2023-OV-0250107/23-00</t>
  </si>
  <si>
    <t>CA Čadca</t>
  </si>
  <si>
    <t>00871/2023-OV-0250102/23-00</t>
  </si>
  <si>
    <t>Protokol o odovzdaní pozemkov pod stavbami z majetku SR do vlastníctva obce Vrbov, k.ú. Vrbov, okres Kežmarok</t>
  </si>
  <si>
    <t>00419/2023-OV-0250057/23-00</t>
  </si>
  <si>
    <t>Protokol o odovzdaní pozemkov pod stavbami z majetku SR do vlastníctva Prešovského samosprávneho kraja v k.ú. Hankovce, okres Humenné</t>
  </si>
  <si>
    <t>00399/2023-OV-0250055/23-00</t>
  </si>
  <si>
    <t>Protokol o odovzdaní pozemkov pod stavbami z majetku SR do vlastníctva VÚC, k.ú. Hubošovce, okres Sabinov</t>
  </si>
  <si>
    <t>00397/2023-OV-0250054/23-00</t>
  </si>
  <si>
    <t>Protokol o odovzdaní pozemkov pod stavbami z majetku SR do vlastníctva VÚC, k.ú. Plavnica, okres Stará Ľubovňa</t>
  </si>
  <si>
    <t>SL Stará Ľubovňa</t>
  </si>
  <si>
    <t>00285/2023-OV-0250037/23-00</t>
  </si>
  <si>
    <t>Protokol o odovzdaní pozemkov pod stavbami z majetku SR do vlastníctva VÚC, k.ú. Dedačov, okres Humenné</t>
  </si>
  <si>
    <t>00390/2023-OV-0250052/23-00</t>
  </si>
  <si>
    <t>Protokol o odovzdaní pozemkov pod stavbami z majetku SR do vlastníctva Prešovského samosprávneho kraja, k.ú. Bajerovce, okres Sabinov</t>
  </si>
  <si>
    <t>Mesto Hnúšťa</t>
  </si>
  <si>
    <t>01264/2023-OV-0250131/23-00</t>
  </si>
  <si>
    <t>Protokol o odovzdaní pozemkov pod stavbami z majetku SR do vlastníctva mesta Hnúšťa, okres Rimavská Sobota</t>
  </si>
  <si>
    <t>00515/2023-OV-0250069/23-00</t>
  </si>
  <si>
    <t>Protokol o odovzdaní pozemkov pod stavbami z majetku SR do vlastníctva VÚC v k.ú. Nižná Jablonka, okres Humenné</t>
  </si>
  <si>
    <t xml:space="preserve">Prešovský samosprávny kraj </t>
  </si>
  <si>
    <t>00518/2023-OV-0250070/23-00</t>
  </si>
  <si>
    <t>Protokol o odovzdaní vlastníctva pozemkov z majetku SR do vlastníctva VÚC, k. ú. Pakostov, okres Humenné</t>
  </si>
  <si>
    <t>00437/2023-OV-0250061/23-00</t>
  </si>
  <si>
    <t>Protokol o odovzdaní pozemkov pod stavbami z majetku SR do vlastníctva VÚC v k.ú. Lieskovec, okres Humenné</t>
  </si>
  <si>
    <t>00508/2023-OV-0250068/23-00</t>
  </si>
  <si>
    <t>Protokol o odovzdaní pozemkov pod stavbami z majetku SR do vlastníctva Prešovského samosprávneho kraja, k.ú. Kamienka, okres Humenné</t>
  </si>
  <si>
    <t>00482/2023-OV-0250067/23-00</t>
  </si>
  <si>
    <t>Protokol o odovzdaní pozemkov pod stavbami z majetku SR do vlastníctva VÚC v k.ú. Šalgovík, okres Prešov</t>
  </si>
  <si>
    <t>00536/2023-OV-0250071/23-00</t>
  </si>
  <si>
    <t>Protokol o odovzdaní pozemkov pod stavbami z majetku SR do vlastníctva VÚC v k.ú. Kamenica nad Cirochou, okres Humenné</t>
  </si>
  <si>
    <t>01146/2023-OV-0250112/23-00</t>
  </si>
  <si>
    <t>Protokol o odovzdaní pozemkov pod stavbami z majetku SR do vlastníctva obce Gribov, v k.ú. Gribov, okres Stropkov</t>
  </si>
  <si>
    <t>00629/2023-OV-0250081/23-00</t>
  </si>
  <si>
    <t>Protokol o odovzdaní pozemkov pod stavbami z majetku SR do vlastníctva Prešovského samosprávneho kraja, k.ú. Jabloň, okres Humenné</t>
  </si>
  <si>
    <t>Obec Kunova Teplica</t>
  </si>
  <si>
    <t>00887/2023-OV-0250103/23-00</t>
  </si>
  <si>
    <t>Protokol o odovzdaní nehnuteľností z majetku SR do vlastníctva obce Kunova Teplica, k.ú.  Kunova Teplica, okres Rožňava</t>
  </si>
  <si>
    <t>00781/2023-OV-0250095/23-00</t>
  </si>
  <si>
    <t>Protokol o odovzdaní pozemkov pod stavbami z majetku SR do vlastníctva TSK v k.ú. Dvorníky, okres Hlohovec</t>
  </si>
  <si>
    <t>00828/2023-OV-0250099/23-00</t>
  </si>
  <si>
    <t>Protokol o odovzdaní pozemkov pod stavbami z majetku SR do vlastníctva VÚC, k.ú. Lukačovce, okres Humenné</t>
  </si>
  <si>
    <t>Obec Veľké Teriakovce</t>
  </si>
  <si>
    <t>00813/2023-OV-0250097/23-00</t>
  </si>
  <si>
    <t>Protokol o odovzdaní pozemkov z majetku SR do vlastníctva obce Veľké Teriakovce, k.ú. Veľké Teriakovce, okres Rimavská Sobota</t>
  </si>
  <si>
    <t>01326/2023-OV-0250137/23-00</t>
  </si>
  <si>
    <t>Protokol o odovzdaní vlastníctva pozemkov, ktoré tvorili verejný majetok (neknihované pozemky) v k.ú. Fričovce, okres Prešov</t>
  </si>
  <si>
    <t>Obec Kráľov Brod</t>
  </si>
  <si>
    <t>01291/2023-OV-0250134/23-00</t>
  </si>
  <si>
    <t>Protokol o odovzdaní pozemkov pod stavbami z majetku SR do vlastníctva obce Kráľov Brod, okres Galanta</t>
  </si>
  <si>
    <t>00863/2023-OV-0250101/23-00</t>
  </si>
  <si>
    <t>Protokol odovzdaní pozemkov pod stavbami z majetku SR do vlastníctva obce Lysica, k.ú. Lysica, okres Žilina</t>
  </si>
  <si>
    <t>01179/2023-OV-0250118/23-00</t>
  </si>
  <si>
    <t>Protokol o odovzdaní pozemkov pod stavbami z majetku SR do vlastníctva VÚC v k.ú. Rovné, okres Humenné</t>
  </si>
  <si>
    <t>01185/2023-OV-0250120/23-00</t>
  </si>
  <si>
    <t>Protokol o odovzdaní pozemkov pod stavbami z majetku SR do vlastníctva obce v k.ú. Svätý Jur, okres Pezinok</t>
  </si>
  <si>
    <t>Obec Veľké Kršteňany</t>
  </si>
  <si>
    <t>01092/2023-OV-0250108/23-00</t>
  </si>
  <si>
    <t>Protokol o odovzdaní vlastníctva neknihovaného pozemku Obci Veľké Kršteňany, k.ú. Veľké Kršteňany, okres Partizánske</t>
  </si>
  <si>
    <t>01206/2023-OV-0250126/23-00</t>
  </si>
  <si>
    <t>Protokol o odovzdaní vlastníctva pozemkov z majetku SR do vlastníctva mesta Handlová, k. ú. Handlová, okres Prievidza</t>
  </si>
  <si>
    <t>Obec Dolná Mariková</t>
  </si>
  <si>
    <t>01030/2023-OV-0250105/23-00</t>
  </si>
  <si>
    <t>Protokol o odovzdaní pozemkov pod stavbami z majetku SR do vlastníctva obce Dolná Mariková, okres Považská Bystrica</t>
  </si>
  <si>
    <t>01130/2023-OV-0250109/23-00</t>
  </si>
  <si>
    <t>Protokol o odovzdaní vlastníctva pozemkov, ktoré tvorili verejný majetok (neknihované pozemky) z majetku SR do vlastníctva Obce Trenčianska Turná, okres Trenčín</t>
  </si>
  <si>
    <t>01195/2023-OV-0250123/23-00</t>
  </si>
  <si>
    <t>00799/2023-OV-0250096/23-00</t>
  </si>
  <si>
    <t>Protokol o odovzdaní pozemkov pod stavbami z majetku SR do vlastníctva obce, k.ú. Vyšný Komárnik, okres Svidník</t>
  </si>
  <si>
    <t>00627/2023-OV-0250080/23-00</t>
  </si>
  <si>
    <t>Protokol o odovzdaní pozemkov pod stavbami z majetku SR do vlastníctva VÚC v k.ú. Hudcovce, Topoľovka a Závadka, okres Humenné</t>
  </si>
  <si>
    <t>1. Dohoda  o zrušení  a vyporiadaní podielového spoluvlastníctva č. 00832/2023-DR-0080008/23-00, spis SPFS96284/2022/600</t>
  </si>
  <si>
    <t>Katastrálne územie Moravský Svätý Ján (extravilán, určené na výstavbu), obec Moravský Svätý Ján, okres Senica</t>
  </si>
  <si>
    <t>Mračna Michal (m.Alžbeta r.Ždánska) v správe SPF</t>
  </si>
  <si>
    <t>4254/3</t>
  </si>
  <si>
    <t>4255/10</t>
  </si>
  <si>
    <t>Zaic Jozef r. Zaic, č.d. 501, 908 71 Moravský Svätý Ján</t>
  </si>
  <si>
    <t>4255/9</t>
  </si>
  <si>
    <t>2. Dohoda  o zrušení  a vyporiadaní podielového spoluvlastníctva č. 00641/2023-DR-0080005/23-00 , spis SPFS91533/2021/600</t>
  </si>
  <si>
    <t>Katastrálne územie Sverepec (extravilán, určené ako plocha nelesnej zelene - trvalý trávny porast), obec Sverepec, okres Považská Bystrica</t>
  </si>
  <si>
    <t>Ing. Tibor Kubiš, trvale bytom 017 01 Sverepec 134</t>
  </si>
  <si>
    <t>1134</t>
  </si>
  <si>
    <t>841/16</t>
  </si>
  <si>
    <t>3024</t>
  </si>
  <si>
    <t>841/17</t>
  </si>
  <si>
    <t xml:space="preserve">Slovenská republika v správe Slovenského pozemkového fondu </t>
  </si>
  <si>
    <t xml:space="preserve">Dohoda  o zrušení  a vyporiadaní podielového spoluvlastníctva č. 01270/2023-DR-0080013/23-00, spis SPFS92206/2022/600 </t>
  </si>
  <si>
    <t>Katastrálne územie Nitrianska Blatnica (intravilán, určené na výstavbu), obec Nitrianska Blatnica, okres Topoľčany</t>
  </si>
  <si>
    <r>
      <t xml:space="preserve">Mrázik Štefan r. Mrázik (ž. Alžbeta r. Schwarzová), </t>
    </r>
    <r>
      <rPr>
        <sz val="10"/>
        <rFont val="Arial"/>
        <family val="2"/>
        <charset val="238"/>
      </rPr>
      <t>v správe SPF</t>
    </r>
  </si>
  <si>
    <t>1/5</t>
  </si>
  <si>
    <t>347/1</t>
  </si>
  <si>
    <t>232/928</t>
  </si>
  <si>
    <r>
      <t xml:space="preserve">Mráziková Alžbeta r. Schwarzová (m. Štefan, zomr. 25.4.1974), </t>
    </r>
    <r>
      <rPr>
        <sz val="10"/>
        <color rgb="FF000000"/>
        <rFont val="Arial"/>
        <family val="2"/>
        <charset val="238"/>
      </rPr>
      <t>v správe SPF</t>
    </r>
  </si>
  <si>
    <t>232/1160</t>
  </si>
  <si>
    <r>
      <t>Machovičová Mária (po Michalovi)</t>
    </r>
    <r>
      <rPr>
        <sz val="10"/>
        <color rgb="FF000000"/>
        <rFont val="Arial"/>
        <family val="2"/>
        <charset val="238"/>
      </rPr>
      <t>,</t>
    </r>
    <r>
      <rPr>
        <b/>
        <sz val="10"/>
        <color rgb="FF000000"/>
        <rFont val="Arial"/>
        <family val="2"/>
        <charset val="238"/>
      </rPr>
      <t xml:space="preserve"> </t>
    </r>
    <r>
      <rPr>
        <sz val="10"/>
        <color rgb="FF000000"/>
        <rFont val="Arial"/>
        <family val="2"/>
        <charset val="238"/>
      </rPr>
      <t>v správe SPF</t>
    </r>
  </si>
  <si>
    <t>58/1160</t>
  </si>
  <si>
    <t>58/928</t>
  </si>
  <si>
    <r>
      <t xml:space="preserve">Žitňan Ján r. Žitňan (ž. Helena r. Mráziková), </t>
    </r>
    <r>
      <rPr>
        <sz val="10"/>
        <color rgb="FF000000"/>
        <rFont val="Arial"/>
        <family val="2"/>
        <charset val="238"/>
      </rPr>
      <t>v správe SPF</t>
    </r>
  </si>
  <si>
    <t>87/1160</t>
  </si>
  <si>
    <t>87/928</t>
  </si>
  <si>
    <r>
      <t xml:space="preserve">Žitňan Ján r. Žitňan (po Helene r. Mrázikovej), </t>
    </r>
    <r>
      <rPr>
        <sz val="10"/>
        <color rgb="FF000000"/>
        <rFont val="Arial"/>
        <family val="2"/>
        <charset val="238"/>
      </rPr>
      <t>v správe SPF</t>
    </r>
  </si>
  <si>
    <t>319/1160</t>
  </si>
  <si>
    <t>319/928</t>
  </si>
  <si>
    <r>
      <t>Červeňová Iveta r. Jakubičková</t>
    </r>
    <r>
      <rPr>
        <sz val="10"/>
        <rFont val="Arial"/>
        <family val="2"/>
        <charset val="238"/>
      </rPr>
      <t>, nar. 26.10.1965, Jilemnického 3997/25, 036 01 Martin</t>
    </r>
  </si>
  <si>
    <t>347/2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</si>
</sst>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164" formatCode="[$-1041B]0.00"/>
    <numFmt numFmtId="165" formatCode="[$-1041B]#,##0.00\ &quot;€&quot;"/>
    <numFmt numFmtId="166" formatCode="0.0000"/>
    <numFmt numFmtId="167" formatCode="[$-1041B]0.000000"/>
    <numFmt numFmtId="168" formatCode="#&quot; &quot;???/???"/>
    <numFmt numFmtId="169" formatCode="#\ ???/???"/>
    <numFmt numFmtId="170" formatCode="[$-1041B]0.0000"/>
    <numFmt numFmtId="171" formatCode="0.0"/>
  </numFmts>
  <fonts count="40" x14ac:knownFonts="1">
    <font>
      <sz val="11"/>
      <color rgb="FF000000"/>
      <name val="Calibri"/>
      <family val="2"/>
      <scheme val="minor"/>
    </font>
    <font>
      <sz val="11"/>
      <color rgb="FF000000"/>
      <name val="Calibri"/>
      <family val="2"/>
      <scheme val="minor"/>
    </font>
    <font>
      <b/>
      <sz val="9"/>
      <color rgb="FF000000"/>
      <name val="Arial"/>
      <family val="2"/>
      <charset val="238"/>
    </font>
    <font>
      <sz val="11"/>
      <name val="Calibri"/>
      <family val="2"/>
      <charset val="238"/>
    </font>
    <font>
      <sz val="8"/>
      <color rgb="FF000000"/>
      <name val="Arial"/>
      <family val="2"/>
      <charset val="238"/>
    </font>
    <font>
      <sz val="8"/>
      <color rgb="FF000000"/>
      <name val="Arial"/>
      <family val="2"/>
      <charset val="238"/>
    </font>
    <font>
      <b/>
      <sz val="9"/>
      <color rgb="FF000000"/>
      <name val="Arial"/>
      <family val="2"/>
      <charset val="238"/>
    </font>
    <font>
      <b/>
      <sz val="9"/>
      <color rgb="FF000000"/>
      <name val="Segoe UI"/>
      <family val="2"/>
      <charset val="238"/>
    </font>
    <font>
      <sz val="11"/>
      <name val="Calibri"/>
      <family val="2"/>
      <charset val="238"/>
    </font>
    <font>
      <sz val="11"/>
      <color rgb="FFFF0000"/>
      <name val="Calibri"/>
      <family val="2"/>
      <charset val="238"/>
    </font>
    <font>
      <sz val="8"/>
      <color rgb="FF000000"/>
      <name val="Arial"/>
    </font>
    <font>
      <sz val="11"/>
      <name val="Calibri"/>
    </font>
    <font>
      <b/>
      <sz val="8"/>
      <color rgb="FFFF0000"/>
      <name val="Arial"/>
      <family val="2"/>
      <charset val="238"/>
    </font>
    <font>
      <sz val="8"/>
      <name val="Calibri"/>
      <family val="2"/>
      <scheme val="minor"/>
    </font>
    <font>
      <sz val="8"/>
      <name val="Arial"/>
      <family val="2"/>
      <charset val="238"/>
    </font>
    <font>
      <sz val="8"/>
      <color rgb="FFFF0000"/>
      <name val="Arial"/>
      <family val="2"/>
      <charset val="238"/>
    </font>
    <font>
      <b/>
      <sz val="9"/>
      <color rgb="FF000000"/>
      <name val="Arial"/>
    </font>
    <font>
      <sz val="8"/>
      <name val="Calibri"/>
      <family val="2"/>
      <charset val="238"/>
    </font>
    <font>
      <sz val="8"/>
      <color rgb="FFFF0000"/>
      <name val="Calibri"/>
      <family val="2"/>
      <charset val="238"/>
    </font>
    <font>
      <sz val="9"/>
      <color theme="1"/>
      <name val="Calibri"/>
      <family val="2"/>
      <scheme val="minor"/>
    </font>
    <font>
      <b/>
      <sz val="10"/>
      <name val="Arial"/>
      <family val="2"/>
      <charset val="238"/>
    </font>
    <font>
      <sz val="10"/>
      <name val="Arial"/>
      <family val="2"/>
      <charset val="238"/>
    </font>
    <font>
      <vertAlign val="superscript"/>
      <sz val="10"/>
      <name val="Arial"/>
      <family val="2"/>
      <charset val="238"/>
    </font>
    <font>
      <sz val="10"/>
      <color rgb="FF000000"/>
      <name val="Arial"/>
      <family val="2"/>
      <charset val="238"/>
    </font>
    <font>
      <b/>
      <sz val="11"/>
      <color rgb="FF000000"/>
      <name val="Calibri"/>
      <family val="2"/>
      <charset val="238"/>
    </font>
    <font>
      <b/>
      <sz val="10"/>
      <color rgb="FF000000"/>
      <name val="Arial"/>
      <family val="2"/>
      <charset val="238"/>
    </font>
    <font>
      <vertAlign val="superscript"/>
      <sz val="10"/>
      <color rgb="FF000000"/>
      <name val="Arial"/>
      <family val="2"/>
      <charset val="238"/>
    </font>
    <font>
      <sz val="11"/>
      <name val="Times New Roman"/>
      <family val="1"/>
      <charset val="238"/>
    </font>
    <font>
      <sz val="11"/>
      <color rgb="FF000000"/>
      <name val="Times New Roman"/>
      <family val="1"/>
      <charset val="238"/>
    </font>
    <font>
      <b/>
      <sz val="8"/>
      <name val="Arial"/>
      <family val="2"/>
      <charset val="238"/>
    </font>
    <font>
      <vertAlign val="superscript"/>
      <sz val="8"/>
      <color rgb="FF000000"/>
      <name val="Arial"/>
      <family val="2"/>
      <charset val="238"/>
    </font>
    <font>
      <b/>
      <sz val="8"/>
      <color rgb="FF000000"/>
      <name val="Arial"/>
      <family val="2"/>
      <charset val="238"/>
    </font>
    <font>
      <sz val="9"/>
      <name val="Arial"/>
      <family val="2"/>
      <charset val="238"/>
    </font>
    <font>
      <b/>
      <sz val="9"/>
      <color rgb="FF000000"/>
      <name val="Segoe UI"/>
    </font>
    <font>
      <b/>
      <sz val="10"/>
      <color rgb="FFFF0000"/>
      <name val="Arial"/>
      <family val="2"/>
      <charset val="238"/>
    </font>
    <font>
      <sz val="10"/>
      <color theme="1"/>
      <name val="Calibri"/>
      <family val="2"/>
      <scheme val="minor"/>
    </font>
    <font>
      <sz val="11"/>
      <color rgb="FF000000"/>
      <name val="Calibri"/>
      <family val="2"/>
      <charset val="238"/>
    </font>
    <font>
      <sz val="10"/>
      <color theme="1"/>
      <name val="Arial"/>
      <family val="2"/>
      <charset val="238"/>
    </font>
    <font>
      <b/>
      <sz val="10"/>
      <color theme="1"/>
      <name val="Arial"/>
      <family val="2"/>
      <charset val="238"/>
    </font>
    <font>
      <sz val="10"/>
      <color rgb="FFFF0000"/>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DDDDD"/>
        <bgColor indexed="64"/>
      </patternFill>
    </fill>
    <fill>
      <patternFill patternType="solid">
        <fgColor theme="0" tint="-0.249977111117893"/>
        <bgColor indexed="64"/>
      </patternFill>
    </fill>
  </fills>
  <borders count="14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style="medium">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rgb="FF000000"/>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rgb="FF000000"/>
      </top>
      <bottom/>
      <diagonal/>
    </border>
    <border>
      <left style="thin">
        <color rgb="FF000000"/>
      </left>
      <right/>
      <top style="thin">
        <color rgb="FF000000"/>
      </top>
      <bottom/>
      <diagonal/>
    </border>
    <border>
      <left style="thin">
        <color indexed="64"/>
      </left>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medium">
        <color indexed="64"/>
      </left>
      <right/>
      <top style="thin">
        <color rgb="FF000000"/>
      </top>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style="medium">
        <color indexed="64"/>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bottom/>
      <diagonal/>
    </border>
    <border>
      <left/>
      <right style="thin">
        <color rgb="FF000000"/>
      </right>
      <top/>
      <bottom style="thin">
        <color rgb="FF000000"/>
      </bottom>
      <diagonal/>
    </border>
    <border>
      <left/>
      <right/>
      <top style="medium">
        <color indexed="64"/>
      </top>
      <bottom/>
      <diagonal/>
    </border>
    <border>
      <left style="thin">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1" fillId="0" borderId="0"/>
  </cellStyleXfs>
  <cellXfs count="994">
    <xf numFmtId="0" fontId="0" fillId="0" borderId="0" xfId="0"/>
    <xf numFmtId="0" fontId="2" fillId="0" borderId="1" xfId="1" applyFont="1" applyBorder="1" applyAlignment="1">
      <alignment horizontal="center" vertical="center" wrapText="1" readingOrder="1"/>
    </xf>
    <xf numFmtId="0" fontId="3" fillId="0" borderId="0" xfId="0" applyFont="1"/>
    <xf numFmtId="14" fontId="4" fillId="0" borderId="1" xfId="1" applyNumberFormat="1" applyFont="1" applyBorder="1" applyAlignment="1">
      <alignment horizontal="center" vertical="top" wrapText="1" readingOrder="1"/>
    </xf>
    <xf numFmtId="0" fontId="4" fillId="0" borderId="1" xfId="1" applyFont="1" applyBorder="1" applyAlignment="1">
      <alignment horizontal="center" vertical="top" wrapText="1" readingOrder="1"/>
    </xf>
    <xf numFmtId="164" fontId="4" fillId="0" borderId="1" xfId="1" applyNumberFormat="1" applyFont="1" applyBorder="1" applyAlignment="1">
      <alignment horizontal="center" vertical="top" wrapText="1" readingOrder="1"/>
    </xf>
    <xf numFmtId="165" fontId="4" fillId="0" borderId="1" xfId="1" applyNumberFormat="1" applyFont="1" applyBorder="1" applyAlignment="1">
      <alignment horizontal="center" vertical="top" wrapText="1" readingOrder="1"/>
    </xf>
    <xf numFmtId="0" fontId="5" fillId="0" borderId="1" xfId="1" applyFont="1" applyBorder="1" applyAlignment="1">
      <alignment horizontal="center" vertical="top" wrapText="1" readingOrder="1"/>
    </xf>
    <xf numFmtId="166" fontId="5" fillId="0" borderId="1" xfId="1" applyNumberFormat="1" applyFont="1" applyBorder="1" applyAlignment="1">
      <alignment horizontal="center" vertical="top" wrapText="1" readingOrder="1"/>
    </xf>
    <xf numFmtId="0" fontId="3" fillId="0" borderId="0" xfId="0" applyFont="1" applyAlignment="1">
      <alignment vertical="center"/>
    </xf>
    <xf numFmtId="166" fontId="2" fillId="0" borderId="1" xfId="1" applyNumberFormat="1" applyFont="1" applyBorder="1" applyAlignment="1">
      <alignment horizontal="center" vertical="center" wrapText="1" readingOrder="1"/>
    </xf>
    <xf numFmtId="0" fontId="6" fillId="0" borderId="1" xfId="1" applyFont="1" applyBorder="1" applyAlignment="1">
      <alignment horizontal="center" vertical="center" wrapText="1" readingOrder="1"/>
    </xf>
    <xf numFmtId="165" fontId="5" fillId="0" borderId="1" xfId="1" applyNumberFormat="1" applyFont="1" applyBorder="1" applyAlignment="1">
      <alignment horizontal="center" vertical="top" wrapText="1" readingOrder="1"/>
    </xf>
    <xf numFmtId="0" fontId="5" fillId="0" borderId="1" xfId="1" applyFont="1" applyBorder="1" applyAlignment="1">
      <alignment horizontal="center" vertical="center" wrapText="1" readingOrder="1"/>
    </xf>
    <xf numFmtId="164" fontId="5" fillId="0" borderId="1" xfId="1" applyNumberFormat="1" applyFont="1" applyBorder="1" applyAlignment="1">
      <alignment horizontal="center" vertical="center" wrapText="1" readingOrder="1"/>
    </xf>
    <xf numFmtId="0" fontId="9" fillId="0" borderId="0" xfId="0" applyFont="1"/>
    <xf numFmtId="0" fontId="10" fillId="0" borderId="1" xfId="1" applyFont="1" applyBorder="1" applyAlignment="1">
      <alignment horizontal="center" vertical="top" wrapText="1" readingOrder="1"/>
    </xf>
    <xf numFmtId="164" fontId="10" fillId="0" borderId="1" xfId="1" applyNumberFormat="1" applyFont="1" applyBorder="1" applyAlignment="1">
      <alignment horizontal="center" vertical="top" wrapText="1" readingOrder="1"/>
    </xf>
    <xf numFmtId="165" fontId="10" fillId="0" borderId="1" xfId="1" applyNumberFormat="1" applyFont="1" applyBorder="1" applyAlignment="1">
      <alignment horizontal="center" vertical="top" wrapText="1" readingOrder="1"/>
    </xf>
    <xf numFmtId="14" fontId="12" fillId="0" borderId="1" xfId="1" applyNumberFormat="1" applyFont="1" applyBorder="1" applyAlignment="1">
      <alignment horizontal="center" vertical="top" wrapText="1" readingOrder="1"/>
    </xf>
    <xf numFmtId="0" fontId="12" fillId="0" borderId="1" xfId="1" applyFont="1" applyBorder="1" applyAlignment="1">
      <alignment horizontal="center" vertical="top" wrapText="1" readingOrder="1"/>
    </xf>
    <xf numFmtId="164" fontId="12" fillId="0" borderId="1" xfId="1" applyNumberFormat="1" applyFont="1" applyBorder="1" applyAlignment="1">
      <alignment horizontal="center" vertical="top" wrapText="1" readingOrder="1"/>
    </xf>
    <xf numFmtId="165" fontId="12" fillId="0" borderId="1" xfId="1" applyNumberFormat="1" applyFont="1" applyBorder="1" applyAlignment="1">
      <alignment horizontal="center" vertical="top" wrapText="1" readingOrder="1"/>
    </xf>
    <xf numFmtId="14" fontId="5" fillId="0" borderId="1" xfId="1" applyNumberFormat="1" applyFont="1" applyBorder="1" applyAlignment="1">
      <alignment horizontal="center" vertical="top" wrapText="1" readingOrder="1"/>
    </xf>
    <xf numFmtId="166" fontId="10" fillId="0" borderId="1" xfId="1" applyNumberFormat="1" applyFont="1" applyBorder="1" applyAlignment="1">
      <alignment horizontal="center" vertical="top" wrapText="1" readingOrder="1"/>
    </xf>
    <xf numFmtId="0" fontId="10" fillId="0" borderId="3" xfId="1" applyFont="1" applyBorder="1" applyAlignment="1">
      <alignment horizontal="center" vertical="top" wrapText="1" readingOrder="1"/>
    </xf>
    <xf numFmtId="164" fontId="10" fillId="0" borderId="3" xfId="1" applyNumberFormat="1" applyFont="1" applyBorder="1" applyAlignment="1">
      <alignment horizontal="center" vertical="top" wrapText="1" readingOrder="1"/>
    </xf>
    <xf numFmtId="0" fontId="4" fillId="0" borderId="4" xfId="1" applyFont="1" applyBorder="1" applyAlignment="1">
      <alignment horizontal="center" vertical="top" wrapText="1" readingOrder="1"/>
    </xf>
    <xf numFmtId="0" fontId="10" fillId="0" borderId="4" xfId="1" applyFont="1" applyBorder="1" applyAlignment="1">
      <alignment horizontal="center" vertical="top" wrapText="1" readingOrder="1"/>
    </xf>
    <xf numFmtId="164" fontId="10" fillId="0" borderId="4" xfId="1" applyNumberFormat="1" applyFont="1" applyBorder="1" applyAlignment="1">
      <alignment horizontal="center" vertical="top" wrapText="1" readingOrder="1"/>
    </xf>
    <xf numFmtId="14" fontId="10" fillId="0" borderId="1" xfId="1" applyNumberFormat="1" applyFont="1" applyBorder="1" applyAlignment="1">
      <alignment horizontal="center" vertical="top" wrapText="1" readingOrder="1"/>
    </xf>
    <xf numFmtId="0" fontId="10" fillId="0" borderId="5" xfId="1" applyFont="1" applyBorder="1" applyAlignment="1">
      <alignment horizontal="center" vertical="top" wrapText="1" readingOrder="1"/>
    </xf>
    <xf numFmtId="0" fontId="10" fillId="0" borderId="2" xfId="1" applyFont="1" applyBorder="1" applyAlignment="1">
      <alignment horizontal="center" vertical="top" wrapText="1" readingOrder="1"/>
    </xf>
    <xf numFmtId="165" fontId="4" fillId="0" borderId="2" xfId="1" applyNumberFormat="1" applyFont="1" applyBorder="1" applyAlignment="1">
      <alignment horizontal="center" vertical="top" wrapText="1" readingOrder="1"/>
    </xf>
    <xf numFmtId="8" fontId="14" fillId="0" borderId="4" xfId="0" applyNumberFormat="1" applyFont="1" applyBorder="1"/>
    <xf numFmtId="14" fontId="15" fillId="0" borderId="1" xfId="1" applyNumberFormat="1" applyFont="1" applyBorder="1" applyAlignment="1">
      <alignment horizontal="center" vertical="top" wrapText="1" readingOrder="1"/>
    </xf>
    <xf numFmtId="0" fontId="15" fillId="0" borderId="1" xfId="1" applyFont="1" applyBorder="1" applyAlignment="1">
      <alignment horizontal="center" vertical="top" wrapText="1" readingOrder="1"/>
    </xf>
    <xf numFmtId="164" fontId="15" fillId="0" borderId="1" xfId="1" applyNumberFormat="1" applyFont="1" applyBorder="1" applyAlignment="1">
      <alignment horizontal="center" vertical="top" wrapText="1" readingOrder="1"/>
    </xf>
    <xf numFmtId="165" fontId="15" fillId="0" borderId="1" xfId="1" applyNumberFormat="1" applyFont="1" applyBorder="1" applyAlignment="1">
      <alignment horizontal="center" vertical="top" wrapText="1" readingOrder="1"/>
    </xf>
    <xf numFmtId="166" fontId="15" fillId="0" borderId="1" xfId="1" applyNumberFormat="1" applyFont="1" applyBorder="1" applyAlignment="1">
      <alignment horizontal="center" vertical="top" wrapText="1" readingOrder="1"/>
    </xf>
    <xf numFmtId="166" fontId="4" fillId="0" borderId="1" xfId="1" applyNumberFormat="1" applyFont="1" applyBorder="1" applyAlignment="1">
      <alignment horizontal="center" vertical="top" wrapText="1" readingOrder="1"/>
    </xf>
    <xf numFmtId="165" fontId="10" fillId="0" borderId="6" xfId="1" applyNumberFormat="1" applyFont="1" applyBorder="1" applyAlignment="1">
      <alignment horizontal="center" vertical="top" wrapText="1" readingOrder="1"/>
    </xf>
    <xf numFmtId="0" fontId="10" fillId="0" borderId="7" xfId="1" applyFont="1" applyBorder="1" applyAlignment="1">
      <alignment horizontal="center" vertical="top" wrapText="1" readingOrder="1"/>
    </xf>
    <xf numFmtId="165" fontId="10" fillId="0" borderId="8" xfId="1" applyNumberFormat="1" applyFont="1" applyBorder="1" applyAlignment="1">
      <alignment horizontal="center" vertical="top" wrapText="1" readingOrder="1"/>
    </xf>
    <xf numFmtId="0" fontId="16" fillId="0" borderId="1" xfId="1" applyFont="1" applyBorder="1" applyAlignment="1">
      <alignment horizontal="center" vertical="center" wrapText="1" readingOrder="1"/>
    </xf>
    <xf numFmtId="167" fontId="10" fillId="0" borderId="1" xfId="1" applyNumberFormat="1" applyFont="1" applyBorder="1" applyAlignment="1">
      <alignment horizontal="center" vertical="top" wrapText="1" readingOrder="1"/>
    </xf>
    <xf numFmtId="14" fontId="4" fillId="0" borderId="1" xfId="1" applyNumberFormat="1" applyFont="1" applyBorder="1" applyAlignment="1">
      <alignment horizontal="center" vertical="center" wrapText="1" readingOrder="1"/>
    </xf>
    <xf numFmtId="4" fontId="4" fillId="0" borderId="1" xfId="1" applyNumberFormat="1" applyFont="1" applyBorder="1" applyAlignment="1">
      <alignment horizontal="center" vertical="top" wrapText="1" readingOrder="1"/>
    </xf>
    <xf numFmtId="0" fontId="4" fillId="0" borderId="9" xfId="1" applyFont="1" applyBorder="1" applyAlignment="1">
      <alignment horizontal="center" vertical="top" wrapText="1" readingOrder="1"/>
    </xf>
    <xf numFmtId="14" fontId="14" fillId="0" borderId="1" xfId="1" applyNumberFormat="1" applyFont="1" applyBorder="1" applyAlignment="1">
      <alignment horizontal="center" vertical="top" wrapText="1" readingOrder="1"/>
    </xf>
    <xf numFmtId="0" fontId="19" fillId="0" borderId="4" xfId="0" applyFont="1" applyBorder="1" applyAlignment="1">
      <alignment vertical="center" wrapText="1"/>
    </xf>
    <xf numFmtId="0" fontId="19" fillId="0" borderId="4" xfId="0" applyFont="1" applyBorder="1" applyAlignment="1">
      <alignment vertical="center"/>
    </xf>
    <xf numFmtId="0" fontId="19" fillId="0" borderId="4" xfId="0" applyFont="1" applyBorder="1" applyAlignment="1">
      <alignment horizontal="right" vertical="center"/>
    </xf>
    <xf numFmtId="14" fontId="4" fillId="0" borderId="1" xfId="1" applyNumberFormat="1" applyFont="1" applyBorder="1" applyAlignment="1">
      <alignment horizontal="left" vertical="center" wrapText="1" readingOrder="1"/>
    </xf>
    <xf numFmtId="0" fontId="0" fillId="0" borderId="0" xfId="0" applyAlignment="1">
      <alignment horizontal="right"/>
    </xf>
    <xf numFmtId="0" fontId="0" fillId="0" borderId="0" xfId="0" applyAlignment="1">
      <alignment horizontal="left"/>
    </xf>
    <xf numFmtId="1" fontId="0" fillId="0" borderId="0" xfId="0" applyNumberFormat="1" applyAlignment="1">
      <alignment horizontal="right"/>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1"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xf>
    <xf numFmtId="0" fontId="21" fillId="0" borderId="4" xfId="0" applyFont="1" applyBorder="1" applyAlignment="1">
      <alignment vertical="center"/>
    </xf>
    <xf numFmtId="49" fontId="21" fillId="0" borderId="4" xfId="0" applyNumberFormat="1" applyFont="1" applyBorder="1" applyAlignment="1">
      <alignment horizontal="right" vertical="center"/>
    </xf>
    <xf numFmtId="1" fontId="20" fillId="0" borderId="4" xfId="0" applyNumberFormat="1" applyFont="1" applyBorder="1" applyAlignment="1">
      <alignment vertical="center"/>
    </xf>
    <xf numFmtId="1" fontId="20" fillId="0" borderId="4" xfId="0" applyNumberFormat="1" applyFont="1" applyBorder="1" applyAlignment="1">
      <alignment horizontal="right"/>
    </xf>
    <xf numFmtId="1" fontId="24" fillId="0" borderId="1" xfId="0" applyNumberFormat="1" applyFont="1" applyBorder="1" applyAlignment="1">
      <alignment horizontal="right"/>
    </xf>
    <xf numFmtId="1" fontId="25" fillId="0" borderId="1" xfId="0" applyNumberFormat="1" applyFont="1" applyBorder="1" applyAlignment="1">
      <alignment horizontal="right"/>
    </xf>
    <xf numFmtId="0" fontId="21"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top" wrapText="1"/>
    </xf>
    <xf numFmtId="0" fontId="0" fillId="0" borderId="1" xfId="0"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vertical="center" wrapText="1"/>
    </xf>
    <xf numFmtId="49" fontId="23" fillId="0" borderId="1" xfId="0" applyNumberFormat="1" applyFont="1" applyBorder="1" applyAlignment="1">
      <alignment horizontal="right" vertical="center"/>
    </xf>
    <xf numFmtId="1" fontId="25" fillId="0" borderId="1" xfId="0" applyNumberFormat="1" applyFont="1" applyBorder="1" applyAlignment="1">
      <alignment horizontal="right" vertical="center"/>
    </xf>
    <xf numFmtId="49" fontId="23" fillId="0" borderId="1" xfId="0" applyNumberFormat="1" applyFont="1" applyBorder="1" applyAlignment="1">
      <alignment horizontal="center" vertical="center"/>
    </xf>
    <xf numFmtId="0" fontId="25" fillId="0" borderId="1" xfId="0" applyFont="1" applyBorder="1" applyAlignment="1">
      <alignment horizontal="right" vertical="center"/>
    </xf>
    <xf numFmtId="0" fontId="23" fillId="0" borderId="1" xfId="0" applyFont="1" applyBorder="1" applyAlignment="1">
      <alignment wrapText="1"/>
    </xf>
    <xf numFmtId="1" fontId="24" fillId="0" borderId="1" xfId="0" applyNumberFormat="1" applyFont="1" applyBorder="1" applyAlignment="1">
      <alignment horizontal="right" vertical="center"/>
    </xf>
    <xf numFmtId="0" fontId="24" fillId="0" borderId="1" xfId="0" applyFont="1" applyBorder="1" applyAlignment="1">
      <alignment horizontal="right"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1" fillId="0" borderId="20" xfId="0" applyFont="1" applyBorder="1" applyAlignment="1">
      <alignment horizontal="center" vertical="center" wrapText="1"/>
    </xf>
    <xf numFmtId="13" fontId="23" fillId="0" borderId="20" xfId="0" applyNumberFormat="1" applyFont="1" applyBorder="1" applyAlignment="1">
      <alignment horizontal="center" vertical="center" wrapText="1"/>
    </xf>
    <xf numFmtId="0" fontId="23" fillId="0" borderId="21" xfId="0" applyFont="1" applyBorder="1" applyAlignment="1">
      <alignment horizontal="right" vertical="center" wrapText="1"/>
    </xf>
    <xf numFmtId="0" fontId="23" fillId="0" borderId="19" xfId="0" applyFont="1" applyBorder="1" applyAlignment="1">
      <alignment horizontal="center" vertical="center" wrapText="1"/>
    </xf>
    <xf numFmtId="12" fontId="23" fillId="0" borderId="20" xfId="0" applyNumberFormat="1" applyFont="1" applyBorder="1" applyAlignment="1">
      <alignment horizontal="center" vertical="center" wrapText="1"/>
    </xf>
    <xf numFmtId="1" fontId="23" fillId="0" borderId="21" xfId="0" applyNumberFormat="1" applyFont="1" applyBorder="1" applyAlignment="1">
      <alignment horizontal="right" vertical="center" wrapText="1"/>
    </xf>
    <xf numFmtId="13" fontId="23" fillId="0" borderId="4" xfId="0" applyNumberFormat="1" applyFont="1" applyBorder="1" applyAlignment="1">
      <alignment horizontal="center" vertical="center" wrapText="1"/>
    </xf>
    <xf numFmtId="0" fontId="23" fillId="0" borderId="24" xfId="0" applyFont="1" applyBorder="1" applyAlignment="1">
      <alignment horizontal="right" vertical="center" wrapText="1"/>
    </xf>
    <xf numFmtId="0" fontId="23" fillId="0" borderId="23" xfId="0" applyFont="1" applyBorder="1" applyAlignment="1">
      <alignment horizontal="center" vertical="center" wrapText="1"/>
    </xf>
    <xf numFmtId="0" fontId="23" fillId="0" borderId="4" xfId="0" applyFont="1" applyBorder="1" applyAlignment="1">
      <alignment horizontal="center" vertical="center" wrapText="1"/>
    </xf>
    <xf numFmtId="49" fontId="21" fillId="0" borderId="4" xfId="0" applyNumberFormat="1" applyFont="1" applyBorder="1" applyAlignment="1">
      <alignment horizontal="center"/>
    </xf>
    <xf numFmtId="1" fontId="23" fillId="0" borderId="24" xfId="0" applyNumberFormat="1" applyFont="1" applyBorder="1" applyAlignment="1">
      <alignment horizontal="right" vertical="center" wrapText="1"/>
    </xf>
    <xf numFmtId="49" fontId="23" fillId="0" borderId="4" xfId="0" applyNumberFormat="1" applyFont="1" applyBorder="1" applyAlignment="1">
      <alignment horizontal="center" vertical="center" wrapText="1"/>
    </xf>
    <xf numFmtId="0" fontId="25" fillId="0" borderId="24" xfId="0" applyFont="1" applyBorder="1" applyAlignment="1">
      <alignment horizontal="right" vertical="center" wrapText="1"/>
    </xf>
    <xf numFmtId="1" fontId="20" fillId="0" borderId="24" xfId="0" applyNumberFormat="1" applyFont="1" applyBorder="1" applyAlignment="1">
      <alignment horizontal="right"/>
    </xf>
    <xf numFmtId="12" fontId="23" fillId="0" borderId="4" xfId="0" applyNumberFormat="1" applyFont="1" applyBorder="1" applyAlignment="1">
      <alignment horizontal="center" vertical="center" wrapText="1"/>
    </xf>
    <xf numFmtId="1" fontId="20" fillId="0" borderId="28" xfId="0" applyNumberFormat="1" applyFont="1" applyBorder="1" applyAlignment="1">
      <alignment horizontal="right"/>
    </xf>
    <xf numFmtId="0" fontId="21"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1" fillId="0" borderId="12" xfId="0" applyFont="1" applyBorder="1" applyAlignment="1">
      <alignment vertical="center" wrapText="1"/>
    </xf>
    <xf numFmtId="0" fontId="21" fillId="0" borderId="12" xfId="0" applyFont="1" applyBorder="1" applyAlignment="1">
      <alignment horizontal="center" vertical="center" wrapText="1"/>
    </xf>
    <xf numFmtId="49" fontId="23" fillId="0" borderId="12" xfId="0" applyNumberFormat="1" applyFont="1" applyBorder="1" applyAlignment="1">
      <alignment horizontal="center" vertical="center" wrapText="1"/>
    </xf>
    <xf numFmtId="1" fontId="25" fillId="0" borderId="13" xfId="0" applyNumberFormat="1" applyFont="1" applyBorder="1" applyAlignment="1">
      <alignment horizontal="right" vertical="center" wrapText="1"/>
    </xf>
    <xf numFmtId="0" fontId="23" fillId="0" borderId="11" xfId="0" applyFont="1" applyBorder="1" applyAlignment="1">
      <alignment horizontal="center" vertical="center" wrapText="1"/>
    </xf>
    <xf numFmtId="12" fontId="23" fillId="0" borderId="12" xfId="0" applyNumberFormat="1" applyFont="1" applyBorder="1" applyAlignment="1">
      <alignment horizontal="center" vertical="center" wrapText="1"/>
    </xf>
    <xf numFmtId="1" fontId="23" fillId="0" borderId="13" xfId="0" applyNumberFormat="1" applyFont="1" applyBorder="1" applyAlignment="1">
      <alignment horizontal="right" vertical="center" wrapText="1"/>
    </xf>
    <xf numFmtId="0" fontId="21" fillId="0" borderId="23" xfId="0" applyFont="1" applyBorder="1" applyAlignment="1">
      <alignment horizontal="center" vertical="center" wrapText="1"/>
    </xf>
    <xf numFmtId="0" fontId="21" fillId="0" borderId="4" xfId="0" applyFont="1" applyBorder="1" applyAlignment="1">
      <alignment vertical="center" wrapText="1"/>
    </xf>
    <xf numFmtId="49" fontId="23" fillId="0" borderId="4" xfId="0" applyNumberFormat="1" applyFont="1" applyBorder="1" applyAlignment="1">
      <alignment horizontal="left" vertical="center" wrapText="1"/>
    </xf>
    <xf numFmtId="1" fontId="25" fillId="0" borderId="24" xfId="0" applyNumberFormat="1" applyFont="1" applyBorder="1" applyAlignment="1">
      <alignment horizontal="right" vertical="center" wrapText="1"/>
    </xf>
    <xf numFmtId="0" fontId="21" fillId="0" borderId="15" xfId="0" applyFont="1" applyBorder="1" applyAlignment="1">
      <alignment horizontal="center" vertical="center" wrapText="1"/>
    </xf>
    <xf numFmtId="0" fontId="21" fillId="0" borderId="16" xfId="0" applyFont="1" applyBorder="1" applyAlignment="1">
      <alignment vertical="center" wrapText="1"/>
    </xf>
    <xf numFmtId="0" fontId="21" fillId="0" borderId="16" xfId="0" applyFont="1" applyBorder="1" applyAlignment="1">
      <alignment horizontal="center" vertical="center" wrapText="1"/>
    </xf>
    <xf numFmtId="49" fontId="23" fillId="0" borderId="16" xfId="0" applyNumberFormat="1" applyFont="1" applyBorder="1" applyAlignment="1">
      <alignment horizontal="left" vertical="center" wrapText="1"/>
    </xf>
    <xf numFmtId="1" fontId="25" fillId="0" borderId="17" xfId="0" applyNumberFormat="1" applyFont="1" applyBorder="1" applyAlignment="1">
      <alignment horizontal="right" vertical="center" wrapText="1"/>
    </xf>
    <xf numFmtId="1" fontId="20" fillId="0" borderId="17" xfId="0" applyNumberFormat="1" applyFont="1" applyBorder="1" applyAlignment="1">
      <alignment horizontal="right"/>
    </xf>
    <xf numFmtId="1" fontId="25" fillId="0" borderId="31" xfId="0" applyNumberFormat="1" applyFont="1" applyBorder="1" applyAlignment="1">
      <alignment horizontal="right"/>
    </xf>
    <xf numFmtId="1" fontId="25" fillId="0" borderId="34" xfId="0" applyNumberFormat="1" applyFont="1" applyBorder="1" applyAlignment="1">
      <alignment horizontal="right"/>
    </xf>
    <xf numFmtId="0" fontId="21" fillId="0" borderId="0" xfId="0" applyFont="1" applyAlignment="1">
      <alignment horizontal="right"/>
    </xf>
    <xf numFmtId="0" fontId="21" fillId="0" borderId="0" xfId="0" applyFont="1" applyAlignment="1">
      <alignment horizontal="left"/>
    </xf>
    <xf numFmtId="1" fontId="21" fillId="0" borderId="0" xfId="0" applyNumberFormat="1" applyFont="1" applyAlignment="1">
      <alignment horizontal="right"/>
    </xf>
    <xf numFmtId="0" fontId="23" fillId="0" borderId="36" xfId="0" applyFont="1" applyBorder="1" applyAlignment="1">
      <alignment horizontal="center" vertical="center" wrapText="1"/>
    </xf>
    <xf numFmtId="0" fontId="20" fillId="0" borderId="10" xfId="0" applyFont="1" applyBorder="1" applyAlignment="1">
      <alignment horizontal="left" vertical="center" wrapText="1"/>
    </xf>
    <xf numFmtId="13" fontId="23" fillId="0" borderId="12" xfId="0" applyNumberFormat="1" applyFont="1" applyBorder="1" applyAlignment="1">
      <alignment horizontal="center" vertical="center" wrapText="1"/>
    </xf>
    <xf numFmtId="1" fontId="23" fillId="0" borderId="35" xfId="0" applyNumberFormat="1" applyFont="1" applyBorder="1" applyAlignment="1">
      <alignment horizontal="right" vertical="center" wrapText="1"/>
    </xf>
    <xf numFmtId="0" fontId="21" fillId="0" borderId="18" xfId="0" applyFont="1" applyBorder="1" applyAlignment="1">
      <alignment horizontal="left" vertical="center" wrapText="1"/>
    </xf>
    <xf numFmtId="0" fontId="21" fillId="0" borderId="19" xfId="0" applyFont="1" applyBorder="1" applyAlignment="1">
      <alignment horizontal="center" vertical="center" wrapText="1"/>
    </xf>
    <xf numFmtId="0" fontId="23" fillId="0" borderId="20" xfId="0" applyFont="1" applyBorder="1" applyAlignment="1">
      <alignment horizontal="center" vertical="center" wrapText="1"/>
    </xf>
    <xf numFmtId="1" fontId="23" fillId="0" borderId="37" xfId="0" applyNumberFormat="1" applyFont="1" applyBorder="1" applyAlignment="1">
      <alignment horizontal="right" vertical="center" wrapText="1"/>
    </xf>
    <xf numFmtId="0" fontId="21" fillId="0" borderId="22" xfId="0" applyFont="1" applyBorder="1" applyAlignment="1">
      <alignment horizontal="left" vertical="center" wrapText="1"/>
    </xf>
    <xf numFmtId="1" fontId="23" fillId="0" borderId="38" xfId="0" applyNumberFormat="1" applyFont="1" applyBorder="1" applyAlignment="1">
      <alignment horizontal="right" vertical="center" wrapText="1"/>
    </xf>
    <xf numFmtId="1" fontId="25" fillId="0" borderId="39" xfId="0" applyNumberFormat="1" applyFont="1" applyBorder="1" applyAlignment="1">
      <alignment horizontal="right"/>
    </xf>
    <xf numFmtId="0" fontId="21" fillId="0" borderId="17" xfId="0" applyFont="1" applyBorder="1" applyAlignment="1">
      <alignment horizontal="center" vertical="center" wrapText="1"/>
    </xf>
    <xf numFmtId="1" fontId="21" fillId="0" borderId="17" xfId="0" applyNumberFormat="1" applyFont="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alignment vertical="center"/>
    </xf>
    <xf numFmtId="49" fontId="21" fillId="0" borderId="12" xfId="0" applyNumberFormat="1" applyFont="1" applyBorder="1" applyAlignment="1">
      <alignment horizontal="center" vertical="center"/>
    </xf>
    <xf numFmtId="1" fontId="20" fillId="0" borderId="13" xfId="0" applyNumberFormat="1" applyFont="1" applyBorder="1" applyAlignment="1">
      <alignment vertical="center"/>
    </xf>
    <xf numFmtId="0" fontId="21" fillId="0" borderId="23" xfId="0" applyFont="1" applyBorder="1" applyAlignment="1">
      <alignment horizontal="center" vertical="center"/>
    </xf>
    <xf numFmtId="0" fontId="20" fillId="0" borderId="24" xfId="0" applyFont="1" applyBorder="1" applyAlignment="1">
      <alignment horizontal="right" vertical="center"/>
    </xf>
    <xf numFmtId="1" fontId="20" fillId="0" borderId="24" xfId="0" applyNumberFormat="1" applyFont="1" applyBorder="1" applyAlignment="1">
      <alignment vertical="center"/>
    </xf>
    <xf numFmtId="1" fontId="20" fillId="0" borderId="17" xfId="0" applyNumberFormat="1" applyFont="1" applyBorder="1" applyAlignment="1">
      <alignment vertical="center"/>
    </xf>
    <xf numFmtId="1" fontId="20" fillId="0" borderId="24" xfId="0" applyNumberFormat="1" applyFont="1" applyBorder="1" applyAlignment="1">
      <alignment horizontal="right" vertical="center"/>
    </xf>
    <xf numFmtId="0" fontId="21" fillId="0" borderId="23" xfId="0" applyFont="1" applyBorder="1" applyAlignment="1">
      <alignment horizontal="center"/>
    </xf>
    <xf numFmtId="0" fontId="20" fillId="0" borderId="24" xfId="0" applyFont="1" applyBorder="1" applyAlignment="1">
      <alignment vertical="center"/>
    </xf>
    <xf numFmtId="0" fontId="21" fillId="0" borderId="23" xfId="0" applyFont="1" applyBorder="1" applyAlignment="1">
      <alignment horizontal="right"/>
    </xf>
    <xf numFmtId="0" fontId="21" fillId="0" borderId="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horizontal="center" vertical="center"/>
    </xf>
    <xf numFmtId="49" fontId="21" fillId="0" borderId="16" xfId="0" applyNumberFormat="1" applyFont="1" applyBorder="1" applyAlignment="1">
      <alignment horizontal="center" vertical="center"/>
    </xf>
    <xf numFmtId="0" fontId="20" fillId="0" borderId="17" xfId="0" applyFont="1" applyBorder="1" applyAlignment="1">
      <alignment vertical="center"/>
    </xf>
    <xf numFmtId="0" fontId="21" fillId="0" borderId="16" xfId="0" applyFont="1" applyBorder="1" applyAlignment="1">
      <alignment horizontal="right"/>
    </xf>
    <xf numFmtId="1" fontId="25" fillId="0" borderId="46" xfId="0" applyNumberFormat="1" applyFont="1" applyBorder="1" applyAlignment="1">
      <alignment horizontal="right"/>
    </xf>
    <xf numFmtId="0" fontId="21" fillId="0" borderId="18" xfId="0" applyFont="1" applyBorder="1" applyAlignment="1">
      <alignment vertical="center" wrapText="1"/>
    </xf>
    <xf numFmtId="49" fontId="23" fillId="0" borderId="20" xfId="0" applyNumberFormat="1" applyFont="1" applyBorder="1" applyAlignment="1">
      <alignment horizontal="center" vertical="center" wrapText="1"/>
    </xf>
    <xf numFmtId="0" fontId="21" fillId="0" borderId="22" xfId="0" applyFont="1" applyBorder="1" applyAlignment="1">
      <alignment vertical="center" wrapText="1"/>
    </xf>
    <xf numFmtId="49" fontId="23" fillId="0" borderId="23"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14" xfId="0" applyFont="1" applyBorder="1" applyAlignment="1">
      <alignment vertical="center" wrapText="1"/>
    </xf>
    <xf numFmtId="0" fontId="21" fillId="0" borderId="15" xfId="0" applyFont="1" applyBorder="1" applyAlignment="1">
      <alignment horizontal="center" vertical="center"/>
    </xf>
    <xf numFmtId="12" fontId="21" fillId="0" borderId="16" xfId="0" applyNumberFormat="1" applyFont="1" applyBorder="1" applyAlignment="1">
      <alignment horizontal="center" vertical="center"/>
    </xf>
    <xf numFmtId="1" fontId="23" fillId="0" borderId="17" xfId="0" applyNumberFormat="1" applyFont="1" applyBorder="1" applyAlignment="1">
      <alignment horizontal="right" vertical="center" wrapText="1"/>
    </xf>
    <xf numFmtId="0" fontId="4" fillId="2" borderId="1" xfId="1" applyFont="1" applyFill="1" applyBorder="1" applyAlignment="1">
      <alignment horizontal="center" vertical="top" wrapText="1" readingOrder="1"/>
    </xf>
    <xf numFmtId="164" fontId="4" fillId="2" borderId="1" xfId="1" applyNumberFormat="1" applyFont="1" applyFill="1" applyBorder="1" applyAlignment="1">
      <alignment horizontal="center" vertical="top" wrapText="1" readingOrder="1"/>
    </xf>
    <xf numFmtId="165" fontId="4" fillId="2" borderId="1" xfId="1" applyNumberFormat="1" applyFont="1" applyFill="1" applyBorder="1" applyAlignment="1">
      <alignment horizontal="center" vertical="top" wrapText="1" readingOrder="1"/>
    </xf>
    <xf numFmtId="165" fontId="4" fillId="0" borderId="5" xfId="1" applyNumberFormat="1" applyFont="1" applyBorder="1" applyAlignment="1">
      <alignment horizontal="center" vertical="top" wrapText="1" readingOrder="1"/>
    </xf>
    <xf numFmtId="165" fontId="15" fillId="0" borderId="5" xfId="1" applyNumberFormat="1" applyFont="1" applyBorder="1" applyAlignment="1">
      <alignment horizontal="center" vertical="top" wrapText="1" readingOrder="1"/>
    </xf>
    <xf numFmtId="170" fontId="4" fillId="0" borderId="1" xfId="1" applyNumberFormat="1" applyFont="1" applyBorder="1" applyAlignment="1">
      <alignment horizontal="center" vertical="top" wrapText="1" readingOrder="1"/>
    </xf>
    <xf numFmtId="170" fontId="15" fillId="0" borderId="1" xfId="1" applyNumberFormat="1" applyFont="1" applyBorder="1" applyAlignment="1">
      <alignment horizontal="center" vertical="top" wrapText="1" readingOrder="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9" xfId="0" applyFont="1" applyBorder="1" applyAlignment="1">
      <alignment horizontal="center" vertical="center" wrapText="1"/>
    </xf>
    <xf numFmtId="0" fontId="21" fillId="0" borderId="60" xfId="0" applyFont="1" applyBorder="1" applyAlignment="1">
      <alignment horizontal="center" vertical="center" wrapText="1"/>
    </xf>
    <xf numFmtId="49" fontId="23" fillId="0" borderId="60" xfId="0" applyNumberFormat="1" applyFont="1" applyBorder="1" applyAlignment="1">
      <alignment horizontal="center" vertical="center" wrapText="1"/>
    </xf>
    <xf numFmtId="1" fontId="23" fillId="0" borderId="61" xfId="0" applyNumberFormat="1" applyFont="1" applyBorder="1" applyAlignment="1">
      <alignment horizontal="right" vertical="center" wrapText="1"/>
    </xf>
    <xf numFmtId="0" fontId="21" fillId="0" borderId="14" xfId="0" applyFont="1" applyBorder="1" applyAlignment="1">
      <alignment horizontal="left" vertical="center" wrapText="1"/>
    </xf>
    <xf numFmtId="1" fontId="24" fillId="0" borderId="69" xfId="0" applyNumberFormat="1" applyFont="1" applyBorder="1" applyAlignment="1">
      <alignment horizontal="right"/>
    </xf>
    <xf numFmtId="1" fontId="25" fillId="0" borderId="69" xfId="0" applyNumberFormat="1" applyFont="1" applyBorder="1" applyAlignment="1">
      <alignment horizontal="right"/>
    </xf>
    <xf numFmtId="0" fontId="23" fillId="0" borderId="71"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22" xfId="0" applyFont="1" applyBorder="1"/>
    <xf numFmtId="1" fontId="23" fillId="0" borderId="24" xfId="0" applyNumberFormat="1" applyFont="1" applyBorder="1" applyAlignment="1">
      <alignment vertical="center" wrapText="1"/>
    </xf>
    <xf numFmtId="1" fontId="23" fillId="0" borderId="28" xfId="0" applyNumberFormat="1" applyFont="1" applyBorder="1" applyAlignment="1">
      <alignment horizontal="right" vertical="center" wrapText="1"/>
    </xf>
    <xf numFmtId="170" fontId="10" fillId="0" borderId="1" xfId="1" applyNumberFormat="1" applyFont="1" applyBorder="1" applyAlignment="1">
      <alignment horizontal="center" vertical="top" wrapText="1" readingOrder="1"/>
    </xf>
    <xf numFmtId="3" fontId="4" fillId="0" borderId="1" xfId="1" applyNumberFormat="1" applyFont="1" applyBorder="1" applyAlignment="1">
      <alignment horizontal="center" vertical="top" wrapText="1" readingOrder="1"/>
    </xf>
    <xf numFmtId="0" fontId="21" fillId="0" borderId="10" xfId="0" applyFont="1" applyBorder="1" applyAlignment="1">
      <alignment horizontal="left" vertical="center" wrapText="1"/>
    </xf>
    <xf numFmtId="0" fontId="23" fillId="0" borderId="11" xfId="0" applyFont="1" applyBorder="1" applyAlignment="1">
      <alignment horizontal="left" vertical="center" wrapText="1"/>
    </xf>
    <xf numFmtId="13" fontId="23" fillId="0" borderId="16" xfId="0" applyNumberFormat="1" applyFont="1" applyBorder="1" applyAlignment="1">
      <alignment horizontal="center" vertical="center" wrapText="1"/>
    </xf>
    <xf numFmtId="0" fontId="23" fillId="0" borderId="15" xfId="0" applyFont="1" applyBorder="1" applyAlignment="1">
      <alignment horizontal="left" vertical="center" wrapText="1"/>
    </xf>
    <xf numFmtId="49" fontId="23" fillId="0" borderId="16" xfId="0" applyNumberFormat="1" applyFont="1" applyBorder="1" applyAlignment="1">
      <alignment horizontal="center" vertical="center" wrapText="1"/>
    </xf>
    <xf numFmtId="1" fontId="24" fillId="0" borderId="39" xfId="0" applyNumberFormat="1" applyFont="1" applyBorder="1" applyAlignment="1">
      <alignment horizontal="right"/>
    </xf>
    <xf numFmtId="169" fontId="23" fillId="0" borderId="0" xfId="0" applyNumberFormat="1" applyFont="1" applyAlignment="1">
      <alignment horizontal="right"/>
    </xf>
    <xf numFmtId="1" fontId="24" fillId="0" borderId="0" xfId="0" applyNumberFormat="1" applyFont="1" applyAlignment="1">
      <alignment horizontal="right"/>
    </xf>
    <xf numFmtId="1" fontId="25" fillId="0" borderId="0" xfId="0" applyNumberFormat="1" applyFont="1" applyAlignment="1">
      <alignment horizontal="right"/>
    </xf>
    <xf numFmtId="0" fontId="27" fillId="0" borderId="18" xfId="0" applyFont="1" applyBorder="1" applyAlignment="1">
      <alignment horizontal="left"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49" fontId="21" fillId="0" borderId="20" xfId="0" applyNumberFormat="1" applyFont="1" applyBorder="1" applyAlignment="1">
      <alignment horizontal="center" vertical="center"/>
    </xf>
    <xf numFmtId="1" fontId="21" fillId="0" borderId="21" xfId="0" applyNumberFormat="1" applyFont="1" applyBorder="1" applyAlignment="1">
      <alignment horizontal="right" vertical="center"/>
    </xf>
    <xf numFmtId="0" fontId="21" fillId="0" borderId="19" xfId="0" applyFont="1" applyBorder="1" applyAlignment="1">
      <alignment vertical="center"/>
    </xf>
    <xf numFmtId="0" fontId="21" fillId="0" borderId="20" xfId="0" applyFont="1" applyBorder="1" applyAlignment="1">
      <alignment vertical="center"/>
    </xf>
    <xf numFmtId="49" fontId="21" fillId="0" borderId="20" xfId="0" applyNumberFormat="1" applyFont="1" applyBorder="1" applyAlignment="1">
      <alignment horizontal="right" vertical="center"/>
    </xf>
    <xf numFmtId="1" fontId="21" fillId="0" borderId="21" xfId="0" applyNumberFormat="1" applyFont="1" applyBorder="1" applyAlignment="1">
      <alignment vertical="center"/>
    </xf>
    <xf numFmtId="0" fontId="28" fillId="0" borderId="22" xfId="0" applyFont="1" applyBorder="1" applyAlignment="1">
      <alignment horizontal="left" vertical="center" wrapText="1"/>
    </xf>
    <xf numFmtId="1" fontId="21" fillId="0" borderId="24" xfId="0" applyNumberFormat="1" applyFont="1" applyBorder="1" applyAlignment="1">
      <alignment horizontal="right" vertical="center"/>
    </xf>
    <xf numFmtId="0" fontId="21" fillId="0" borderId="23" xfId="0" applyFont="1" applyBorder="1" applyAlignment="1">
      <alignment vertical="center"/>
    </xf>
    <xf numFmtId="1" fontId="21" fillId="0" borderId="24" xfId="0" applyNumberFormat="1" applyFont="1" applyBorder="1" applyAlignment="1">
      <alignment vertical="center"/>
    </xf>
    <xf numFmtId="0" fontId="28" fillId="0" borderId="14" xfId="0" applyFont="1" applyBorder="1" applyAlignment="1">
      <alignment wrapText="1"/>
    </xf>
    <xf numFmtId="0" fontId="21" fillId="0" borderId="17"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49" fontId="21" fillId="0" borderId="16" xfId="0" applyNumberFormat="1" applyFont="1" applyBorder="1" applyAlignment="1">
      <alignment horizontal="right" vertical="center"/>
    </xf>
    <xf numFmtId="1" fontId="21" fillId="0" borderId="17" xfId="0" applyNumberFormat="1" applyFont="1" applyBorder="1" applyAlignment="1">
      <alignment vertical="center"/>
    </xf>
    <xf numFmtId="1" fontId="24" fillId="0" borderId="31" xfId="0" applyNumberFormat="1" applyFont="1" applyBorder="1" applyAlignment="1">
      <alignment horizontal="right"/>
    </xf>
    <xf numFmtId="0" fontId="4" fillId="0" borderId="72" xfId="1" applyFont="1" applyBorder="1" applyAlignment="1">
      <alignment horizontal="center" vertical="top" wrapText="1" readingOrder="1"/>
    </xf>
    <xf numFmtId="4" fontId="4" fillId="0" borderId="4" xfId="1" applyNumberFormat="1" applyFont="1" applyBorder="1" applyAlignment="1">
      <alignment horizontal="center" vertical="top" wrapText="1" readingOrder="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vertical="center"/>
    </xf>
    <xf numFmtId="49" fontId="4" fillId="0" borderId="1" xfId="0" applyNumberFormat="1" applyFont="1" applyBorder="1" applyAlignment="1">
      <alignment horizontal="right" vertical="center"/>
    </xf>
    <xf numFmtId="1" fontId="31"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31" fillId="0" borderId="1" xfId="0" applyFont="1" applyBorder="1" applyAlignment="1">
      <alignment horizontal="center" vertical="center"/>
    </xf>
    <xf numFmtId="0" fontId="4" fillId="0" borderId="1" xfId="0" applyFont="1" applyBorder="1" applyAlignment="1">
      <alignment wrapText="1"/>
    </xf>
    <xf numFmtId="1" fontId="31" fillId="0" borderId="1" xfId="0" applyNumberFormat="1" applyFont="1" applyBorder="1" applyAlignment="1">
      <alignment horizontal="center"/>
    </xf>
    <xf numFmtId="0" fontId="14" fillId="0" borderId="0" xfId="0" applyFont="1"/>
    <xf numFmtId="0" fontId="14" fillId="0" borderId="0" xfId="0" applyFont="1" applyAlignment="1">
      <alignment horizontal="right"/>
    </xf>
    <xf numFmtId="0" fontId="14" fillId="0" borderId="0" xfId="0" applyFont="1" applyAlignment="1">
      <alignment horizontal="left"/>
    </xf>
    <xf numFmtId="1" fontId="14" fillId="0" borderId="0" xfId="0" applyNumberFormat="1" applyFont="1" applyAlignment="1">
      <alignment horizontal="right"/>
    </xf>
    <xf numFmtId="0" fontId="29" fillId="0" borderId="1" xfId="0" applyFont="1" applyBorder="1" applyAlignment="1">
      <alignment horizontal="center" vertical="center"/>
    </xf>
    <xf numFmtId="0" fontId="32" fillId="0" borderId="0" xfId="0" applyFont="1"/>
    <xf numFmtId="0" fontId="32" fillId="0" borderId="0" xfId="0" applyFont="1" applyAlignment="1">
      <alignment horizontal="right"/>
    </xf>
    <xf numFmtId="0" fontId="32" fillId="0" borderId="0" xfId="0" applyFont="1" applyAlignment="1">
      <alignment horizontal="left"/>
    </xf>
    <xf numFmtId="1" fontId="32" fillId="0" borderId="0" xfId="0" applyNumberFormat="1" applyFont="1" applyAlignment="1">
      <alignment horizontal="right"/>
    </xf>
    <xf numFmtId="1" fontId="1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 fontId="4" fillId="0" borderId="3" xfId="0" applyNumberFormat="1" applyFont="1" applyBorder="1" applyAlignment="1">
      <alignment horizontal="right" vertical="center" wrapText="1"/>
    </xf>
    <xf numFmtId="1" fontId="14" fillId="0" borderId="1" xfId="0" applyNumberFormat="1" applyFont="1" applyBorder="1" applyAlignment="1">
      <alignment horizontal="center" vertical="center" wrapText="1"/>
    </xf>
    <xf numFmtId="1" fontId="4" fillId="0" borderId="1" xfId="0" applyNumberFormat="1" applyFont="1" applyBorder="1" applyAlignment="1">
      <alignment horizontal="right" vertical="center" wrapText="1"/>
    </xf>
    <xf numFmtId="1" fontId="14" fillId="0" borderId="4"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1" fontId="4" fillId="0" borderId="1" xfId="0" applyNumberFormat="1" applyFont="1" applyBorder="1" applyAlignment="1">
      <alignment horizontal="center" vertical="center" wrapText="1"/>
    </xf>
    <xf numFmtId="1" fontId="29" fillId="0" borderId="4" xfId="0" applyNumberFormat="1" applyFont="1" applyBorder="1" applyAlignment="1">
      <alignment horizontal="right"/>
    </xf>
    <xf numFmtId="168" fontId="4" fillId="0" borderId="3"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8" fontId="14" fillId="0" borderId="4" xfId="0" applyNumberFormat="1" applyFont="1" applyBorder="1" applyAlignment="1">
      <alignment horizontal="center"/>
    </xf>
    <xf numFmtId="0" fontId="14" fillId="0" borderId="3"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3" fontId="3" fillId="0" borderId="0" xfId="0" applyNumberFormat="1" applyFont="1"/>
    <xf numFmtId="0" fontId="23" fillId="0" borderId="95" xfId="0" applyFont="1" applyBorder="1" applyAlignment="1">
      <alignment horizontal="left" vertical="center" wrapText="1"/>
    </xf>
    <xf numFmtId="0" fontId="21" fillId="0" borderId="73" xfId="0" applyFont="1" applyBorder="1" applyAlignment="1">
      <alignment horizontal="center" vertical="center"/>
    </xf>
    <xf numFmtId="0" fontId="23" fillId="0" borderId="73" xfId="0" applyFont="1" applyBorder="1" applyAlignment="1">
      <alignment horizontal="center" vertical="center"/>
    </xf>
    <xf numFmtId="0" fontId="21" fillId="0" borderId="73" xfId="0" applyFont="1" applyBorder="1" applyAlignment="1">
      <alignment vertical="center"/>
    </xf>
    <xf numFmtId="49" fontId="23" fillId="0" borderId="73" xfId="0" applyNumberFormat="1" applyFont="1" applyBorder="1" applyAlignment="1">
      <alignment horizontal="right" vertical="center"/>
    </xf>
    <xf numFmtId="1" fontId="25" fillId="0" borderId="96" xfId="0" applyNumberFormat="1" applyFont="1" applyBorder="1" applyAlignment="1">
      <alignment horizontal="right" vertical="center"/>
    </xf>
    <xf numFmtId="0" fontId="23" fillId="0" borderId="95" xfId="0" applyFont="1" applyBorder="1" applyAlignment="1">
      <alignment horizontal="center" vertical="center"/>
    </xf>
    <xf numFmtId="49" fontId="23" fillId="0" borderId="73" xfId="0" applyNumberFormat="1" applyFont="1" applyBorder="1" applyAlignment="1">
      <alignment horizontal="center" vertical="center"/>
    </xf>
    <xf numFmtId="1" fontId="20" fillId="0" borderId="96" xfId="0" applyNumberFormat="1" applyFont="1" applyBorder="1" applyAlignment="1">
      <alignment horizontal="right" vertical="center"/>
    </xf>
    <xf numFmtId="0" fontId="23" fillId="0" borderId="97" xfId="0" applyFont="1" applyBorder="1" applyAlignment="1">
      <alignment vertical="center"/>
    </xf>
    <xf numFmtId="0" fontId="21" fillId="0" borderId="1" xfId="0" applyFont="1" applyBorder="1" applyAlignment="1">
      <alignment horizontal="center" vertical="center"/>
    </xf>
    <xf numFmtId="0" fontId="21" fillId="0" borderId="1" xfId="0" applyFont="1" applyBorder="1" applyAlignment="1">
      <alignment vertical="center"/>
    </xf>
    <xf numFmtId="1" fontId="25" fillId="0" borderId="98" xfId="0" applyNumberFormat="1" applyFont="1" applyBorder="1" applyAlignment="1">
      <alignment horizontal="right" vertical="center"/>
    </xf>
    <xf numFmtId="0" fontId="23" fillId="0" borderId="97" xfId="0" applyFont="1" applyBorder="1" applyAlignment="1">
      <alignment horizontal="center" vertical="center"/>
    </xf>
    <xf numFmtId="1" fontId="20" fillId="0" borderId="98" xfId="0" applyNumberFormat="1" applyFont="1" applyBorder="1" applyAlignment="1">
      <alignment horizontal="right" vertical="center"/>
    </xf>
    <xf numFmtId="1" fontId="25" fillId="0" borderId="55" xfId="0" applyNumberFormat="1" applyFont="1" applyBorder="1" applyAlignment="1">
      <alignment horizontal="right" vertical="center"/>
    </xf>
    <xf numFmtId="168" fontId="21" fillId="0" borderId="4" xfId="0" applyNumberFormat="1" applyFont="1" applyBorder="1" applyAlignment="1">
      <alignment horizontal="right"/>
    </xf>
    <xf numFmtId="0" fontId="16" fillId="0" borderId="1" xfId="1" applyFont="1" applyBorder="1" applyAlignment="1">
      <alignment horizontal="center" vertical="top" wrapText="1" readingOrder="1"/>
    </xf>
    <xf numFmtId="0" fontId="33" fillId="0" borderId="1" xfId="1" applyFont="1" applyBorder="1" applyAlignment="1">
      <alignment horizontal="center" vertical="top" wrapText="1" readingOrder="1"/>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93" xfId="0" applyFont="1" applyBorder="1" applyAlignment="1">
      <alignment horizontal="center" vertical="center"/>
    </xf>
    <xf numFmtId="4" fontId="10" fillId="0" borderId="1" xfId="1" applyNumberFormat="1" applyFont="1" applyBorder="1" applyAlignment="1">
      <alignment horizontal="center" vertical="top" wrapText="1" readingOrder="1"/>
    </xf>
    <xf numFmtId="0" fontId="21" fillId="0" borderId="59" xfId="0" applyFont="1" applyBorder="1" applyAlignment="1">
      <alignment horizontal="center" vertical="center" wrapText="1"/>
    </xf>
    <xf numFmtId="0" fontId="23" fillId="0" borderId="60" xfId="0" applyFont="1" applyBorder="1" applyAlignment="1">
      <alignment horizontal="center" vertical="center" wrapText="1"/>
    </xf>
    <xf numFmtId="1" fontId="21" fillId="0" borderId="60" xfId="0" applyNumberFormat="1" applyFont="1" applyBorder="1" applyAlignment="1">
      <alignment horizontal="center" vertical="center" wrapText="1"/>
    </xf>
    <xf numFmtId="168" fontId="23" fillId="0" borderId="60" xfId="0" applyNumberFormat="1" applyFont="1" applyBorder="1" applyAlignment="1">
      <alignment horizontal="center" vertical="center" wrapText="1"/>
    </xf>
    <xf numFmtId="1" fontId="21" fillId="0" borderId="20" xfId="0" applyNumberFormat="1" applyFont="1" applyBorder="1" applyAlignment="1">
      <alignment horizontal="center" vertical="center" wrapText="1"/>
    </xf>
    <xf numFmtId="168" fontId="23" fillId="0" borderId="20" xfId="0" applyNumberFormat="1" applyFont="1" applyBorder="1" applyAlignment="1">
      <alignment horizontal="center" vertical="center" wrapText="1"/>
    </xf>
    <xf numFmtId="0" fontId="21" fillId="0" borderId="102" xfId="0" applyFont="1" applyBorder="1" applyAlignment="1">
      <alignment horizontal="center" vertical="center" wrapText="1"/>
    </xf>
    <xf numFmtId="0" fontId="21" fillId="0" borderId="3" xfId="0" applyFont="1" applyBorder="1" applyAlignment="1">
      <alignment horizontal="center" vertical="center" wrapText="1"/>
    </xf>
    <xf numFmtId="168" fontId="23" fillId="0" borderId="4" xfId="0" applyNumberFormat="1" applyFont="1" applyBorder="1" applyAlignment="1">
      <alignment horizontal="center" vertical="center" wrapText="1"/>
    </xf>
    <xf numFmtId="1" fontId="23" fillId="0" borderId="103" xfId="0" applyNumberFormat="1" applyFont="1" applyBorder="1" applyAlignment="1">
      <alignment horizontal="right" vertical="center" wrapText="1"/>
    </xf>
    <xf numFmtId="1" fontId="25" fillId="0" borderId="103" xfId="0" applyNumberFormat="1" applyFont="1" applyBorder="1" applyAlignment="1">
      <alignment horizontal="right" vertical="center" wrapText="1"/>
    </xf>
    <xf numFmtId="0" fontId="23" fillId="0" borderId="3" xfId="0" applyFont="1" applyBorder="1" applyAlignment="1">
      <alignment horizontal="center" vertical="center" wrapText="1"/>
    </xf>
    <xf numFmtId="1" fontId="21" fillId="0" borderId="3" xfId="0" applyNumberFormat="1" applyFont="1" applyBorder="1" applyAlignment="1">
      <alignment horizontal="center" vertical="center" wrapText="1"/>
    </xf>
    <xf numFmtId="168" fontId="23" fillId="0" borderId="3" xfId="0" applyNumberFormat="1" applyFont="1" applyBorder="1" applyAlignment="1">
      <alignment horizontal="center" vertical="center" wrapText="1"/>
    </xf>
    <xf numFmtId="1" fontId="21" fillId="0" borderId="24" xfId="0" applyNumberFormat="1" applyFont="1" applyBorder="1" applyAlignment="1">
      <alignment horizontal="right" vertical="center" wrapText="1"/>
    </xf>
    <xf numFmtId="0" fontId="0" fillId="0" borderId="66" xfId="0" applyBorder="1"/>
    <xf numFmtId="1" fontId="20" fillId="0" borderId="34" xfId="0" applyNumberFormat="1" applyFont="1" applyBorder="1" applyAlignment="1">
      <alignment horizontal="right"/>
    </xf>
    <xf numFmtId="0" fontId="20" fillId="0" borderId="0" xfId="0" applyFont="1" applyAlignment="1">
      <alignment horizontal="right"/>
    </xf>
    <xf numFmtId="1" fontId="20" fillId="0" borderId="0" xfId="0" applyNumberFormat="1" applyFont="1" applyAlignment="1">
      <alignment horizontal="right"/>
    </xf>
    <xf numFmtId="0" fontId="23" fillId="0" borderId="102" xfId="0" applyFont="1" applyBorder="1" applyAlignment="1">
      <alignment horizontal="center" vertical="center" wrapText="1"/>
    </xf>
    <xf numFmtId="0" fontId="23" fillId="0" borderId="103" xfId="0" applyFont="1" applyBorder="1" applyAlignment="1">
      <alignment horizontal="center" vertical="center" wrapText="1"/>
    </xf>
    <xf numFmtId="49" fontId="21" fillId="0" borderId="16" xfId="0" applyNumberFormat="1" applyFont="1" applyBorder="1" applyAlignment="1">
      <alignment horizontal="center" vertical="center" wrapText="1"/>
    </xf>
    <xf numFmtId="169" fontId="23" fillId="0" borderId="100" xfId="0" applyNumberFormat="1" applyFont="1" applyBorder="1"/>
    <xf numFmtId="1" fontId="24" fillId="0" borderId="109" xfId="0" applyNumberFormat="1" applyFont="1" applyBorder="1" applyAlignment="1">
      <alignment horizontal="right"/>
    </xf>
    <xf numFmtId="1" fontId="25" fillId="0" borderId="109" xfId="0" applyNumberFormat="1" applyFont="1" applyBorder="1" applyAlignment="1">
      <alignment horizontal="right"/>
    </xf>
    <xf numFmtId="49" fontId="21" fillId="0" borderId="23" xfId="0" applyNumberFormat="1" applyFont="1" applyBorder="1" applyAlignment="1">
      <alignment horizontal="center" vertical="center"/>
    </xf>
    <xf numFmtId="168" fontId="21" fillId="0" borderId="4" xfId="0" applyNumberFormat="1" applyFont="1" applyBorder="1" applyAlignment="1">
      <alignment horizontal="center" vertical="center"/>
    </xf>
    <xf numFmtId="2" fontId="21" fillId="0" borderId="24" xfId="0" applyNumberFormat="1" applyFont="1" applyBorder="1" applyAlignment="1">
      <alignment horizontal="right" vertical="center"/>
    </xf>
    <xf numFmtId="49" fontId="21" fillId="0" borderId="23" xfId="0" applyNumberFormat="1" applyFont="1" applyBorder="1" applyAlignment="1">
      <alignment horizontal="right"/>
    </xf>
    <xf numFmtId="49" fontId="21" fillId="0" borderId="4" xfId="0" applyNumberFormat="1" applyFont="1" applyBorder="1" applyAlignment="1">
      <alignment horizontal="right"/>
    </xf>
    <xf numFmtId="2" fontId="21" fillId="0" borderId="24" xfId="0" applyNumberFormat="1" applyFont="1" applyBorder="1" applyAlignment="1">
      <alignment horizontal="right"/>
    </xf>
    <xf numFmtId="169" fontId="23" fillId="0" borderId="14" xfId="0" applyNumberFormat="1" applyFont="1" applyBorder="1"/>
    <xf numFmtId="1" fontId="25" fillId="0" borderId="17" xfId="0" applyNumberFormat="1" applyFont="1" applyBorder="1" applyAlignment="1">
      <alignment horizontal="right"/>
    </xf>
    <xf numFmtId="0" fontId="23" fillId="0" borderId="79" xfId="0" applyFont="1" applyBorder="1" applyAlignment="1">
      <alignment horizontal="center" vertical="center" wrapText="1"/>
    </xf>
    <xf numFmtId="0" fontId="21" fillId="0" borderId="112" xfId="0" applyFont="1" applyBorder="1" applyAlignment="1">
      <alignment horizontal="center" vertical="center" wrapText="1"/>
    </xf>
    <xf numFmtId="0" fontId="21" fillId="0" borderId="93" xfId="0" applyFont="1" applyBorder="1" applyAlignment="1">
      <alignment horizontal="center" vertical="center" wrapText="1"/>
    </xf>
    <xf numFmtId="13" fontId="23" fillId="0" borderId="93" xfId="0" applyNumberFormat="1" applyFont="1" applyBorder="1" applyAlignment="1">
      <alignment horizontal="center" vertical="center" wrapText="1"/>
    </xf>
    <xf numFmtId="0" fontId="21" fillId="0" borderId="93" xfId="0" applyFont="1" applyBorder="1" applyAlignment="1">
      <alignment horizontal="right" vertical="center" wrapText="1"/>
    </xf>
    <xf numFmtId="1" fontId="23" fillId="0" borderId="113" xfId="0" applyNumberFormat="1" applyFont="1" applyBorder="1" applyAlignment="1">
      <alignment horizontal="right" vertical="center" wrapText="1"/>
    </xf>
    <xf numFmtId="1" fontId="25" fillId="0" borderId="13" xfId="0" applyNumberFormat="1" applyFont="1" applyBorder="1" applyAlignment="1">
      <alignment vertical="center" wrapText="1"/>
    </xf>
    <xf numFmtId="0" fontId="21" fillId="0" borderId="1" xfId="0" applyFont="1" applyBorder="1" applyAlignment="1">
      <alignment horizontal="center" vertical="center" wrapText="1"/>
    </xf>
    <xf numFmtId="13" fontId="23" fillId="0" borderId="1" xfId="0" applyNumberFormat="1" applyFont="1" applyBorder="1" applyAlignment="1">
      <alignment horizontal="center" vertical="center" wrapText="1"/>
    </xf>
    <xf numFmtId="0" fontId="21" fillId="0" borderId="1" xfId="0" applyFont="1" applyBorder="1" applyAlignment="1">
      <alignment horizontal="right" vertical="center" wrapText="1"/>
    </xf>
    <xf numFmtId="1" fontId="23" fillId="0" borderId="5" xfId="0" applyNumberFormat="1" applyFont="1" applyBorder="1" applyAlignment="1">
      <alignment horizontal="right" vertical="center" wrapText="1"/>
    </xf>
    <xf numFmtId="49" fontId="23" fillId="0" borderId="1" xfId="0" applyNumberFormat="1" applyFont="1" applyBorder="1" applyAlignment="1">
      <alignment horizontal="center" vertical="center" wrapText="1"/>
    </xf>
    <xf numFmtId="1" fontId="20" fillId="0" borderId="36" xfId="0" applyNumberFormat="1" applyFont="1" applyBorder="1" applyAlignment="1">
      <alignment horizontal="right"/>
    </xf>
    <xf numFmtId="168" fontId="21" fillId="0" borderId="15" xfId="0" applyNumberFormat="1" applyFont="1" applyBorder="1"/>
    <xf numFmtId="168" fontId="21" fillId="0" borderId="16" xfId="0" applyNumberFormat="1" applyFont="1" applyBorder="1"/>
    <xf numFmtId="49" fontId="23" fillId="0" borderId="93" xfId="0" applyNumberFormat="1" applyFont="1" applyBorder="1" applyAlignment="1">
      <alignment horizontal="center" vertical="center" wrapText="1"/>
    </xf>
    <xf numFmtId="0" fontId="21" fillId="0" borderId="115" xfId="0" applyFont="1" applyBorder="1"/>
    <xf numFmtId="1" fontId="20" fillId="0" borderId="66" xfId="0" applyNumberFormat="1" applyFont="1" applyBorder="1" applyAlignment="1">
      <alignment horizontal="right"/>
    </xf>
    <xf numFmtId="1" fontId="20" fillId="0" borderId="115" xfId="0" applyNumberFormat="1" applyFont="1" applyBorder="1" applyAlignment="1">
      <alignment horizontal="right"/>
    </xf>
    <xf numFmtId="165" fontId="10" fillId="0" borderId="5" xfId="1" applyNumberFormat="1" applyFont="1" applyBorder="1" applyAlignment="1">
      <alignment horizontal="center" vertical="top" wrapText="1" readingOrder="1"/>
    </xf>
    <xf numFmtId="14" fontId="0" fillId="0" borderId="0" xfId="0" applyNumberFormat="1"/>
    <xf numFmtId="0" fontId="4" fillId="3" borderId="1" xfId="1" applyFont="1" applyFill="1" applyBorder="1" applyAlignment="1">
      <alignment horizontal="center" vertical="top" wrapText="1" readingOrder="1"/>
    </xf>
    <xf numFmtId="4" fontId="4" fillId="3" borderId="1" xfId="1" applyNumberFormat="1" applyFont="1" applyFill="1" applyBorder="1" applyAlignment="1">
      <alignment horizontal="center" vertical="top" wrapText="1" readingOrder="1"/>
    </xf>
    <xf numFmtId="0" fontId="35" fillId="0" borderId="4" xfId="0" applyFont="1" applyBorder="1" applyAlignment="1">
      <alignment vertical="center" wrapText="1"/>
    </xf>
    <xf numFmtId="0" fontId="35" fillId="0" borderId="4" xfId="0" applyFont="1" applyBorder="1" applyAlignment="1">
      <alignment vertical="center"/>
    </xf>
    <xf numFmtId="0" fontId="21" fillId="0" borderId="99" xfId="0" applyFont="1" applyBorder="1" applyAlignment="1">
      <alignment vertical="center" wrapText="1"/>
    </xf>
    <xf numFmtId="0" fontId="23" fillId="0" borderId="12" xfId="0" applyFont="1" applyBorder="1" applyAlignment="1">
      <alignment horizontal="right" vertical="center" wrapText="1"/>
    </xf>
    <xf numFmtId="171" fontId="23" fillId="0" borderId="13" xfId="0" applyNumberFormat="1" applyFont="1" applyBorder="1" applyAlignment="1">
      <alignment vertical="center" wrapText="1"/>
    </xf>
    <xf numFmtId="0" fontId="23" fillId="0" borderId="11" xfId="0" applyFont="1" applyBorder="1" applyAlignment="1">
      <alignment horizontal="right" vertical="center" wrapText="1"/>
    </xf>
    <xf numFmtId="1" fontId="23" fillId="0" borderId="13" xfId="0" applyNumberFormat="1" applyFont="1" applyBorder="1" applyAlignment="1">
      <alignment vertical="center" wrapText="1"/>
    </xf>
    <xf numFmtId="0" fontId="21" fillId="0" borderId="41" xfId="0" applyFont="1" applyBorder="1" applyAlignment="1">
      <alignment vertical="center" wrapText="1"/>
    </xf>
    <xf numFmtId="0" fontId="23" fillId="0" borderId="16" xfId="0" applyFont="1" applyBorder="1" applyAlignment="1">
      <alignment horizontal="right" vertical="center" wrapText="1"/>
    </xf>
    <xf numFmtId="171" fontId="23" fillId="0" borderId="17" xfId="0" applyNumberFormat="1" applyFont="1" applyBorder="1" applyAlignment="1">
      <alignment vertical="center" wrapText="1"/>
    </xf>
    <xf numFmtId="0" fontId="23" fillId="0" borderId="15" xfId="0" applyFont="1" applyBorder="1" applyAlignment="1">
      <alignment horizontal="right" vertical="center" wrapText="1"/>
    </xf>
    <xf numFmtId="1" fontId="21" fillId="0" borderId="17" xfId="0" applyNumberFormat="1" applyFont="1" applyBorder="1" applyAlignment="1">
      <alignment vertical="center" wrapText="1"/>
    </xf>
    <xf numFmtId="1" fontId="24" fillId="0" borderId="118" xfId="0" applyNumberFormat="1" applyFont="1" applyBorder="1" applyAlignment="1">
      <alignment horizontal="right"/>
    </xf>
    <xf numFmtId="0" fontId="23" fillId="0" borderId="119" xfId="0" applyFont="1" applyBorder="1" applyAlignment="1">
      <alignment horizontal="center" vertical="center" wrapText="1"/>
    </xf>
    <xf numFmtId="0" fontId="21" fillId="0" borderId="119" xfId="0" applyFont="1" applyBorder="1" applyAlignment="1">
      <alignment horizontal="center" vertical="center" wrapText="1"/>
    </xf>
    <xf numFmtId="1" fontId="21" fillId="0" borderId="119" xfId="0" applyNumberFormat="1" applyFont="1" applyBorder="1" applyAlignment="1">
      <alignment horizontal="center" vertical="center" wrapText="1"/>
    </xf>
    <xf numFmtId="168" fontId="23" fillId="0" borderId="119" xfId="0" applyNumberFormat="1" applyFont="1" applyBorder="1" applyAlignment="1">
      <alignment horizontal="center" vertical="center" wrapText="1"/>
    </xf>
    <xf numFmtId="1" fontId="23" fillId="0" borderId="120" xfId="0" applyNumberFormat="1" applyFont="1" applyBorder="1" applyAlignment="1">
      <alignment horizontal="right" vertical="center" wrapText="1"/>
    </xf>
    <xf numFmtId="0" fontId="23" fillId="0" borderId="112" xfId="0" applyFont="1" applyBorder="1" applyAlignment="1">
      <alignment horizontal="center" vertical="center" wrapText="1"/>
    </xf>
    <xf numFmtId="49" fontId="23" fillId="0" borderId="3" xfId="0" applyNumberFormat="1" applyFont="1" applyBorder="1" applyAlignment="1">
      <alignment horizontal="center" vertical="center" wrapText="1"/>
    </xf>
    <xf numFmtId="1" fontId="21" fillId="0" borderId="103" xfId="0" applyNumberFormat="1" applyFont="1" applyBorder="1" applyAlignment="1">
      <alignment horizontal="right" vertical="center" wrapText="1"/>
    </xf>
    <xf numFmtId="1" fontId="21" fillId="0" borderId="24" xfId="0" applyNumberFormat="1"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49" fontId="23" fillId="0" borderId="12" xfId="0" applyNumberFormat="1" applyFont="1" applyBorder="1" applyAlignment="1">
      <alignment horizontal="right" vertical="center"/>
    </xf>
    <xf numFmtId="1" fontId="23" fillId="0" borderId="13" xfId="0" applyNumberFormat="1" applyFont="1" applyBorder="1" applyAlignment="1">
      <alignment horizontal="right" vertical="center"/>
    </xf>
    <xf numFmtId="49" fontId="23" fillId="0" borderId="12" xfId="0" applyNumberFormat="1" applyFont="1" applyBorder="1" applyAlignment="1">
      <alignment horizontal="center" vertical="center"/>
    </xf>
    <xf numFmtId="0" fontId="25" fillId="0" borderId="13" xfId="0" applyFont="1" applyBorder="1" applyAlignment="1">
      <alignment horizontal="right" vertical="center"/>
    </xf>
    <xf numFmtId="0" fontId="0" fillId="0" borderId="23" xfId="0" applyBorder="1" applyAlignment="1">
      <alignment horizontal="center" vertical="center"/>
    </xf>
    <xf numFmtId="0" fontId="23" fillId="0" borderId="4" xfId="0" applyFont="1" applyBorder="1" applyAlignment="1">
      <alignment horizontal="center" vertical="center"/>
    </xf>
    <xf numFmtId="0" fontId="0" fillId="0" borderId="4" xfId="0" applyBorder="1" applyAlignment="1">
      <alignment horizontal="center" vertical="center"/>
    </xf>
    <xf numFmtId="49" fontId="23" fillId="0" borderId="4" xfId="0" applyNumberFormat="1" applyFont="1" applyBorder="1" applyAlignment="1">
      <alignment horizontal="right" vertical="center"/>
    </xf>
    <xf numFmtId="1" fontId="23" fillId="0" borderId="24" xfId="0" applyNumberFormat="1" applyFont="1" applyBorder="1" applyAlignment="1">
      <alignment horizontal="right" vertical="center"/>
    </xf>
    <xf numFmtId="0" fontId="23" fillId="0" borderId="23" xfId="0" applyFont="1" applyBorder="1" applyAlignment="1">
      <alignment horizontal="center" vertical="center"/>
    </xf>
    <xf numFmtId="49" fontId="23" fillId="0" borderId="4" xfId="0" applyNumberFormat="1" applyFont="1" applyBorder="1" applyAlignment="1">
      <alignment vertical="center"/>
    </xf>
    <xf numFmtId="0" fontId="25" fillId="0" borderId="24" xfId="0" applyFont="1" applyBorder="1" applyAlignment="1">
      <alignment horizontal="right" vertical="center"/>
    </xf>
    <xf numFmtId="1" fontId="25" fillId="0" borderId="24" xfId="0" applyNumberFormat="1" applyFont="1" applyBorder="1" applyAlignment="1">
      <alignment horizontal="right" vertical="center"/>
    </xf>
    <xf numFmtId="1" fontId="36" fillId="0" borderId="24" xfId="0" applyNumberFormat="1" applyFont="1" applyBorder="1" applyAlignment="1">
      <alignment horizontal="right" vertical="center"/>
    </xf>
    <xf numFmtId="49" fontId="23" fillId="0" borderId="4" xfId="0" applyNumberFormat="1" applyFont="1" applyBorder="1" applyAlignment="1">
      <alignment horizontal="center" vertical="center"/>
    </xf>
    <xf numFmtId="0" fontId="36" fillId="0" borderId="24" xfId="0" applyFont="1" applyBorder="1" applyAlignment="1">
      <alignment horizontal="right" vertical="center"/>
    </xf>
    <xf numFmtId="1" fontId="24" fillId="0" borderId="17" xfId="0" applyNumberFormat="1" applyFont="1" applyBorder="1" applyAlignment="1">
      <alignment horizontal="right" vertical="center"/>
    </xf>
    <xf numFmtId="0" fontId="24" fillId="0" borderId="17" xfId="0" applyFont="1" applyBorder="1" applyAlignment="1">
      <alignment horizontal="right" vertical="center"/>
    </xf>
    <xf numFmtId="0" fontId="23" fillId="0" borderId="122" xfId="0" applyFont="1" applyBorder="1" applyAlignment="1">
      <alignment horizontal="center" vertical="center" wrapText="1"/>
    </xf>
    <xf numFmtId="0" fontId="0" fillId="0" borderId="123" xfId="0" applyBorder="1" applyAlignment="1">
      <alignment horizontal="center" vertical="center"/>
    </xf>
    <xf numFmtId="0" fontId="21" fillId="0" borderId="93" xfId="0" applyFont="1" applyBorder="1" applyAlignment="1">
      <alignment horizontal="center" vertical="center"/>
    </xf>
    <xf numFmtId="0" fontId="0" fillId="0" borderId="93" xfId="0" applyBorder="1" applyAlignment="1">
      <alignment horizontal="center" vertical="center"/>
    </xf>
    <xf numFmtId="49" fontId="23" fillId="0" borderId="93" xfId="0" applyNumberFormat="1" applyFont="1" applyBorder="1" applyAlignment="1">
      <alignment horizontal="right" vertical="center"/>
    </xf>
    <xf numFmtId="171" fontId="23" fillId="0" borderId="113" xfId="0" applyNumberFormat="1" applyFont="1" applyBorder="1" applyAlignment="1">
      <alignment horizontal="center" vertical="center"/>
    </xf>
    <xf numFmtId="49" fontId="23" fillId="0" borderId="92" xfId="0" applyNumberFormat="1" applyFont="1" applyBorder="1" applyAlignment="1">
      <alignment horizontal="center" vertical="center"/>
    </xf>
    <xf numFmtId="49" fontId="23" fillId="0" borderId="93" xfId="0" applyNumberFormat="1" applyFont="1" applyBorder="1" applyAlignment="1">
      <alignment horizontal="center" vertical="center"/>
    </xf>
    <xf numFmtId="1" fontId="21" fillId="0" borderId="94" xfId="0" applyNumberFormat="1" applyFont="1" applyBorder="1" applyAlignment="1">
      <alignment horizontal="center" vertical="center"/>
    </xf>
    <xf numFmtId="0" fontId="0" fillId="0" borderId="2" xfId="0" applyBorder="1" applyAlignment="1">
      <alignment horizontal="center" vertical="center"/>
    </xf>
    <xf numFmtId="171" fontId="23" fillId="0" borderId="5" xfId="0" applyNumberFormat="1" applyFont="1" applyBorder="1" applyAlignment="1">
      <alignment horizontal="center" vertical="center"/>
    </xf>
    <xf numFmtId="1" fontId="21" fillId="0" borderId="98" xfId="0" applyNumberFormat="1" applyFont="1" applyBorder="1" applyAlignment="1">
      <alignment horizontal="center" vertical="center"/>
    </xf>
    <xf numFmtId="1" fontId="25" fillId="0" borderId="5" xfId="0" applyNumberFormat="1" applyFont="1" applyBorder="1" applyAlignment="1">
      <alignment horizontal="center" vertical="center"/>
    </xf>
    <xf numFmtId="1" fontId="20" fillId="0" borderId="98" xfId="0" applyNumberFormat="1" applyFont="1" applyBorder="1" applyAlignment="1">
      <alignment horizontal="center" vertical="center"/>
    </xf>
    <xf numFmtId="1" fontId="25" fillId="0" borderId="122" xfId="0" applyNumberFormat="1" applyFont="1" applyBorder="1" applyAlignment="1">
      <alignment horizontal="center" vertical="center"/>
    </xf>
    <xf numFmtId="1" fontId="20" fillId="0" borderId="55" xfId="0" applyNumberFormat="1" applyFont="1" applyBorder="1" applyAlignment="1">
      <alignment horizontal="center" vertical="center"/>
    </xf>
    <xf numFmtId="1" fontId="25" fillId="0" borderId="118" xfId="0" applyNumberFormat="1" applyFont="1" applyBorder="1" applyAlignment="1">
      <alignment horizontal="center" vertical="center"/>
    </xf>
    <xf numFmtId="1" fontId="20" fillId="0" borderId="109" xfId="0" applyNumberFormat="1" applyFont="1" applyBorder="1" applyAlignment="1">
      <alignment horizontal="center" vertical="center"/>
    </xf>
    <xf numFmtId="0" fontId="17" fillId="0" borderId="2" xfId="1" applyFont="1" applyBorder="1" applyAlignment="1">
      <alignment vertical="top" wrapText="1"/>
    </xf>
    <xf numFmtId="0" fontId="18" fillId="0" borderId="2" xfId="1" applyFont="1" applyBorder="1" applyAlignment="1">
      <alignment vertical="top" wrapText="1"/>
    </xf>
    <xf numFmtId="0" fontId="4" fillId="4" borderId="1" xfId="1" applyFont="1" applyFill="1" applyBorder="1" applyAlignment="1">
      <alignment horizontal="center" vertical="top" wrapText="1" readingOrder="1"/>
    </xf>
    <xf numFmtId="0" fontId="10" fillId="4" borderId="1" xfId="1" applyFont="1" applyFill="1" applyBorder="1" applyAlignment="1">
      <alignment horizontal="center" vertical="top" wrapText="1" readingOrder="1"/>
    </xf>
    <xf numFmtId="14" fontId="35" fillId="0" borderId="4" xfId="0" applyNumberFormat="1" applyFont="1" applyBorder="1" applyAlignment="1">
      <alignment horizontal="center" vertical="center"/>
    </xf>
    <xf numFmtId="0" fontId="35" fillId="0" borderId="4" xfId="0" applyFont="1" applyBorder="1" applyAlignment="1">
      <alignment horizontal="left" vertical="center" wrapText="1"/>
    </xf>
    <xf numFmtId="0" fontId="35" fillId="0" borderId="4" xfId="0" applyFont="1" applyBorder="1" applyAlignment="1">
      <alignment horizontal="left" vertical="center"/>
    </xf>
    <xf numFmtId="0" fontId="35" fillId="0" borderId="4" xfId="0" applyFont="1" applyBorder="1" applyAlignment="1">
      <alignment horizontal="right" vertical="center"/>
    </xf>
    <xf numFmtId="0" fontId="21" fillId="0" borderId="10" xfId="0" applyFont="1" applyBorder="1" applyAlignment="1">
      <alignment vertical="center"/>
    </xf>
    <xf numFmtId="0" fontId="37" fillId="0" borderId="70" xfId="0" applyFont="1" applyBorder="1" applyAlignment="1">
      <alignment horizontal="center" vertical="center"/>
    </xf>
    <xf numFmtId="49"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2" fontId="38" fillId="0" borderId="13" xfId="0" applyNumberFormat="1" applyFont="1" applyBorder="1" applyAlignment="1">
      <alignment vertical="center"/>
    </xf>
    <xf numFmtId="1" fontId="38" fillId="0" borderId="13" xfId="0" applyNumberFormat="1" applyFont="1" applyBorder="1" applyAlignment="1">
      <alignment vertical="center"/>
    </xf>
    <xf numFmtId="0" fontId="21" fillId="0" borderId="22" xfId="0" applyFont="1" applyBorder="1" applyAlignment="1">
      <alignment vertical="center"/>
    </xf>
    <xf numFmtId="0" fontId="37" fillId="0" borderId="62" xfId="0" applyFont="1" applyBorder="1" applyAlignment="1">
      <alignment horizontal="center" vertical="center"/>
    </xf>
    <xf numFmtId="49" fontId="37" fillId="0" borderId="4" xfId="0" applyNumberFormat="1" applyFont="1" applyBorder="1" applyAlignment="1">
      <alignment horizontal="center" vertical="center"/>
    </xf>
    <xf numFmtId="0" fontId="37" fillId="0" borderId="4" xfId="0" applyFont="1" applyBorder="1" applyAlignment="1">
      <alignment horizontal="center" vertical="center"/>
    </xf>
    <xf numFmtId="2" fontId="38" fillId="0" borderId="24" xfId="0" applyNumberFormat="1" applyFont="1" applyBorder="1" applyAlignment="1">
      <alignment vertical="center"/>
    </xf>
    <xf numFmtId="1" fontId="38" fillId="0" borderId="24" xfId="0" applyNumberFormat="1" applyFont="1" applyBorder="1" applyAlignment="1">
      <alignment vertical="center"/>
    </xf>
    <xf numFmtId="0" fontId="37" fillId="0" borderId="23" xfId="0" applyFont="1" applyBorder="1" applyAlignment="1">
      <alignment horizontal="center" vertical="center"/>
    </xf>
    <xf numFmtId="168" fontId="21" fillId="0" borderId="14" xfId="0" applyNumberFormat="1" applyFont="1" applyBorder="1"/>
    <xf numFmtId="2" fontId="37" fillId="0" borderId="39" xfId="0" applyNumberFormat="1" applyFont="1" applyBorder="1" applyAlignment="1">
      <alignment vertical="center"/>
    </xf>
    <xf numFmtId="1" fontId="37" fillId="0" borderId="45" xfId="0" applyNumberFormat="1" applyFont="1" applyBorder="1" applyAlignment="1">
      <alignment vertical="center"/>
    </xf>
    <xf numFmtId="0" fontId="37" fillId="0" borderId="58" xfId="0" applyFont="1" applyBorder="1" applyAlignment="1">
      <alignment horizontal="center" vertical="center"/>
    </xf>
    <xf numFmtId="49" fontId="37" fillId="0" borderId="20" xfId="0" applyNumberFormat="1" applyFont="1" applyBorder="1" applyAlignment="1">
      <alignment horizontal="center" vertical="center"/>
    </xf>
    <xf numFmtId="0" fontId="37" fillId="0" borderId="20" xfId="0" applyFont="1" applyBorder="1" applyAlignment="1">
      <alignment horizontal="center" vertical="center"/>
    </xf>
    <xf numFmtId="2" fontId="37" fillId="0" borderId="37" xfId="0" applyNumberFormat="1" applyFont="1" applyBorder="1" applyAlignment="1">
      <alignment vertical="center"/>
    </xf>
    <xf numFmtId="1" fontId="37" fillId="0" borderId="13" xfId="0" applyNumberFormat="1" applyFont="1" applyBorder="1" applyAlignment="1">
      <alignment vertical="center"/>
    </xf>
    <xf numFmtId="2" fontId="37" fillId="0" borderId="38" xfId="0" applyNumberFormat="1" applyFont="1" applyBorder="1" applyAlignment="1">
      <alignment vertical="center"/>
    </xf>
    <xf numFmtId="1" fontId="37" fillId="0" borderId="24" xfId="0" applyNumberFormat="1" applyFont="1" applyBorder="1" applyAlignment="1">
      <alignment vertical="center"/>
    </xf>
    <xf numFmtId="2" fontId="38" fillId="0" borderId="39" xfId="0" applyNumberFormat="1" applyFont="1" applyBorder="1" applyAlignment="1">
      <alignment vertical="center"/>
    </xf>
    <xf numFmtId="1" fontId="38" fillId="0" borderId="45" xfId="0" applyNumberFormat="1" applyFont="1" applyBorder="1" applyAlignment="1">
      <alignment vertical="center"/>
    </xf>
    <xf numFmtId="1" fontId="38" fillId="0" borderId="117" xfId="0" applyNumberFormat="1" applyFont="1" applyBorder="1" applyAlignment="1">
      <alignment vertical="center"/>
    </xf>
    <xf numFmtId="1" fontId="38" fillId="0" borderId="34" xfId="0" applyNumberFormat="1" applyFont="1" applyBorder="1" applyAlignment="1">
      <alignment vertical="center"/>
    </xf>
    <xf numFmtId="0" fontId="23" fillId="0" borderId="92" xfId="0" applyFont="1" applyBorder="1" applyAlignment="1">
      <alignment horizontal="center" vertical="center"/>
    </xf>
    <xf numFmtId="0" fontId="23" fillId="0" borderId="56" xfId="0" applyFont="1" applyBorder="1" applyAlignment="1">
      <alignment horizontal="center" vertical="center"/>
    </xf>
    <xf numFmtId="0" fontId="21" fillId="0" borderId="26" xfId="0" applyFont="1" applyBorder="1" applyAlignment="1">
      <alignment horizontal="center" vertical="center" wrapText="1"/>
    </xf>
    <xf numFmtId="165" fontId="4" fillId="0" borderId="3" xfId="1" applyNumberFormat="1" applyFont="1" applyBorder="1" applyAlignment="1">
      <alignment horizontal="center" vertical="top" wrapText="1" readingOrder="1"/>
    </xf>
    <xf numFmtId="165" fontId="4" fillId="0" borderId="0" xfId="1" applyNumberFormat="1" applyFont="1" applyAlignment="1">
      <alignment horizontal="center" vertical="top" wrapText="1" readingOrder="1"/>
    </xf>
    <xf numFmtId="14" fontId="10" fillId="0" borderId="3" xfId="1" applyNumberFormat="1" applyFont="1" applyBorder="1" applyAlignment="1">
      <alignment horizontal="center" vertical="top" wrapText="1" readingOrder="1"/>
    </xf>
    <xf numFmtId="49" fontId="21" fillId="0" borderId="12" xfId="0" applyNumberFormat="1" applyFont="1" applyBorder="1" applyAlignment="1">
      <alignment horizontal="center" vertical="center" wrapText="1"/>
    </xf>
    <xf numFmtId="171" fontId="21" fillId="0" borderId="13" xfId="0" applyNumberFormat="1" applyFont="1" applyBorder="1" applyAlignment="1">
      <alignment horizontal="right" vertical="center" wrapText="1"/>
    </xf>
    <xf numFmtId="171" fontId="21" fillId="0" borderId="21" xfId="0" applyNumberFormat="1" applyFont="1" applyBorder="1" applyAlignment="1">
      <alignment vertical="center" wrapText="1"/>
    </xf>
    <xf numFmtId="171" fontId="21" fillId="0" borderId="24" xfId="0" applyNumberFormat="1" applyFont="1" applyBorder="1" applyAlignment="1">
      <alignment horizontal="right" vertical="center" wrapText="1"/>
    </xf>
    <xf numFmtId="171" fontId="21" fillId="0" borderId="24" xfId="0" applyNumberFormat="1" applyFont="1" applyBorder="1" applyAlignment="1">
      <alignment vertical="center" wrapText="1"/>
    </xf>
    <xf numFmtId="0" fontId="21" fillId="0" borderId="25" xfId="0" applyFont="1" applyBorder="1" applyAlignment="1">
      <alignment vertical="center" wrapText="1"/>
    </xf>
    <xf numFmtId="0" fontId="21" fillId="0" borderId="27" xfId="0" applyFont="1" applyBorder="1" applyAlignment="1">
      <alignment horizontal="center" vertical="center" wrapText="1"/>
    </xf>
    <xf numFmtId="49" fontId="21" fillId="0" borderId="27" xfId="0" applyNumberFormat="1" applyFont="1" applyBorder="1" applyAlignment="1">
      <alignment horizontal="justify" vertical="center" wrapText="1"/>
    </xf>
    <xf numFmtId="171" fontId="21" fillId="0" borderId="28" xfId="0" applyNumberFormat="1" applyFont="1" applyBorder="1" applyAlignment="1">
      <alignment horizontal="right" vertical="center" wrapText="1"/>
    </xf>
    <xf numFmtId="171" fontId="21" fillId="0" borderId="28" xfId="0" applyNumberFormat="1" applyFont="1" applyBorder="1" applyAlignment="1">
      <alignment vertical="center" wrapText="1"/>
    </xf>
    <xf numFmtId="0" fontId="21" fillId="0" borderId="115" xfId="0" applyFont="1" applyBorder="1" applyAlignment="1">
      <alignment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49" fontId="21" fillId="0" borderId="33" xfId="0" applyNumberFormat="1" applyFont="1" applyBorder="1" applyAlignment="1">
      <alignment horizontal="center" vertical="center" wrapText="1"/>
    </xf>
    <xf numFmtId="171" fontId="21" fillId="0" borderId="34" xfId="0" applyNumberFormat="1" applyFont="1" applyBorder="1" applyAlignment="1">
      <alignment horizontal="right" vertical="center" wrapText="1"/>
    </xf>
    <xf numFmtId="0" fontId="21" fillId="0" borderId="34" xfId="0" applyFont="1" applyBorder="1" applyAlignment="1">
      <alignment vertical="center" wrapText="1"/>
    </xf>
    <xf numFmtId="1" fontId="20" fillId="0" borderId="31" xfId="0" applyNumberFormat="1" applyFont="1" applyBorder="1" applyAlignment="1">
      <alignment horizontal="right" vertical="center"/>
    </xf>
    <xf numFmtId="1" fontId="20" fillId="0" borderId="39" xfId="0" applyNumberFormat="1" applyFont="1" applyBorder="1" applyAlignment="1">
      <alignment horizontal="right" vertical="center"/>
    </xf>
    <xf numFmtId="0" fontId="21" fillId="0" borderId="0" xfId="0" applyFont="1" applyAlignment="1">
      <alignment horizontal="right" vertical="center"/>
    </xf>
    <xf numFmtId="1" fontId="20" fillId="0" borderId="0" xfId="0" applyNumberFormat="1" applyFont="1" applyAlignment="1">
      <alignment horizontal="right" vertical="center"/>
    </xf>
    <xf numFmtId="0" fontId="23" fillId="0" borderId="63" xfId="0" applyFont="1" applyBorder="1" applyAlignment="1">
      <alignment horizontal="left" vertical="center" wrapText="1"/>
    </xf>
    <xf numFmtId="0" fontId="21" fillId="0" borderId="95" xfId="0" applyFont="1" applyBorder="1" applyAlignment="1">
      <alignment horizontal="center" vertical="center"/>
    </xf>
    <xf numFmtId="1" fontId="21" fillId="0" borderId="73" xfId="0" applyNumberFormat="1" applyFont="1" applyBorder="1" applyAlignment="1">
      <alignment horizontal="center" vertical="center"/>
    </xf>
    <xf numFmtId="2" fontId="23" fillId="0" borderId="96" xfId="0" applyNumberFormat="1" applyFont="1" applyBorder="1" applyAlignment="1">
      <alignment horizontal="right" vertical="center"/>
    </xf>
    <xf numFmtId="0" fontId="23" fillId="0" borderId="130" xfId="0" applyFont="1" applyBorder="1" applyAlignment="1">
      <alignment vertical="center" wrapText="1"/>
    </xf>
    <xf numFmtId="0" fontId="21" fillId="0" borderId="56" xfId="0" applyFont="1" applyBorder="1" applyAlignment="1">
      <alignment horizontal="center" vertical="center"/>
    </xf>
    <xf numFmtId="0" fontId="23" fillId="0" borderId="54" xfId="0" applyFont="1" applyBorder="1" applyAlignment="1">
      <alignment horizontal="center" vertical="center"/>
    </xf>
    <xf numFmtId="0" fontId="21" fillId="0" borderId="54" xfId="0" applyFont="1" applyBorder="1" applyAlignment="1">
      <alignment vertical="center"/>
    </xf>
    <xf numFmtId="1" fontId="21" fillId="0" borderId="54" xfId="0" applyNumberFormat="1" applyFont="1" applyBorder="1" applyAlignment="1">
      <alignment horizontal="center" vertical="center"/>
    </xf>
    <xf numFmtId="49" fontId="23" fillId="0" borderId="54" xfId="0" applyNumberFormat="1" applyFont="1" applyBorder="1" applyAlignment="1">
      <alignment horizontal="right" vertical="center"/>
    </xf>
    <xf numFmtId="2" fontId="23" fillId="0" borderId="55" xfId="0" applyNumberFormat="1" applyFont="1" applyBorder="1" applyAlignment="1">
      <alignment horizontal="right" vertical="center"/>
    </xf>
    <xf numFmtId="0" fontId="21" fillId="0" borderId="54" xfId="0" applyFont="1" applyBorder="1" applyAlignment="1">
      <alignment horizontal="center" vertical="center"/>
    </xf>
    <xf numFmtId="49" fontId="23" fillId="0" borderId="54" xfId="0" applyNumberFormat="1" applyFont="1" applyBorder="1" applyAlignment="1">
      <alignment horizontal="center" vertical="center"/>
    </xf>
    <xf numFmtId="1" fontId="20" fillId="0" borderId="55" xfId="0" applyNumberFormat="1" applyFont="1" applyBorder="1" applyAlignment="1">
      <alignment horizontal="right" vertical="center"/>
    </xf>
    <xf numFmtId="1" fontId="25" fillId="0" borderId="109" xfId="0" applyNumberFormat="1" applyFont="1" applyBorder="1" applyAlignment="1">
      <alignment horizontal="right" vertical="center"/>
    </xf>
    <xf numFmtId="2" fontId="21" fillId="0" borderId="94" xfId="0" applyNumberFormat="1" applyFont="1" applyBorder="1" applyAlignment="1">
      <alignment horizontal="center" vertical="center"/>
    </xf>
    <xf numFmtId="0" fontId="23" fillId="0" borderId="57" xfId="0" applyFont="1" applyBorder="1" applyAlignment="1">
      <alignment horizontal="left" vertical="center" wrapText="1"/>
    </xf>
    <xf numFmtId="0" fontId="21" fillId="0" borderId="135" xfId="0" applyFont="1" applyBorder="1" applyAlignment="1">
      <alignment horizontal="center" vertical="center"/>
    </xf>
    <xf numFmtId="0" fontId="23" fillId="0" borderId="60" xfId="0" applyFont="1" applyBorder="1" applyAlignment="1">
      <alignment horizontal="center" vertical="center"/>
    </xf>
    <xf numFmtId="0" fontId="21" fillId="0" borderId="60" xfId="0" applyFont="1" applyBorder="1" applyAlignment="1">
      <alignment horizontal="center" vertical="center"/>
    </xf>
    <xf numFmtId="49" fontId="23" fillId="0" borderId="60" xfId="0" applyNumberFormat="1" applyFont="1" applyBorder="1" applyAlignment="1">
      <alignment horizontal="center" vertical="center"/>
    </xf>
    <xf numFmtId="1" fontId="25" fillId="0" borderId="91" xfId="0" applyNumberFormat="1" applyFont="1" applyBorder="1" applyAlignment="1">
      <alignment horizontal="center" vertical="center"/>
    </xf>
    <xf numFmtId="2" fontId="21" fillId="0" borderId="98" xfId="0" applyNumberFormat="1" applyFont="1" applyBorder="1" applyAlignment="1">
      <alignment horizontal="center" vertical="center"/>
    </xf>
    <xf numFmtId="2" fontId="20" fillId="0" borderId="55" xfId="0" applyNumberFormat="1" applyFont="1" applyBorder="1" applyAlignment="1">
      <alignment horizontal="center" vertical="center"/>
    </xf>
    <xf numFmtId="0" fontId="23" fillId="0" borderId="115" xfId="0" applyFont="1" applyBorder="1" applyAlignment="1">
      <alignment horizontal="left" vertical="center" wrapText="1"/>
    </xf>
    <xf numFmtId="0" fontId="21" fillId="0" borderId="68" xfId="0" applyFont="1" applyBorder="1" applyAlignment="1">
      <alignment horizontal="center" vertical="center"/>
    </xf>
    <xf numFmtId="0" fontId="23" fillId="0" borderId="136" xfId="0" applyFont="1" applyBorder="1" applyAlignment="1">
      <alignment horizontal="center" vertical="center"/>
    </xf>
    <xf numFmtId="0" fontId="21" fillId="0" borderId="136" xfId="0" applyFont="1" applyBorder="1" applyAlignment="1">
      <alignment horizontal="center" vertical="center"/>
    </xf>
    <xf numFmtId="49" fontId="23" fillId="0" borderId="136" xfId="0" applyNumberFormat="1" applyFont="1" applyBorder="1" applyAlignment="1">
      <alignment horizontal="center" vertical="center"/>
    </xf>
    <xf numFmtId="1" fontId="25" fillId="0" borderId="137" xfId="0" applyNumberFormat="1"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2" fontId="20" fillId="0" borderId="116" xfId="0" applyNumberFormat="1"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2" fontId="20" fillId="0" borderId="138" xfId="0" applyNumberFormat="1" applyFont="1" applyBorder="1" applyAlignment="1">
      <alignment horizontal="center" vertical="center"/>
    </xf>
    <xf numFmtId="1" fontId="25" fillId="0" borderId="137" xfId="0" applyNumberFormat="1" applyFont="1" applyBorder="1" applyAlignment="1">
      <alignment horizontal="center"/>
    </xf>
    <xf numFmtId="1" fontId="25" fillId="0" borderId="69" xfId="0" applyNumberFormat="1" applyFont="1" applyBorder="1" applyAlignment="1">
      <alignment horizontal="center"/>
    </xf>
    <xf numFmtId="0" fontId="0" fillId="0" borderId="19" xfId="0" applyBorder="1" applyAlignment="1">
      <alignment horizontal="left"/>
    </xf>
    <xf numFmtId="0" fontId="0" fillId="0" borderId="20" xfId="0" applyBorder="1" applyAlignment="1">
      <alignment horizontal="right"/>
    </xf>
    <xf numFmtId="49" fontId="0" fillId="0" borderId="20" xfId="0" applyNumberFormat="1" applyBorder="1" applyAlignment="1">
      <alignment horizontal="center"/>
    </xf>
    <xf numFmtId="1" fontId="0" fillId="0" borderId="21" xfId="0" applyNumberFormat="1" applyBorder="1" applyAlignment="1">
      <alignment horizontal="right"/>
    </xf>
    <xf numFmtId="0" fontId="0" fillId="0" borderId="23" xfId="0" applyBorder="1" applyAlignment="1">
      <alignment horizontal="left"/>
    </xf>
    <xf numFmtId="0" fontId="0" fillId="0" borderId="4" xfId="0" applyBorder="1" applyAlignment="1">
      <alignment horizontal="right"/>
    </xf>
    <xf numFmtId="49" fontId="0" fillId="0" borderId="4" xfId="0" applyNumberFormat="1" applyBorder="1" applyAlignment="1">
      <alignment horizontal="center"/>
    </xf>
    <xf numFmtId="171" fontId="0" fillId="0" borderId="24" xfId="0" applyNumberFormat="1" applyBorder="1" applyAlignment="1">
      <alignment horizontal="right"/>
    </xf>
    <xf numFmtId="1" fontId="0" fillId="0" borderId="24" xfId="0" applyNumberFormat="1" applyBorder="1" applyAlignment="1">
      <alignment horizontal="right"/>
    </xf>
    <xf numFmtId="171" fontId="0" fillId="0" borderId="17" xfId="0" applyNumberFormat="1" applyBorder="1" applyAlignment="1">
      <alignment horizontal="right"/>
    </xf>
    <xf numFmtId="0" fontId="0" fillId="0" borderId="31" xfId="0" applyBorder="1" applyAlignment="1">
      <alignment horizontal="right"/>
    </xf>
    <xf numFmtId="1" fontId="0" fillId="0" borderId="39" xfId="0" applyNumberFormat="1" applyBorder="1" applyAlignment="1">
      <alignment horizontal="right"/>
    </xf>
    <xf numFmtId="0" fontId="21" fillId="0" borderId="139" xfId="0" applyFont="1" applyBorder="1" applyAlignment="1">
      <alignment horizontal="center" vertical="center"/>
    </xf>
    <xf numFmtId="1" fontId="23" fillId="0" borderId="96" xfId="0" applyNumberFormat="1" applyFont="1" applyBorder="1" applyAlignment="1">
      <alignment horizontal="right" vertical="center"/>
    </xf>
    <xf numFmtId="0" fontId="21" fillId="0" borderId="53" xfId="0" applyFont="1" applyBorder="1" applyAlignment="1">
      <alignment horizontal="center" vertical="center"/>
    </xf>
    <xf numFmtId="1" fontId="23" fillId="0" borderId="55" xfId="0" applyNumberFormat="1" applyFont="1" applyBorder="1" applyAlignment="1">
      <alignment horizontal="right" vertical="center"/>
    </xf>
    <xf numFmtId="169" fontId="25" fillId="0" borderId="0" xfId="0" applyNumberFormat="1" applyFont="1" applyAlignment="1">
      <alignment horizontal="right"/>
    </xf>
    <xf numFmtId="1" fontId="25" fillId="0" borderId="0" xfId="0" applyNumberFormat="1" applyFont="1" applyAlignment="1">
      <alignment horizontal="center" vertical="center"/>
    </xf>
    <xf numFmtId="1" fontId="20" fillId="0" borderId="0" xfId="0" applyNumberFormat="1" applyFont="1" applyAlignment="1">
      <alignment horizontal="center" vertical="center"/>
    </xf>
    <xf numFmtId="0" fontId="4" fillId="5" borderId="1" xfId="1" applyFont="1" applyFill="1" applyBorder="1" applyAlignment="1">
      <alignment horizontal="center" vertical="top" wrapText="1" readingOrder="1"/>
    </xf>
    <xf numFmtId="0" fontId="4" fillId="0" borderId="3" xfId="1" applyFont="1" applyBorder="1" applyAlignment="1">
      <alignment horizontal="center" vertical="top" wrapText="1" readingOrder="1"/>
    </xf>
    <xf numFmtId="164" fontId="4" fillId="0" borderId="3" xfId="1" applyNumberFormat="1" applyFont="1" applyBorder="1" applyAlignment="1">
      <alignment horizontal="center" vertical="top" wrapText="1" readingOrder="1"/>
    </xf>
    <xf numFmtId="165" fontId="4" fillId="0" borderId="79" xfId="1" applyNumberFormat="1" applyFont="1" applyBorder="1" applyAlignment="1">
      <alignment horizontal="center" vertical="top" wrapText="1" readingOrder="1"/>
    </xf>
    <xf numFmtId="170" fontId="10" fillId="0" borderId="3" xfId="1" applyNumberFormat="1" applyFont="1" applyBorder="1" applyAlignment="1">
      <alignment horizontal="center" vertical="top" wrapText="1" readingOrder="1"/>
    </xf>
    <xf numFmtId="0" fontId="0" fillId="0" borderId="19" xfId="0" applyBorder="1" applyAlignment="1">
      <alignment horizontal="center" vertical="center"/>
    </xf>
    <xf numFmtId="0" fontId="23" fillId="0" borderId="20" xfId="0" applyFont="1" applyBorder="1" applyAlignment="1">
      <alignment horizontal="center" vertical="center"/>
    </xf>
    <xf numFmtId="0" fontId="0" fillId="0" borderId="20" xfId="0" applyBorder="1" applyAlignment="1">
      <alignment horizontal="center" vertical="center"/>
    </xf>
    <xf numFmtId="0" fontId="14" fillId="0" borderId="1" xfId="1" applyFont="1" applyBorder="1" applyAlignment="1">
      <alignment horizontal="center" vertical="top" wrapText="1" readingOrder="1"/>
    </xf>
    <xf numFmtId="164" fontId="14" fillId="0" borderId="1" xfId="1" applyNumberFormat="1" applyFont="1" applyBorder="1" applyAlignment="1">
      <alignment horizontal="center" vertical="top" wrapText="1" readingOrder="1"/>
    </xf>
    <xf numFmtId="165" fontId="14" fillId="0" borderId="1" xfId="1" applyNumberFormat="1" applyFont="1" applyBorder="1" applyAlignment="1">
      <alignment horizontal="center" vertical="top" wrapText="1" readingOrder="1"/>
    </xf>
    <xf numFmtId="165" fontId="14" fillId="0" borderId="5" xfId="1" applyNumberFormat="1" applyFont="1" applyBorder="1" applyAlignment="1">
      <alignment horizontal="center" vertical="top" wrapText="1" readingOrder="1"/>
    </xf>
    <xf numFmtId="0" fontId="10" fillId="6" borderId="1" xfId="1" applyFont="1" applyFill="1" applyBorder="1" applyAlignment="1">
      <alignment horizontal="center" vertical="top" wrapText="1" readingOrder="1"/>
    </xf>
    <xf numFmtId="3" fontId="10" fillId="0" borderId="1" xfId="1" applyNumberFormat="1" applyFont="1" applyBorder="1" applyAlignment="1">
      <alignment horizontal="center" vertical="top" wrapText="1" readingOrder="1"/>
    </xf>
    <xf numFmtId="0" fontId="4" fillId="6" borderId="1" xfId="1" applyFont="1" applyFill="1" applyBorder="1" applyAlignment="1">
      <alignment horizontal="center" vertical="top" wrapText="1" readingOrder="1"/>
    </xf>
    <xf numFmtId="0" fontId="21" fillId="0" borderId="0" xfId="0" applyFont="1" applyAlignment="1">
      <alignment vertical="center"/>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41" xfId="0" applyFont="1" applyBorder="1" applyAlignment="1">
      <alignment horizontal="center" vertical="center" wrapText="1"/>
    </xf>
    <xf numFmtId="0" fontId="23" fillId="0" borderId="28" xfId="0" applyFont="1" applyBorder="1" applyAlignment="1">
      <alignment horizontal="center" vertical="center" wrapText="1"/>
    </xf>
    <xf numFmtId="49" fontId="21" fillId="0" borderId="11" xfId="0" applyNumberFormat="1" applyFont="1" applyBorder="1" applyAlignment="1">
      <alignment horizontal="center" vertical="center" wrapText="1"/>
    </xf>
    <xf numFmtId="2" fontId="23" fillId="0" borderId="13" xfId="0" applyNumberFormat="1" applyFont="1" applyBorder="1" applyAlignment="1">
      <alignment vertical="center" wrapText="1"/>
    </xf>
    <xf numFmtId="49" fontId="21" fillId="0" borderId="23" xfId="0" applyNumberFormat="1" applyFont="1" applyBorder="1" applyAlignment="1">
      <alignment horizontal="center" vertical="center" wrapText="1"/>
    </xf>
    <xf numFmtId="2" fontId="23" fillId="0" borderId="24" xfId="0" applyNumberFormat="1" applyFont="1" applyBorder="1" applyAlignment="1">
      <alignment horizontal="right" vertical="center" wrapText="1"/>
    </xf>
    <xf numFmtId="2" fontId="20" fillId="0" borderId="24" xfId="0" applyNumberFormat="1" applyFont="1" applyBorder="1" applyAlignment="1">
      <alignment horizontal="right"/>
    </xf>
    <xf numFmtId="2" fontId="23" fillId="0" borderId="24" xfId="0" applyNumberFormat="1" applyFont="1" applyBorder="1" applyAlignment="1">
      <alignment vertical="center" wrapText="1"/>
    </xf>
    <xf numFmtId="2" fontId="20" fillId="0" borderId="17" xfId="0" applyNumberFormat="1" applyFont="1" applyBorder="1" applyAlignment="1">
      <alignment horizontal="right"/>
    </xf>
    <xf numFmtId="2" fontId="20" fillId="0" borderId="17" xfId="0" applyNumberFormat="1" applyFont="1" applyBorder="1" applyAlignment="1">
      <alignment horizontal="right" vertical="center"/>
    </xf>
    <xf numFmtId="49" fontId="21" fillId="0" borderId="19" xfId="0" applyNumberFormat="1" applyFont="1" applyBorder="1" applyAlignment="1">
      <alignment horizontal="center" vertical="center" wrapText="1"/>
    </xf>
    <xf numFmtId="49" fontId="21" fillId="0" borderId="20" xfId="0" applyNumberFormat="1" applyFont="1" applyBorder="1" applyAlignment="1">
      <alignment horizontal="center" vertical="center" wrapText="1"/>
    </xf>
    <xf numFmtId="2" fontId="23" fillId="0" borderId="37" xfId="0" applyNumberFormat="1" applyFont="1" applyBorder="1" applyAlignment="1">
      <alignment vertical="center" wrapText="1"/>
    </xf>
    <xf numFmtId="2" fontId="23" fillId="0" borderId="38" xfId="0" applyNumberFormat="1" applyFont="1" applyBorder="1" applyAlignment="1">
      <alignment horizontal="right" vertical="center" wrapText="1"/>
    </xf>
    <xf numFmtId="2" fontId="20" fillId="0" borderId="36" xfId="0" applyNumberFormat="1" applyFont="1" applyBorder="1" applyAlignment="1">
      <alignment horizontal="right"/>
    </xf>
    <xf numFmtId="0" fontId="0" fillId="0" borderId="26" xfId="0" applyBorder="1" applyAlignment="1">
      <alignment horizontal="center" vertical="center"/>
    </xf>
    <xf numFmtId="0" fontId="0" fillId="0" borderId="27" xfId="0" applyBorder="1" applyAlignment="1">
      <alignment horizontal="center" vertical="center"/>
    </xf>
    <xf numFmtId="1" fontId="0" fillId="0" borderId="117" xfId="0" applyNumberFormat="1" applyBorder="1" applyAlignment="1">
      <alignment horizontal="right"/>
    </xf>
    <xf numFmtId="1" fontId="0" fillId="0" borderId="34" xfId="0" applyNumberFormat="1" applyBorder="1" applyAlignment="1">
      <alignment horizontal="right"/>
    </xf>
    <xf numFmtId="1" fontId="39" fillId="0" borderId="0" xfId="0" applyNumberFormat="1" applyFont="1" applyAlignment="1">
      <alignment horizontal="right"/>
    </xf>
    <xf numFmtId="0" fontId="23" fillId="0" borderId="142" xfId="0" applyFont="1" applyBorder="1" applyAlignment="1">
      <alignment horizontal="left" vertical="top" wrapText="1"/>
    </xf>
    <xf numFmtId="0" fontId="0" fillId="0" borderId="20" xfId="0" applyBorder="1" applyAlignment="1">
      <alignment horizontal="center"/>
    </xf>
    <xf numFmtId="49" fontId="23" fillId="0" borderId="20" xfId="0" applyNumberFormat="1" applyFont="1" applyBorder="1" applyAlignment="1">
      <alignment horizontal="center" vertical="center"/>
    </xf>
    <xf numFmtId="49" fontId="25" fillId="0" borderId="21" xfId="0" applyNumberFormat="1" applyFont="1" applyBorder="1" applyAlignment="1">
      <alignment horizontal="right" vertical="center"/>
    </xf>
    <xf numFmtId="0" fontId="23" fillId="0" borderId="19" xfId="0" applyFont="1" applyBorder="1" applyAlignment="1">
      <alignment horizontal="center" vertical="center"/>
    </xf>
    <xf numFmtId="49" fontId="23" fillId="0" borderId="20" xfId="0" applyNumberFormat="1" applyFont="1" applyBorder="1" applyAlignment="1">
      <alignment horizontal="right" vertical="center"/>
    </xf>
    <xf numFmtId="1" fontId="20" fillId="0" borderId="21" xfId="0" applyNumberFormat="1" applyFont="1" applyBorder="1" applyAlignment="1">
      <alignment horizontal="right" vertical="center"/>
    </xf>
    <xf numFmtId="0" fontId="23" fillId="0" borderId="127" xfId="0" applyFont="1" applyBorder="1" applyAlignment="1">
      <alignment wrapText="1"/>
    </xf>
    <xf numFmtId="0" fontId="23" fillId="0" borderId="27" xfId="0" applyFont="1" applyBorder="1" applyAlignment="1">
      <alignment horizontal="center" vertical="center"/>
    </xf>
    <xf numFmtId="49" fontId="23" fillId="0" borderId="27" xfId="0" applyNumberFormat="1" applyFont="1" applyBorder="1" applyAlignment="1">
      <alignment horizontal="center" vertical="center"/>
    </xf>
    <xf numFmtId="49" fontId="25" fillId="0" borderId="28" xfId="0" applyNumberFormat="1" applyFont="1" applyBorder="1" applyAlignment="1">
      <alignment horizontal="right" vertical="center"/>
    </xf>
    <xf numFmtId="0" fontId="23" fillId="0" borderId="26" xfId="0" applyFont="1" applyBorder="1" applyAlignment="1">
      <alignment horizontal="center" vertical="center"/>
    </xf>
    <xf numFmtId="49" fontId="23" fillId="0" borderId="27" xfId="0" applyNumberFormat="1" applyFont="1" applyBorder="1" applyAlignment="1">
      <alignment horizontal="right" vertical="center"/>
    </xf>
    <xf numFmtId="1" fontId="20" fillId="0" borderId="28" xfId="0" applyNumberFormat="1" applyFont="1" applyBorder="1" applyAlignment="1">
      <alignment horizontal="right" vertical="center"/>
    </xf>
    <xf numFmtId="1" fontId="25" fillId="0" borderId="117" xfId="0" applyNumberFormat="1" applyFont="1" applyBorder="1" applyAlignment="1">
      <alignment horizontal="right"/>
    </xf>
    <xf numFmtId="0" fontId="39" fillId="0" borderId="0" xfId="0" applyFont="1"/>
    <xf numFmtId="0" fontId="39" fillId="0" borderId="0" xfId="0" applyFont="1" applyAlignment="1">
      <alignment horizontal="right"/>
    </xf>
    <xf numFmtId="0" fontId="39" fillId="0" borderId="0" xfId="0" applyFont="1" applyAlignment="1">
      <alignment horizontal="left"/>
    </xf>
    <xf numFmtId="49" fontId="21" fillId="0" borderId="20" xfId="0" applyNumberFormat="1" applyFont="1" applyBorder="1" applyAlignment="1">
      <alignment horizontal="center"/>
    </xf>
    <xf numFmtId="2" fontId="0" fillId="0" borderId="21" xfId="0" applyNumberFormat="1" applyBorder="1"/>
    <xf numFmtId="2" fontId="0" fillId="0" borderId="24" xfId="0" applyNumberFormat="1" applyBorder="1"/>
    <xf numFmtId="2" fontId="20" fillId="0" borderId="24" xfId="0" applyNumberFormat="1" applyFont="1" applyBorder="1"/>
    <xf numFmtId="2" fontId="20" fillId="0" borderId="28" xfId="0" applyNumberFormat="1" applyFont="1" applyBorder="1"/>
    <xf numFmtId="2" fontId="20" fillId="0" borderId="117" xfId="0" applyNumberFormat="1" applyFont="1" applyBorder="1" applyAlignment="1">
      <alignment horizontal="right"/>
    </xf>
    <xf numFmtId="2" fontId="20" fillId="0" borderId="34" xfId="0" applyNumberFormat="1" applyFont="1" applyBorder="1"/>
    <xf numFmtId="0" fontId="37" fillId="0" borderId="19" xfId="0" applyFont="1" applyBorder="1" applyAlignment="1">
      <alignment horizontal="center"/>
    </xf>
    <xf numFmtId="49" fontId="37" fillId="0" borderId="20" xfId="0" applyNumberFormat="1" applyFont="1" applyBorder="1" applyAlignment="1">
      <alignment horizontal="center"/>
    </xf>
    <xf numFmtId="0" fontId="37" fillId="0" borderId="20" xfId="0" applyFont="1" applyBorder="1" applyAlignment="1">
      <alignment horizontal="center"/>
    </xf>
    <xf numFmtId="2" fontId="37" fillId="0" borderId="21" xfId="0" applyNumberFormat="1" applyFont="1" applyBorder="1" applyAlignment="1">
      <alignment vertical="center"/>
    </xf>
    <xf numFmtId="0" fontId="37" fillId="0" borderId="23" xfId="0" applyFont="1" applyBorder="1" applyAlignment="1">
      <alignment horizontal="center"/>
    </xf>
    <xf numFmtId="49" fontId="37" fillId="0" borderId="4" xfId="0" applyNumberFormat="1" applyFont="1" applyBorder="1" applyAlignment="1">
      <alignment horizontal="center"/>
    </xf>
    <xf numFmtId="0" fontId="37" fillId="0" borderId="4" xfId="0" applyFont="1" applyBorder="1" applyAlignment="1">
      <alignment horizontal="center"/>
    </xf>
    <xf numFmtId="2" fontId="37" fillId="0" borderId="24" xfId="0" applyNumberFormat="1" applyFont="1" applyBorder="1" applyAlignment="1">
      <alignment vertical="center"/>
    </xf>
    <xf numFmtId="2" fontId="38" fillId="0" borderId="28" xfId="0" applyNumberFormat="1" applyFont="1" applyBorder="1" applyAlignment="1">
      <alignment vertical="center"/>
    </xf>
    <xf numFmtId="1" fontId="20" fillId="0" borderId="28" xfId="0" applyNumberFormat="1" applyFont="1" applyBorder="1" applyAlignment="1">
      <alignment vertical="center"/>
    </xf>
    <xf numFmtId="1" fontId="20" fillId="0" borderId="34" xfId="0" applyNumberFormat="1" applyFont="1" applyBorder="1" applyAlignment="1">
      <alignment vertical="center"/>
    </xf>
    <xf numFmtId="0" fontId="20" fillId="0" borderId="0" xfId="0" applyFont="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25" fillId="0" borderId="42" xfId="0" applyFont="1" applyBorder="1" applyAlignment="1">
      <alignment horizontal="left" vertical="center" wrapText="1"/>
    </xf>
    <xf numFmtId="0" fontId="20" fillId="0" borderId="66" xfId="0" applyFont="1" applyBorder="1" applyAlignment="1">
      <alignment horizontal="right"/>
    </xf>
    <xf numFmtId="0" fontId="20" fillId="0" borderId="67" xfId="0" applyFont="1" applyBorder="1" applyAlignment="1">
      <alignment horizontal="right"/>
    </xf>
    <xf numFmtId="0" fontId="20" fillId="0" borderId="116" xfId="0" applyFont="1" applyBorder="1" applyAlignment="1">
      <alignment horizontal="right"/>
    </xf>
    <xf numFmtId="0" fontId="20" fillId="0" borderId="32" xfId="0" applyFont="1" applyBorder="1" applyAlignment="1">
      <alignment horizontal="right"/>
    </xf>
    <xf numFmtId="0" fontId="20" fillId="0" borderId="33" xfId="0" applyFont="1" applyBorder="1" applyAlignment="1">
      <alignment horizontal="right"/>
    </xf>
    <xf numFmtId="0" fontId="20" fillId="0" borderId="117" xfId="0" applyFont="1" applyBorder="1" applyAlignment="1">
      <alignment horizontal="right"/>
    </xf>
    <xf numFmtId="0" fontId="21" fillId="0" borderId="48" xfId="0" applyFont="1" applyBorder="1" applyAlignment="1">
      <alignment horizontal="left" vertical="center" wrapText="1"/>
    </xf>
    <xf numFmtId="0" fontId="21" fillId="0" borderId="57" xfId="0" applyFont="1" applyBorder="1" applyAlignment="1">
      <alignment horizontal="left" vertical="center" wrapText="1"/>
    </xf>
    <xf numFmtId="0" fontId="21" fillId="0" borderId="52" xfId="0" applyFont="1" applyBorder="1" applyAlignment="1">
      <alignment horizontal="left" vertical="center" wrapText="1"/>
    </xf>
    <xf numFmtId="0" fontId="21" fillId="0" borderId="112"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114" xfId="0" applyFont="1" applyBorder="1" applyAlignment="1">
      <alignment horizontal="center" vertical="center" wrapText="1"/>
    </xf>
    <xf numFmtId="168" fontId="20" fillId="0" borderId="15" xfId="0" applyNumberFormat="1" applyFont="1" applyBorder="1" applyAlignment="1">
      <alignment horizontal="right"/>
    </xf>
    <xf numFmtId="168" fontId="20" fillId="0" borderId="16" xfId="0" applyNumberFormat="1" applyFont="1" applyBorder="1" applyAlignment="1">
      <alignment horizontal="right"/>
    </xf>
    <xf numFmtId="0" fontId="25" fillId="0" borderId="48" xfId="0" applyFont="1" applyBorder="1" applyAlignment="1">
      <alignment horizontal="center" vertical="center"/>
    </xf>
    <xf numFmtId="0" fontId="25" fillId="0" borderId="52" xfId="0" applyFont="1" applyBorder="1" applyAlignment="1">
      <alignment horizontal="center" vertical="center"/>
    </xf>
    <xf numFmtId="0" fontId="23" fillId="0" borderId="51"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xf>
    <xf numFmtId="0" fontId="23" fillId="0" borderId="49" xfId="0" applyFont="1" applyBorder="1" applyAlignment="1">
      <alignment horizontal="center"/>
    </xf>
    <xf numFmtId="0" fontId="23" fillId="0" borderId="50" xfId="0" applyFont="1" applyBorder="1" applyAlignment="1">
      <alignment horizontal="center"/>
    </xf>
    <xf numFmtId="0" fontId="21" fillId="0" borderId="0" xfId="0" applyFont="1" applyAlignment="1">
      <alignment horizontal="left" vertical="center"/>
    </xf>
    <xf numFmtId="0" fontId="25" fillId="0" borderId="57" xfId="0" applyFont="1" applyBorder="1" applyAlignment="1">
      <alignment horizontal="center" vertical="center"/>
    </xf>
    <xf numFmtId="49" fontId="25" fillId="0" borderId="42" xfId="0" applyNumberFormat="1" applyFont="1" applyBorder="1" applyAlignment="1">
      <alignment horizontal="right" vertical="center" wrapText="1"/>
    </xf>
    <xf numFmtId="49" fontId="25" fillId="0" borderId="110" xfId="0" applyNumberFormat="1" applyFont="1" applyBorder="1" applyAlignment="1">
      <alignment horizontal="right" vertical="center" wrapText="1"/>
    </xf>
    <xf numFmtId="49" fontId="25" fillId="0" borderId="62" xfId="0" applyNumberFormat="1" applyFont="1" applyBorder="1" applyAlignment="1">
      <alignment horizontal="right" vertical="center" wrapText="1"/>
    </xf>
    <xf numFmtId="168" fontId="20" fillId="0" borderId="23" xfId="0" applyNumberFormat="1" applyFont="1" applyBorder="1" applyAlignment="1">
      <alignment horizontal="right"/>
    </xf>
    <xf numFmtId="168" fontId="20" fillId="0" borderId="4" xfId="0" applyNumberFormat="1" applyFont="1" applyBorder="1" applyAlignment="1">
      <alignment horizontal="right"/>
    </xf>
    <xf numFmtId="0" fontId="21" fillId="0" borderId="25" xfId="0" applyFont="1" applyBorder="1" applyAlignment="1">
      <alignment horizontal="left" vertical="center" wrapText="1"/>
    </xf>
    <xf numFmtId="0" fontId="21" fillId="0" borderId="18" xfId="0" applyFont="1" applyBorder="1" applyAlignment="1">
      <alignment horizontal="left" vertical="center" wrapText="1"/>
    </xf>
    <xf numFmtId="0" fontId="21" fillId="0" borderId="23" xfId="0" applyFont="1" applyBorder="1" applyAlignment="1">
      <alignment horizontal="center" vertical="center" wrapText="1"/>
    </xf>
    <xf numFmtId="169" fontId="25" fillId="0" borderId="41" xfId="0" applyNumberFormat="1" applyFont="1" applyBorder="1" applyAlignment="1">
      <alignment horizontal="right"/>
    </xf>
    <xf numFmtId="169" fontId="25" fillId="0" borderId="111" xfId="0" applyNumberFormat="1" applyFont="1" applyBorder="1" applyAlignment="1">
      <alignment horizontal="right"/>
    </xf>
    <xf numFmtId="169" fontId="25" fillId="0" borderId="71" xfId="0" applyNumberFormat="1" applyFont="1" applyBorder="1" applyAlignment="1">
      <alignment horizontal="right"/>
    </xf>
    <xf numFmtId="169" fontId="25" fillId="0" borderId="15" xfId="0" applyNumberFormat="1" applyFont="1" applyBorder="1" applyAlignment="1">
      <alignment horizontal="right"/>
    </xf>
    <xf numFmtId="169" fontId="25" fillId="0" borderId="16" xfId="0" applyNumberFormat="1" applyFont="1" applyBorder="1" applyAlignment="1">
      <alignment horizontal="right"/>
    </xf>
    <xf numFmtId="0" fontId="20" fillId="0" borderId="0" xfId="0" applyFont="1" applyAlignment="1">
      <alignment horizontal="left" vertical="center" wrapText="1"/>
    </xf>
    <xf numFmtId="0" fontId="21" fillId="0" borderId="22" xfId="0" applyFont="1" applyBorder="1" applyAlignment="1">
      <alignment horizontal="left" vertical="center" wrapText="1"/>
    </xf>
    <xf numFmtId="0" fontId="21" fillId="0" borderId="26" xfId="0" applyFont="1" applyBorder="1" applyAlignment="1">
      <alignment horizontal="center" vertical="center" wrapText="1"/>
    </xf>
    <xf numFmtId="0" fontId="21" fillId="0" borderId="19" xfId="0" applyFont="1" applyBorder="1" applyAlignment="1">
      <alignment horizontal="center" vertical="center" wrapText="1"/>
    </xf>
    <xf numFmtId="49" fontId="21" fillId="0" borderId="4"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1" fontId="21" fillId="0" borderId="24" xfId="0" applyNumberFormat="1" applyFont="1" applyBorder="1" applyAlignment="1">
      <alignment horizontal="right" vertical="center" wrapText="1"/>
    </xf>
    <xf numFmtId="1" fontId="21" fillId="0" borderId="17" xfId="0" applyNumberFormat="1" applyFont="1" applyBorder="1" applyAlignment="1">
      <alignment horizontal="right" vertical="center" wrapText="1"/>
    </xf>
    <xf numFmtId="169" fontId="25" fillId="0" borderId="100" xfId="0" applyNumberFormat="1" applyFont="1" applyBorder="1" applyAlignment="1">
      <alignment horizontal="right"/>
    </xf>
    <xf numFmtId="169" fontId="25" fillId="0" borderId="107" xfId="0" applyNumberFormat="1" applyFont="1" applyBorder="1" applyAlignment="1">
      <alignment horizontal="right"/>
    </xf>
    <xf numFmtId="169" fontId="25" fillId="0" borderId="108" xfId="0" applyNumberFormat="1" applyFont="1" applyBorder="1" applyAlignment="1">
      <alignment horizontal="right"/>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1" fillId="0" borderId="1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6" xfId="0" applyFont="1" applyBorder="1" applyAlignment="1">
      <alignment horizontal="center" vertical="center" wrapText="1"/>
    </xf>
    <xf numFmtId="13" fontId="21" fillId="0" borderId="4" xfId="0" applyNumberFormat="1" applyFont="1" applyBorder="1" applyAlignment="1">
      <alignment horizontal="center" vertical="center" wrapText="1"/>
    </xf>
    <xf numFmtId="13" fontId="21" fillId="0" borderId="16" xfId="0" applyNumberFormat="1" applyFont="1" applyBorder="1" applyAlignment="1">
      <alignment horizontal="center" vertical="center" wrapText="1"/>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1"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2" xfId="0" applyFont="1" applyBorder="1" applyAlignment="1">
      <alignment horizontal="center" vertical="center" wrapText="1"/>
    </xf>
    <xf numFmtId="13" fontId="23" fillId="0" borderId="12" xfId="0" applyNumberFormat="1" applyFont="1" applyBorder="1" applyAlignment="1">
      <alignment horizontal="center" vertical="center" wrapText="1"/>
    </xf>
    <xf numFmtId="13" fontId="23" fillId="0" borderId="4" xfId="0" applyNumberFormat="1" applyFont="1" applyBorder="1" applyAlignment="1">
      <alignment horizontal="center" vertical="center" wrapText="1"/>
    </xf>
    <xf numFmtId="1" fontId="23" fillId="0" borderId="13" xfId="0" applyNumberFormat="1" applyFont="1" applyBorder="1" applyAlignment="1">
      <alignment horizontal="right" vertical="center" wrapText="1"/>
    </xf>
    <xf numFmtId="1" fontId="23" fillId="0" borderId="24" xfId="0" applyNumberFormat="1" applyFont="1" applyBorder="1" applyAlignment="1">
      <alignment horizontal="right" vertical="center" wrapText="1"/>
    </xf>
    <xf numFmtId="0" fontId="23" fillId="0" borderId="11" xfId="0" applyFont="1" applyBorder="1" applyAlignment="1">
      <alignment horizontal="center" vertical="center" wrapText="1"/>
    </xf>
    <xf numFmtId="0" fontId="23" fillId="0" borderId="23" xfId="0"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0" fontId="21" fillId="0" borderId="105"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4" xfId="0" applyFont="1" applyBorder="1" applyAlignment="1">
      <alignment horizontal="left" vertical="center" wrapText="1"/>
    </xf>
    <xf numFmtId="0" fontId="23" fillId="0" borderId="24" xfId="0" applyFont="1" applyBorder="1" applyAlignment="1">
      <alignment horizontal="center" vertical="center" wrapText="1"/>
    </xf>
    <xf numFmtId="0" fontId="21" fillId="0" borderId="100" xfId="0" applyFont="1" applyBorder="1" applyAlignment="1">
      <alignment horizontal="left" vertical="center" wrapText="1"/>
    </xf>
    <xf numFmtId="168" fontId="20" fillId="0" borderId="26" xfId="0" applyNumberFormat="1" applyFont="1" applyBorder="1" applyAlignment="1">
      <alignment horizontal="right"/>
    </xf>
    <xf numFmtId="168" fontId="20" fillId="0" borderId="27" xfId="0" applyNumberFormat="1" applyFont="1" applyBorder="1" applyAlignment="1">
      <alignment horizontal="right"/>
    </xf>
    <xf numFmtId="0" fontId="20" fillId="0" borderId="106" xfId="0" applyFont="1" applyBorder="1" applyAlignment="1">
      <alignment horizontal="right"/>
    </xf>
    <xf numFmtId="0" fontId="20" fillId="0" borderId="0" xfId="0" applyFont="1" applyAlignment="1">
      <alignment horizontal="center" vertical="center" wrapText="1"/>
    </xf>
    <xf numFmtId="0" fontId="34" fillId="0" borderId="0" xfId="0" applyFont="1" applyAlignment="1">
      <alignment horizontal="left" vertical="center" wrapText="1"/>
    </xf>
    <xf numFmtId="0" fontId="23" fillId="0" borderId="92" xfId="0" applyFont="1" applyBorder="1" applyAlignment="1">
      <alignment horizontal="center" vertical="center"/>
    </xf>
    <xf numFmtId="0" fontId="23" fillId="0" borderId="56"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169" fontId="23" fillId="0" borderId="56" xfId="0" applyNumberFormat="1" applyFont="1" applyBorder="1" applyAlignment="1">
      <alignment horizontal="right" vertical="center"/>
    </xf>
    <xf numFmtId="169" fontId="23" fillId="0" borderId="54" xfId="0" applyNumberFormat="1" applyFont="1" applyBorder="1" applyAlignment="1">
      <alignment horizontal="right" vertical="center"/>
    </xf>
    <xf numFmtId="169" fontId="25" fillId="0" borderId="56" xfId="0" applyNumberFormat="1" applyFont="1" applyBorder="1" applyAlignment="1">
      <alignment horizontal="right" vertical="center"/>
    </xf>
    <xf numFmtId="169" fontId="25" fillId="0" borderId="54" xfId="0" applyNumberFormat="1" applyFont="1" applyBorder="1" applyAlignment="1">
      <alignment horizontal="right" vertical="center"/>
    </xf>
    <xf numFmtId="169" fontId="23" fillId="0" borderId="32" xfId="0" applyNumberFormat="1" applyFont="1" applyBorder="1" applyAlignment="1">
      <alignment horizontal="right"/>
    </xf>
    <xf numFmtId="169" fontId="23" fillId="0" borderId="33" xfId="0" applyNumberFormat="1" applyFont="1" applyBorder="1" applyAlignment="1">
      <alignment horizontal="right"/>
    </xf>
    <xf numFmtId="0" fontId="29" fillId="0" borderId="0" xfId="0" applyFont="1" applyAlignment="1">
      <alignment horizontal="left" vertical="center" wrapText="1"/>
    </xf>
    <xf numFmtId="0" fontId="1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xf>
    <xf numFmtId="169" fontId="4" fillId="0" borderId="1" xfId="0" applyNumberFormat="1" applyFont="1" applyBorder="1" applyAlignment="1">
      <alignment horizontal="right"/>
    </xf>
    <xf numFmtId="0" fontId="4" fillId="0" borderId="3" xfId="0" applyFont="1" applyBorder="1" applyAlignment="1">
      <alignment horizontal="left" vertical="center" wrapText="1"/>
    </xf>
    <xf numFmtId="0" fontId="4" fillId="0" borderId="60" xfId="0" applyFont="1" applyBorder="1" applyAlignment="1">
      <alignment horizontal="left" vertical="center" wrapText="1"/>
    </xf>
    <xf numFmtId="0" fontId="4" fillId="0" borderId="73" xfId="0" applyFont="1" applyBorder="1" applyAlignment="1">
      <alignment horizontal="left" vertical="center" wrapText="1"/>
    </xf>
    <xf numFmtId="0" fontId="4" fillId="0" borderId="5" xfId="0" applyFont="1" applyBorder="1" applyAlignment="1">
      <alignment horizontal="right" vertical="center"/>
    </xf>
    <xf numFmtId="0" fontId="4" fillId="0" borderId="74" xfId="0" applyFont="1" applyBorder="1" applyAlignment="1">
      <alignment horizontal="right" vertical="center"/>
    </xf>
    <xf numFmtId="0" fontId="4" fillId="0" borderId="2" xfId="0" applyFont="1" applyBorder="1" applyAlignment="1">
      <alignment horizontal="right" vertical="center"/>
    </xf>
    <xf numFmtId="169" fontId="23" fillId="0" borderId="66" xfId="0" applyNumberFormat="1" applyFont="1" applyBorder="1" applyAlignment="1">
      <alignment horizontal="right"/>
    </xf>
    <xf numFmtId="169" fontId="23" fillId="0" borderId="67" xfId="0" applyNumberFormat="1" applyFont="1" applyBorder="1" applyAlignment="1">
      <alignment horizontal="right"/>
    </xf>
    <xf numFmtId="169" fontId="23" fillId="0" borderId="68" xfId="0" applyNumberFormat="1" applyFont="1" applyBorder="1" applyAlignment="1">
      <alignment horizontal="right"/>
    </xf>
    <xf numFmtId="0" fontId="23" fillId="0" borderId="70" xfId="0" applyFont="1" applyBorder="1" applyAlignment="1">
      <alignment horizontal="center" vertical="center"/>
    </xf>
    <xf numFmtId="0" fontId="21" fillId="0" borderId="14" xfId="0" applyFont="1" applyBorder="1" applyAlignment="1">
      <alignment horizontal="left" vertical="center" wrapText="1"/>
    </xf>
    <xf numFmtId="0" fontId="21" fillId="0" borderId="62" xfId="0" applyFont="1" applyBorder="1" applyAlignment="1">
      <alignment horizontal="center" vertical="center" wrapText="1"/>
    </xf>
    <xf numFmtId="0" fontId="21" fillId="0" borderId="65" xfId="0" applyFont="1" applyBorder="1" applyAlignment="1">
      <alignment horizontal="right" vertical="center" wrapText="1"/>
    </xf>
    <xf numFmtId="0" fontId="21" fillId="0" borderId="27" xfId="0" applyFont="1" applyBorder="1" applyAlignment="1">
      <alignment horizontal="right" vertical="center" wrapText="1"/>
    </xf>
    <xf numFmtId="168" fontId="21" fillId="0" borderId="26" xfId="0" applyNumberFormat="1" applyFont="1" applyBorder="1" applyAlignment="1">
      <alignment horizontal="right"/>
    </xf>
    <xf numFmtId="168" fontId="21" fillId="0" borderId="27" xfId="0" applyNumberFormat="1" applyFont="1" applyBorder="1" applyAlignment="1">
      <alignment horizontal="right"/>
    </xf>
    <xf numFmtId="168" fontId="21" fillId="0" borderId="65" xfId="0" applyNumberFormat="1" applyFont="1" applyBorder="1" applyAlignment="1">
      <alignment horizontal="right"/>
    </xf>
    <xf numFmtId="0" fontId="21" fillId="0" borderId="63" xfId="0" applyFont="1" applyBorder="1" applyAlignment="1">
      <alignment horizontal="left" vertical="center" wrapText="1"/>
    </xf>
    <xf numFmtId="0" fontId="21" fillId="0" borderId="58" xfId="0" applyFont="1" applyBorder="1" applyAlignment="1">
      <alignment horizontal="center" vertical="center" wrapText="1"/>
    </xf>
    <xf numFmtId="0" fontId="23" fillId="0" borderId="20" xfId="0" applyFont="1" applyBorder="1" applyAlignment="1">
      <alignment horizontal="center" vertical="center" wrapText="1"/>
    </xf>
    <xf numFmtId="0" fontId="21" fillId="0" borderId="20" xfId="0" applyFont="1" applyBorder="1" applyAlignment="1">
      <alignment horizontal="center" vertical="center" wrapText="1"/>
    </xf>
    <xf numFmtId="13" fontId="23" fillId="0" borderId="20" xfId="0" applyNumberFormat="1" applyFont="1" applyBorder="1" applyAlignment="1">
      <alignment horizontal="center" vertical="center" wrapText="1"/>
    </xf>
    <xf numFmtId="1" fontId="23" fillId="0" borderId="21" xfId="0" applyNumberFormat="1" applyFont="1" applyBorder="1" applyAlignment="1">
      <alignment horizontal="right" vertical="center" wrapText="1"/>
    </xf>
    <xf numFmtId="168" fontId="21" fillId="0" borderId="64" xfId="0" applyNumberFormat="1" applyFont="1" applyBorder="1" applyAlignment="1">
      <alignment horizontal="right"/>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169" fontId="23" fillId="0" borderId="29" xfId="0" applyNumberFormat="1" applyFont="1" applyBorder="1" applyAlignment="1">
      <alignment horizontal="right"/>
    </xf>
    <xf numFmtId="169" fontId="23" fillId="0" borderId="30" xfId="0" applyNumberFormat="1" applyFont="1" applyBorder="1" applyAlignment="1">
      <alignment horizontal="right"/>
    </xf>
    <xf numFmtId="169" fontId="23" fillId="0" borderId="34" xfId="0" applyNumberFormat="1" applyFont="1" applyBorder="1" applyAlignment="1">
      <alignment horizontal="right"/>
    </xf>
    <xf numFmtId="0" fontId="23" fillId="0" borderId="48" xfId="0" applyFont="1" applyBorder="1" applyAlignment="1">
      <alignment horizontal="center" vertical="center"/>
    </xf>
    <xf numFmtId="0" fontId="23" fillId="0" borderId="52" xfId="0" applyFont="1" applyBorder="1" applyAlignment="1">
      <alignment horizontal="center" vertical="center"/>
    </xf>
    <xf numFmtId="0" fontId="21" fillId="0" borderId="4" xfId="0" applyFont="1" applyBorder="1" applyAlignment="1">
      <alignment horizontal="center" vertical="center"/>
    </xf>
    <xf numFmtId="49" fontId="21" fillId="0" borderId="4" xfId="0" applyNumberFormat="1" applyFont="1" applyBorder="1" applyAlignment="1">
      <alignment horizontal="center" vertical="center"/>
    </xf>
    <xf numFmtId="169" fontId="23" fillId="0" borderId="1" xfId="0" applyNumberFormat="1" applyFont="1" applyBorder="1" applyAlignment="1">
      <alignment horizontal="right"/>
    </xf>
    <xf numFmtId="1" fontId="20" fillId="0" borderId="4" xfId="0" applyNumberFormat="1" applyFont="1" applyBorder="1" applyAlignment="1">
      <alignment horizontal="right" vertical="center"/>
    </xf>
    <xf numFmtId="168" fontId="21" fillId="0" borderId="4" xfId="0" applyNumberFormat="1" applyFont="1" applyBorder="1" applyAlignment="1">
      <alignment horizontal="right"/>
    </xf>
    <xf numFmtId="0" fontId="25" fillId="0" borderId="0" xfId="0" applyFont="1" applyAlignment="1">
      <alignment horizontal="left" vertical="center" wrapText="1"/>
    </xf>
    <xf numFmtId="0" fontId="23" fillId="0" borderId="0" xfId="0" applyFont="1" applyAlignment="1">
      <alignment horizontal="left" vertical="center"/>
    </xf>
    <xf numFmtId="0" fontId="23" fillId="0" borderId="1" xfId="0" applyFont="1" applyBorder="1" applyAlignment="1">
      <alignment horizontal="center" vertical="center"/>
    </xf>
    <xf numFmtId="0" fontId="23" fillId="0" borderId="1" xfId="0" applyFont="1" applyBorder="1" applyAlignment="1">
      <alignment horizontal="center"/>
    </xf>
    <xf numFmtId="0" fontId="0" fillId="0" borderId="1" xfId="0" applyBorder="1"/>
    <xf numFmtId="0" fontId="21" fillId="0" borderId="4" xfId="0" applyFont="1" applyBorder="1" applyAlignment="1">
      <alignment horizontal="center"/>
    </xf>
    <xf numFmtId="0" fontId="23" fillId="0" borderId="4" xfId="0" applyFont="1" applyBorder="1" applyAlignment="1">
      <alignment horizontal="center" vertical="top" wrapText="1"/>
    </xf>
    <xf numFmtId="0" fontId="23" fillId="0" borderId="4" xfId="0" applyFont="1" applyBorder="1" applyAlignment="1">
      <alignment horizontal="left" vertical="center" wrapText="1"/>
    </xf>
    <xf numFmtId="0" fontId="21" fillId="0" borderId="4" xfId="0" applyFont="1" applyBorder="1" applyAlignment="1">
      <alignment horizontal="left" vertical="center" wrapText="1"/>
    </xf>
    <xf numFmtId="168" fontId="21" fillId="0" borderId="23" xfId="0" applyNumberFormat="1" applyFont="1" applyBorder="1" applyAlignment="1">
      <alignment horizontal="right"/>
    </xf>
    <xf numFmtId="0" fontId="20" fillId="0" borderId="10" xfId="0" applyFont="1" applyBorder="1" applyAlignment="1">
      <alignment horizontal="left"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168" fontId="21" fillId="0" borderId="15" xfId="0" applyNumberFormat="1" applyFont="1" applyBorder="1" applyAlignment="1">
      <alignment horizontal="right"/>
    </xf>
    <xf numFmtId="168" fontId="21" fillId="0" borderId="16" xfId="0" applyNumberFormat="1" applyFont="1" applyBorder="1" applyAlignment="1">
      <alignment horizontal="right"/>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3" fillId="0" borderId="35" xfId="0" applyFont="1" applyBorder="1" applyAlignment="1">
      <alignment horizontal="center" vertical="center"/>
    </xf>
    <xf numFmtId="0" fontId="23" fillId="0" borderId="42" xfId="0" applyFont="1" applyBorder="1" applyAlignment="1">
      <alignment horizontal="left" vertical="center" wrapTex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1" fillId="0" borderId="40" xfId="0" applyFont="1" applyBorder="1" applyAlignment="1">
      <alignment horizontal="left" vertical="center" wrapText="1"/>
    </xf>
    <xf numFmtId="0" fontId="21" fillId="0" borderId="42" xfId="0" applyFont="1" applyBorder="1" applyAlignment="1">
      <alignment horizontal="left" vertical="center" wrapText="1"/>
    </xf>
    <xf numFmtId="0" fontId="21" fillId="0" borderId="41" xfId="0" applyFont="1" applyBorder="1" applyAlignment="1">
      <alignment horizontal="left" vertical="center" wrapText="1"/>
    </xf>
    <xf numFmtId="0" fontId="23" fillId="0" borderId="43" xfId="0" applyFont="1" applyBorder="1" applyAlignment="1">
      <alignment horizontal="center" vertical="top" wrapText="1"/>
    </xf>
    <xf numFmtId="0" fontId="23" fillId="0" borderId="44" xfId="0" applyFont="1" applyBorder="1" applyAlignment="1">
      <alignment horizontal="center" vertical="top" wrapText="1"/>
    </xf>
    <xf numFmtId="0" fontId="23" fillId="0" borderId="45" xfId="0" applyFont="1" applyBorder="1" applyAlignment="1">
      <alignment horizontal="center" vertical="top" wrapText="1"/>
    </xf>
    <xf numFmtId="0" fontId="23" fillId="0" borderId="40" xfId="0" applyFont="1" applyBorder="1" applyAlignment="1">
      <alignment horizontal="left" vertical="center" wrapText="1"/>
    </xf>
    <xf numFmtId="169" fontId="31" fillId="0" borderId="1" xfId="0" applyNumberFormat="1" applyFont="1" applyBorder="1" applyAlignment="1">
      <alignment horizontal="right"/>
    </xf>
    <xf numFmtId="0" fontId="14" fillId="0" borderId="75"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5" xfId="0" applyFont="1" applyBorder="1" applyAlignment="1">
      <alignment horizontal="center" vertical="center"/>
    </xf>
    <xf numFmtId="0" fontId="4" fillId="0" borderId="7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xf>
    <xf numFmtId="0" fontId="4" fillId="0" borderId="74" xfId="0" applyFont="1" applyBorder="1" applyAlignment="1">
      <alignment horizontal="center"/>
    </xf>
    <xf numFmtId="0" fontId="4" fillId="0" borderId="2" xfId="0" applyFont="1" applyBorder="1" applyAlignment="1">
      <alignment horizontal="center"/>
    </xf>
    <xf numFmtId="0" fontId="14" fillId="0" borderId="78" xfId="0" applyFont="1" applyBorder="1" applyAlignment="1">
      <alignment horizontal="left" vertical="center" wrapText="1"/>
    </xf>
    <xf numFmtId="0" fontId="14" fillId="0" borderId="80" xfId="0" applyFont="1" applyBorder="1" applyAlignment="1">
      <alignment horizontal="left" vertical="center" wrapText="1"/>
    </xf>
    <xf numFmtId="0" fontId="14" fillId="0" borderId="8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8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1"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2" xfId="0" applyFont="1" applyBorder="1" applyAlignment="1">
      <alignment horizontal="center" vertical="center" wrapText="1"/>
    </xf>
    <xf numFmtId="168" fontId="14" fillId="0" borderId="84" xfId="0" applyNumberFormat="1" applyFont="1" applyBorder="1" applyAlignment="1">
      <alignment horizontal="right"/>
    </xf>
    <xf numFmtId="168" fontId="14" fillId="0" borderId="85" xfId="0" applyNumberFormat="1" applyFont="1" applyBorder="1" applyAlignment="1">
      <alignment horizontal="right"/>
    </xf>
    <xf numFmtId="168" fontId="14" fillId="0" borderId="86" xfId="0" applyNumberFormat="1" applyFont="1" applyBorder="1" applyAlignment="1">
      <alignment horizontal="right"/>
    </xf>
    <xf numFmtId="168" fontId="14" fillId="0" borderId="83" xfId="0" applyNumberFormat="1" applyFont="1" applyBorder="1" applyAlignment="1">
      <alignment horizontal="right"/>
    </xf>
    <xf numFmtId="168" fontId="14" fillId="0" borderId="75" xfId="0" applyNumberFormat="1" applyFont="1" applyBorder="1" applyAlignment="1">
      <alignment horizontal="right"/>
    </xf>
    <xf numFmtId="168" fontId="14" fillId="0" borderId="87" xfId="0" applyNumberFormat="1" applyFont="1" applyBorder="1" applyAlignment="1">
      <alignment horizontal="right"/>
    </xf>
    <xf numFmtId="0" fontId="14" fillId="0" borderId="88" xfId="0" applyFont="1" applyBorder="1" applyAlignment="1">
      <alignment horizontal="left" vertical="center" wrapText="1"/>
    </xf>
    <xf numFmtId="0" fontId="14" fillId="0" borderId="44" xfId="0" applyFont="1" applyBorder="1" applyAlignment="1">
      <alignment horizontal="left" vertical="center" wrapText="1"/>
    </xf>
    <xf numFmtId="0" fontId="14" fillId="0" borderId="90" xfId="0" applyFont="1" applyBorder="1" applyAlignment="1">
      <alignment horizontal="left" vertical="center" wrapText="1"/>
    </xf>
    <xf numFmtId="0" fontId="14" fillId="0" borderId="76"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60"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91" xfId="0" applyFont="1" applyBorder="1" applyAlignment="1">
      <alignment horizontal="center" vertical="center" wrapText="1"/>
    </xf>
    <xf numFmtId="168" fontId="14" fillId="0" borderId="4" xfId="0" applyNumberFormat="1" applyFont="1" applyBorder="1" applyAlignment="1">
      <alignment horizontal="right"/>
    </xf>
    <xf numFmtId="169" fontId="23" fillId="0" borderId="100" xfId="0" applyNumberFormat="1" applyFont="1" applyBorder="1" applyAlignment="1">
      <alignment horizontal="right"/>
    </xf>
    <xf numFmtId="169" fontId="23" fillId="0" borderId="107" xfId="0" applyNumberFormat="1" applyFont="1" applyBorder="1" applyAlignment="1">
      <alignment horizontal="right"/>
    </xf>
    <xf numFmtId="169" fontId="23" fillId="0" borderId="108" xfId="0" applyNumberFormat="1" applyFont="1" applyBorder="1" applyAlignment="1">
      <alignment horizontal="right"/>
    </xf>
    <xf numFmtId="0" fontId="21" fillId="0" borderId="99" xfId="0" applyFont="1" applyBorder="1" applyAlignment="1">
      <alignment horizontal="left" vertical="center" wrapText="1"/>
    </xf>
    <xf numFmtId="0" fontId="23" fillId="0" borderId="121" xfId="0" applyFont="1" applyBorder="1" applyAlignment="1">
      <alignment horizontal="center" vertical="center"/>
    </xf>
    <xf numFmtId="0" fontId="23" fillId="0" borderId="92" xfId="0" applyFont="1" applyBorder="1" applyAlignment="1">
      <alignment horizontal="center"/>
    </xf>
    <xf numFmtId="0" fontId="23" fillId="0" borderId="93" xfId="0" applyFont="1" applyBorder="1" applyAlignment="1">
      <alignment horizontal="center"/>
    </xf>
    <xf numFmtId="0" fontId="23" fillId="0" borderId="94" xfId="0" applyFont="1" applyBorder="1" applyAlignment="1">
      <alignment horizontal="center"/>
    </xf>
    <xf numFmtId="0" fontId="23" fillId="0" borderId="23" xfId="0" applyFont="1" applyBorder="1" applyAlignment="1">
      <alignment horizontal="right" vertical="top" wrapText="1"/>
    </xf>
    <xf numFmtId="0" fontId="23" fillId="0" borderId="4" xfId="0" applyFont="1" applyBorder="1" applyAlignment="1">
      <alignment horizontal="right" vertical="top" wrapText="1"/>
    </xf>
    <xf numFmtId="0" fontId="23" fillId="0" borderId="41" xfId="0" applyFont="1" applyBorder="1" applyAlignment="1">
      <alignment horizontal="left" vertical="center" wrapText="1"/>
    </xf>
    <xf numFmtId="0" fontId="23" fillId="0" borderId="15" xfId="0" applyFont="1" applyBorder="1" applyAlignment="1">
      <alignment horizontal="right"/>
    </xf>
    <xf numFmtId="0" fontId="23" fillId="0" borderId="16" xfId="0" applyFont="1" applyBorder="1" applyAlignment="1">
      <alignment horizontal="right"/>
    </xf>
    <xf numFmtId="0" fontId="23" fillId="0" borderId="15" xfId="0" applyFont="1" applyBorder="1" applyAlignment="1">
      <alignment horizontal="right" vertical="center"/>
    </xf>
    <xf numFmtId="0" fontId="23" fillId="0" borderId="16" xfId="0" applyFont="1" applyBorder="1" applyAlignment="1">
      <alignment horizontal="right" vertical="center"/>
    </xf>
    <xf numFmtId="169" fontId="25" fillId="0" borderId="29" xfId="0" applyNumberFormat="1" applyFont="1" applyBorder="1" applyAlignment="1">
      <alignment horizontal="right"/>
    </xf>
    <xf numFmtId="169" fontId="25" fillId="0" borderId="30" xfId="0" applyNumberFormat="1" applyFont="1" applyBorder="1" applyAlignment="1">
      <alignment horizontal="right"/>
    </xf>
    <xf numFmtId="0" fontId="20" fillId="0" borderId="0" xfId="0" applyFont="1" applyAlignment="1">
      <alignment vertical="center" wrapText="1"/>
    </xf>
    <xf numFmtId="0" fontId="23" fillId="0" borderId="113" xfId="0" applyFont="1" applyBorder="1" applyAlignment="1">
      <alignment horizontal="center" vertical="center"/>
    </xf>
    <xf numFmtId="0" fontId="3" fillId="0" borderId="48" xfId="0" applyFont="1" applyBorder="1" applyAlignment="1">
      <alignment horizontal="left" vertical="center" wrapText="1"/>
    </xf>
    <xf numFmtId="0" fontId="3" fillId="0" borderId="57" xfId="0" applyFont="1" applyBorder="1" applyAlignment="1">
      <alignment horizontal="left" vertical="center" wrapText="1"/>
    </xf>
    <xf numFmtId="0" fontId="3" fillId="0" borderId="63" xfId="0" applyFont="1" applyBorder="1" applyAlignment="1">
      <alignment horizontal="left" vertical="center" wrapText="1"/>
    </xf>
    <xf numFmtId="169" fontId="23" fillId="0" borderId="74" xfId="0" applyNumberFormat="1" applyFont="1" applyBorder="1" applyAlignment="1">
      <alignment horizontal="right"/>
    </xf>
    <xf numFmtId="169" fontId="23" fillId="0" borderId="2" xfId="0" applyNumberFormat="1" applyFont="1" applyBorder="1" applyAlignment="1">
      <alignment horizontal="right"/>
    </xf>
    <xf numFmtId="0" fontId="23" fillId="0" borderId="124" xfId="0" applyFont="1" applyBorder="1" applyAlignment="1">
      <alignment horizontal="right" vertical="center"/>
    </xf>
    <xf numFmtId="0" fontId="23" fillId="0" borderId="74" xfId="0" applyFont="1" applyBorder="1" applyAlignment="1">
      <alignment horizontal="right" vertical="center"/>
    </xf>
    <xf numFmtId="0" fontId="23" fillId="0" borderId="2" xfId="0" applyFont="1" applyBorder="1" applyAlignment="1">
      <alignment horizontal="right" vertical="center"/>
    </xf>
    <xf numFmtId="0" fontId="3" fillId="0" borderId="125" xfId="0" applyFont="1" applyBorder="1" applyAlignment="1">
      <alignment horizontal="left" vertical="center" wrapText="1"/>
    </xf>
    <xf numFmtId="0" fontId="3" fillId="0" borderId="52" xfId="0" applyFont="1" applyBorder="1" applyAlignment="1">
      <alignment horizontal="left" vertical="center" wrapText="1"/>
    </xf>
    <xf numFmtId="169" fontId="23" fillId="0" borderId="126" xfId="0" applyNumberFormat="1" applyFont="1" applyBorder="1" applyAlignment="1">
      <alignment horizontal="right"/>
    </xf>
    <xf numFmtId="169" fontId="23" fillId="0" borderId="53" xfId="0" applyNumberFormat="1" applyFont="1" applyBorder="1" applyAlignment="1">
      <alignment horizontal="right"/>
    </xf>
    <xf numFmtId="0" fontId="23" fillId="0" borderId="121" xfId="0" applyFont="1" applyBorder="1" applyAlignment="1">
      <alignment horizontal="right" vertical="center"/>
    </xf>
    <xf numFmtId="0" fontId="23" fillId="0" borderId="126" xfId="0" applyFont="1" applyBorder="1" applyAlignment="1">
      <alignment horizontal="right" vertical="center"/>
    </xf>
    <xf numFmtId="0" fontId="23" fillId="0" borderId="53" xfId="0" applyFont="1" applyBorder="1" applyAlignment="1">
      <alignment horizontal="right" vertical="center"/>
    </xf>
    <xf numFmtId="168" fontId="21" fillId="0" borderId="66" xfId="0" applyNumberFormat="1" applyFont="1" applyBorder="1" applyAlignment="1">
      <alignment horizontal="right" vertical="center"/>
    </xf>
    <xf numFmtId="168" fontId="21" fillId="0" borderId="67" xfId="0" applyNumberFormat="1" applyFont="1" applyBorder="1" applyAlignment="1">
      <alignment horizontal="right" vertical="center"/>
    </xf>
    <xf numFmtId="168" fontId="21" fillId="0" borderId="106" xfId="0" applyNumberFormat="1" applyFont="1" applyBorder="1" applyAlignment="1">
      <alignment horizontal="right" vertical="center"/>
    </xf>
    <xf numFmtId="168" fontId="21" fillId="0" borderId="32" xfId="0" applyNumberFormat="1" applyFont="1" applyBorder="1" applyAlignment="1">
      <alignment horizontal="right" vertical="center"/>
    </xf>
    <xf numFmtId="168" fontId="21" fillId="0" borderId="33" xfId="0" applyNumberFormat="1" applyFont="1" applyBorder="1" applyAlignment="1">
      <alignment horizontal="right" vertical="center"/>
    </xf>
    <xf numFmtId="0" fontId="21" fillId="0" borderId="127" xfId="0" applyFont="1" applyBorder="1" applyAlignment="1">
      <alignment horizontal="center" vertical="center"/>
    </xf>
    <xf numFmtId="168" fontId="21" fillId="0" borderId="107" xfId="0" applyNumberFormat="1" applyFont="1" applyBorder="1" applyAlignment="1">
      <alignment horizontal="right" vertical="center"/>
    </xf>
    <xf numFmtId="168" fontId="21" fillId="0" borderId="128" xfId="0" applyNumberFormat="1" applyFont="1" applyBorder="1" applyAlignment="1">
      <alignment horizontal="right" vertical="center"/>
    </xf>
    <xf numFmtId="168" fontId="21" fillId="0" borderId="43" xfId="0" applyNumberFormat="1" applyFont="1" applyBorder="1" applyAlignment="1">
      <alignment horizontal="right" vertical="center"/>
    </xf>
    <xf numFmtId="168" fontId="21" fillId="0" borderId="44" xfId="0" applyNumberFormat="1" applyFont="1" applyBorder="1" applyAlignment="1">
      <alignment horizontal="right" vertical="center"/>
    </xf>
    <xf numFmtId="0" fontId="21" fillId="0" borderId="66" xfId="0" applyFont="1" applyBorder="1" applyAlignment="1">
      <alignment horizontal="right" vertical="center"/>
    </xf>
    <xf numFmtId="0" fontId="21" fillId="0" borderId="67" xfId="0" applyFont="1" applyBorder="1" applyAlignment="1">
      <alignment horizontal="right" vertical="center"/>
    </xf>
    <xf numFmtId="0" fontId="21" fillId="0" borderId="106" xfId="0" applyFont="1" applyBorder="1" applyAlignment="1">
      <alignment horizontal="right" vertical="center"/>
    </xf>
    <xf numFmtId="0" fontId="23" fillId="0" borderId="129" xfId="0" applyFont="1" applyBorder="1" applyAlignment="1">
      <alignment horizontal="center" vertical="center"/>
    </xf>
    <xf numFmtId="0" fontId="23" fillId="0" borderId="130" xfId="0" applyFont="1" applyBorder="1" applyAlignment="1">
      <alignment horizontal="center" vertical="center"/>
    </xf>
    <xf numFmtId="169" fontId="23" fillId="0" borderId="131" xfId="0" applyNumberFormat="1" applyFont="1" applyBorder="1" applyAlignment="1">
      <alignment horizontal="right" vertical="center"/>
    </xf>
    <xf numFmtId="169" fontId="23" fillId="0" borderId="132" xfId="0" applyNumberFormat="1" applyFont="1" applyBorder="1" applyAlignment="1">
      <alignment horizontal="right" vertical="center"/>
    </xf>
    <xf numFmtId="169" fontId="25" fillId="0" borderId="131" xfId="0" applyNumberFormat="1" applyFont="1" applyBorder="1" applyAlignment="1">
      <alignment horizontal="right" vertical="center"/>
    </xf>
    <xf numFmtId="169" fontId="25" fillId="0" borderId="132" xfId="0" applyNumberFormat="1" applyFont="1" applyBorder="1" applyAlignment="1">
      <alignment horizontal="right" vertical="center"/>
    </xf>
    <xf numFmtId="0" fontId="23" fillId="0" borderId="123" xfId="0" applyFont="1" applyBorder="1" applyAlignment="1">
      <alignment horizontal="center" vertical="center"/>
    </xf>
    <xf numFmtId="0" fontId="23" fillId="0" borderId="48" xfId="0" applyFont="1" applyBorder="1" applyAlignment="1">
      <alignment horizontal="left" vertical="center" wrapText="1"/>
    </xf>
    <xf numFmtId="0" fontId="23" fillId="0" borderId="57" xfId="0" applyFont="1" applyBorder="1" applyAlignment="1">
      <alignment horizontal="left" vertical="center" wrapText="1"/>
    </xf>
    <xf numFmtId="0" fontId="23" fillId="0" borderId="52" xfId="0" applyFont="1" applyBorder="1" applyAlignment="1">
      <alignment horizontal="left" vertical="center" wrapText="1"/>
    </xf>
    <xf numFmtId="0" fontId="21" fillId="0" borderId="133" xfId="0" applyFont="1" applyBorder="1" applyAlignment="1">
      <alignment horizontal="center" vertical="center"/>
    </xf>
    <xf numFmtId="0" fontId="21" fillId="0" borderId="135" xfId="0" applyFont="1" applyBorder="1" applyAlignment="1">
      <alignment horizontal="center" vertical="center"/>
    </xf>
    <xf numFmtId="0" fontId="21" fillId="0" borderId="108" xfId="0" applyFont="1" applyBorder="1" applyAlignment="1">
      <alignment horizontal="center" vertical="center"/>
    </xf>
    <xf numFmtId="0" fontId="23" fillId="0" borderId="119" xfId="0" applyFont="1" applyBorder="1" applyAlignment="1">
      <alignment horizontal="center" vertical="center"/>
    </xf>
    <xf numFmtId="0" fontId="23" fillId="0" borderId="60" xfId="0" applyFont="1" applyBorder="1" applyAlignment="1">
      <alignment horizontal="center" vertical="center"/>
    </xf>
    <xf numFmtId="0" fontId="23" fillId="0" borderId="132" xfId="0" applyFont="1" applyBorder="1" applyAlignment="1">
      <alignment horizontal="center" vertical="center"/>
    </xf>
    <xf numFmtId="0" fontId="21" fillId="0" borderId="119" xfId="0" applyFont="1" applyBorder="1" applyAlignment="1">
      <alignment horizontal="center" vertical="center"/>
    </xf>
    <xf numFmtId="0" fontId="21" fillId="0" borderId="60" xfId="0" applyFont="1" applyBorder="1" applyAlignment="1">
      <alignment horizontal="center" vertical="center"/>
    </xf>
    <xf numFmtId="0" fontId="21" fillId="0" borderId="132" xfId="0" applyFont="1" applyBorder="1" applyAlignment="1">
      <alignment horizontal="center" vertical="center"/>
    </xf>
    <xf numFmtId="49" fontId="23" fillId="0" borderId="119" xfId="0" applyNumberFormat="1" applyFont="1" applyBorder="1" applyAlignment="1">
      <alignment horizontal="center" vertical="center"/>
    </xf>
    <xf numFmtId="49" fontId="23" fillId="0" borderId="60" xfId="0" applyNumberFormat="1" applyFont="1" applyBorder="1" applyAlignment="1">
      <alignment horizontal="center" vertical="center"/>
    </xf>
    <xf numFmtId="49" fontId="23" fillId="0" borderId="132" xfId="0" applyNumberFormat="1" applyFont="1" applyBorder="1" applyAlignment="1">
      <alignment horizontal="center" vertical="center"/>
    </xf>
    <xf numFmtId="1" fontId="25" fillId="0" borderId="134" xfId="0" applyNumberFormat="1" applyFont="1" applyBorder="1" applyAlignment="1">
      <alignment horizontal="center" vertical="center"/>
    </xf>
    <xf numFmtId="1" fontId="25" fillId="0" borderId="91" xfId="0" applyNumberFormat="1" applyFont="1" applyBorder="1" applyAlignment="1">
      <alignment horizontal="center" vertical="center"/>
    </xf>
    <xf numFmtId="1" fontId="25" fillId="0" borderId="118" xfId="0" applyNumberFormat="1" applyFont="1" applyBorder="1" applyAlignment="1">
      <alignment horizontal="center" vertical="center"/>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0" fillId="0" borderId="19" xfId="0" applyBorder="1" applyAlignment="1">
      <alignment horizontal="center" vertical="center"/>
    </xf>
    <xf numFmtId="0" fontId="0" fillId="0" borderId="23" xfId="0" applyBorder="1" applyAlignment="1">
      <alignment horizontal="center"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1" fillId="0" borderId="20" xfId="0" applyFont="1"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49" fontId="0" fillId="0" borderId="20" xfId="0" applyNumberFormat="1" applyBorder="1" applyAlignment="1">
      <alignment horizontal="center" vertical="center"/>
    </xf>
    <xf numFmtId="49" fontId="0" fillId="0" borderId="4"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right"/>
    </xf>
    <xf numFmtId="0" fontId="0" fillId="0" borderId="4" xfId="0" applyBorder="1" applyAlignment="1">
      <alignment horizontal="right"/>
    </xf>
    <xf numFmtId="0" fontId="20" fillId="0" borderId="140" xfId="0" applyFont="1" applyBorder="1" applyAlignment="1">
      <alignment horizontal="center" vertical="center" wrapText="1"/>
    </xf>
    <xf numFmtId="0" fontId="23" fillId="0" borderId="14" xfId="0" applyFont="1" applyBorder="1" applyAlignment="1">
      <alignment horizontal="left" vertical="center" wrapText="1"/>
    </xf>
    <xf numFmtId="0" fontId="0" fillId="0" borderId="15" xfId="0" applyBorder="1" applyAlignment="1">
      <alignment horizontal="center" vertical="center"/>
    </xf>
    <xf numFmtId="0" fontId="23" fillId="0" borderId="16" xfId="0" applyFont="1" applyBorder="1" applyAlignment="1">
      <alignment horizontal="center" vertical="center"/>
    </xf>
    <xf numFmtId="0" fontId="21" fillId="0" borderId="16" xfId="0" applyFont="1" applyBorder="1" applyAlignment="1">
      <alignment horizontal="center" vertical="center"/>
    </xf>
    <xf numFmtId="0" fontId="0" fillId="0" borderId="16" xfId="0" applyBorder="1" applyAlignment="1">
      <alignment horizontal="center" vertical="center"/>
    </xf>
    <xf numFmtId="49" fontId="0" fillId="0" borderId="16" xfId="0" applyNumberFormat="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right"/>
    </xf>
    <xf numFmtId="0" fontId="0" fillId="0" borderId="16"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23" fillId="0" borderId="40" xfId="0" applyFont="1" applyBorder="1" applyAlignment="1">
      <alignment horizontal="center" vertical="center"/>
    </xf>
    <xf numFmtId="0" fontId="23" fillId="0" borderId="127" xfId="0" applyFont="1" applyBorder="1" applyAlignment="1">
      <alignment horizontal="center" vertical="center"/>
    </xf>
    <xf numFmtId="0" fontId="0" fillId="0" borderId="40" xfId="0" applyBorder="1" applyAlignment="1">
      <alignment horizontal="left" vertical="center" wrapText="1"/>
    </xf>
    <xf numFmtId="0" fontId="0" fillId="0" borderId="42"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12" fontId="0" fillId="0" borderId="12" xfId="0" applyNumberFormat="1" applyBorder="1" applyAlignment="1">
      <alignment horizontal="center" vertical="center"/>
    </xf>
    <xf numFmtId="12" fontId="0" fillId="0" borderId="4" xfId="0" applyNumberFormat="1" applyBorder="1" applyAlignment="1">
      <alignment horizontal="center" vertical="center"/>
    </xf>
    <xf numFmtId="2" fontId="20" fillId="0" borderId="13" xfId="0" applyNumberFormat="1" applyFont="1" applyBorder="1" applyAlignment="1">
      <alignment horizontal="right" vertical="center"/>
    </xf>
    <xf numFmtId="2" fontId="20" fillId="0" borderId="24" xfId="0" applyNumberFormat="1" applyFont="1" applyBorder="1" applyAlignment="1">
      <alignment horizontal="right" vertical="center"/>
    </xf>
    <xf numFmtId="0" fontId="21" fillId="0" borderId="23" xfId="0" applyFont="1" applyBorder="1" applyAlignment="1">
      <alignment horizontal="right"/>
    </xf>
    <xf numFmtId="0" fontId="21" fillId="0" borderId="4" xfId="0" applyFont="1" applyBorder="1" applyAlignment="1">
      <alignment horizontal="right"/>
    </xf>
    <xf numFmtId="0" fontId="21" fillId="0" borderId="41" xfId="0" applyFont="1" applyBorder="1" applyAlignment="1">
      <alignment horizontal="right" vertical="center" wrapText="1"/>
    </xf>
    <xf numFmtId="0" fontId="21" fillId="0" borderId="111" xfId="0" applyFont="1" applyBorder="1" applyAlignment="1">
      <alignment horizontal="right" vertical="center" wrapText="1"/>
    </xf>
    <xf numFmtId="0" fontId="21" fillId="0" borderId="71" xfId="0" applyFont="1" applyBorder="1" applyAlignment="1">
      <alignment horizontal="right" vertical="center" wrapText="1"/>
    </xf>
    <xf numFmtId="0" fontId="21" fillId="0" borderId="15" xfId="0" applyFont="1" applyBorder="1" applyAlignment="1">
      <alignment horizontal="right" vertical="center"/>
    </xf>
    <xf numFmtId="0" fontId="0" fillId="0" borderId="16" xfId="0" applyBorder="1" applyAlignment="1">
      <alignment horizontal="right" vertical="center"/>
    </xf>
    <xf numFmtId="0" fontId="21" fillId="0" borderId="19"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9" fontId="21" fillId="0" borderId="20" xfId="0" applyNumberFormat="1" applyFont="1" applyBorder="1" applyAlignment="1">
      <alignment horizontal="center" vertical="center"/>
    </xf>
    <xf numFmtId="49" fontId="0" fillId="0" borderId="27" xfId="0" applyNumberFormat="1" applyBorder="1" applyAlignment="1">
      <alignment horizontal="center" vertical="center"/>
    </xf>
    <xf numFmtId="2" fontId="20" fillId="0" borderId="21" xfId="0" applyNumberFormat="1" applyFont="1" applyBorder="1" applyAlignment="1">
      <alignment horizontal="right" vertical="center"/>
    </xf>
    <xf numFmtId="2" fontId="20" fillId="0" borderId="28" xfId="0" applyNumberFormat="1" applyFont="1" applyBorder="1" applyAlignment="1">
      <alignment horizontal="right" vertical="center"/>
    </xf>
    <xf numFmtId="0" fontId="21" fillId="0" borderId="41" xfId="0" applyFont="1" applyBorder="1" applyAlignment="1">
      <alignment horizontal="right"/>
    </xf>
    <xf numFmtId="0" fontId="21" fillId="0" borderId="111" xfId="0" applyFont="1" applyBorder="1" applyAlignment="1">
      <alignment horizontal="right"/>
    </xf>
    <xf numFmtId="0" fontId="21" fillId="0" borderId="71" xfId="0" applyFont="1" applyBorder="1" applyAlignment="1">
      <alignment horizontal="right"/>
    </xf>
    <xf numFmtId="0" fontId="21" fillId="0" borderId="32" xfId="0" applyFont="1" applyBorder="1" applyAlignment="1">
      <alignment horizontal="right"/>
    </xf>
    <xf numFmtId="0" fontId="0" fillId="0" borderId="33" xfId="0" applyBorder="1" applyAlignment="1">
      <alignment horizontal="right"/>
    </xf>
    <xf numFmtId="0" fontId="0" fillId="0" borderId="117" xfId="0" applyBorder="1" applyAlignment="1">
      <alignment horizontal="right"/>
    </xf>
    <xf numFmtId="0" fontId="23" fillId="0" borderId="41" xfId="0" applyFont="1" applyBorder="1" applyAlignment="1">
      <alignment horizontal="center" vertical="center"/>
    </xf>
    <xf numFmtId="169" fontId="25" fillId="0" borderId="32" xfId="0" applyNumberFormat="1" applyFont="1" applyBorder="1" applyAlignment="1">
      <alignment horizontal="right"/>
    </xf>
    <xf numFmtId="169" fontId="25" fillId="0" borderId="33" xfId="0" applyNumberFormat="1" applyFont="1" applyBorder="1" applyAlignment="1">
      <alignment horizontal="right"/>
    </xf>
    <xf numFmtId="169" fontId="25" fillId="0" borderId="117" xfId="0" applyNumberFormat="1" applyFont="1" applyBorder="1" applyAlignment="1">
      <alignment horizontal="right"/>
    </xf>
    <xf numFmtId="0" fontId="21" fillId="0" borderId="142" xfId="0" applyFont="1" applyBorder="1" applyAlignment="1">
      <alignment horizontal="left"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49" fontId="0" fillId="0" borderId="44" xfId="0" applyNumberFormat="1" applyBorder="1" applyAlignment="1">
      <alignment horizontal="center" vertical="center"/>
    </xf>
    <xf numFmtId="2" fontId="20" fillId="0" borderId="45" xfId="0" applyNumberFormat="1" applyFont="1" applyBorder="1" applyAlignment="1">
      <alignment horizontal="right" vertical="center"/>
    </xf>
    <xf numFmtId="0" fontId="20" fillId="0" borderId="42" xfId="0" applyFont="1" applyBorder="1" applyAlignment="1">
      <alignment horizontal="right"/>
    </xf>
    <xf numFmtId="0" fontId="20" fillId="0" borderId="110" xfId="0" applyFont="1" applyBorder="1" applyAlignment="1">
      <alignment horizontal="right"/>
    </xf>
    <xf numFmtId="0" fontId="20" fillId="0" borderId="62" xfId="0" applyFont="1" applyBorder="1" applyAlignment="1">
      <alignment horizontal="right"/>
    </xf>
    <xf numFmtId="0" fontId="21" fillId="0" borderId="127" xfId="0" applyFont="1" applyBorder="1" applyAlignment="1">
      <alignment horizontal="left" vertical="center" wrapText="1"/>
    </xf>
    <xf numFmtId="0" fontId="20" fillId="0" borderId="127" xfId="0" applyFont="1" applyBorder="1" applyAlignment="1">
      <alignment horizontal="right"/>
    </xf>
    <xf numFmtId="0" fontId="20" fillId="0" borderId="64" xfId="0" applyFont="1" applyBorder="1" applyAlignment="1">
      <alignment horizontal="right"/>
    </xf>
    <xf numFmtId="0" fontId="20" fillId="0" borderId="65" xfId="0" applyFont="1" applyBorder="1" applyAlignment="1">
      <alignment horizontal="right"/>
    </xf>
    <xf numFmtId="168" fontId="20" fillId="0" borderId="32" xfId="0" applyNumberFormat="1" applyFont="1" applyBorder="1" applyAlignment="1">
      <alignment horizontal="right"/>
    </xf>
    <xf numFmtId="168" fontId="20" fillId="0" borderId="33" xfId="0" applyNumberFormat="1" applyFont="1" applyBorder="1" applyAlignment="1">
      <alignment horizontal="right"/>
    </xf>
    <xf numFmtId="0" fontId="20" fillId="0" borderId="66" xfId="0" applyFont="1" applyBorder="1" applyAlignment="1">
      <alignment horizontal="right" vertical="center"/>
    </xf>
    <xf numFmtId="0" fontId="20" fillId="0" borderId="67" xfId="0" applyFont="1" applyBorder="1" applyAlignment="1">
      <alignment horizontal="right" vertical="center"/>
    </xf>
    <xf numFmtId="0" fontId="21" fillId="0" borderId="101" xfId="0" applyFont="1" applyBorder="1" applyAlignment="1">
      <alignment horizontal="left" vertical="center"/>
    </xf>
    <xf numFmtId="0" fontId="21" fillId="0" borderId="142" xfId="0" applyFont="1" applyBorder="1" applyAlignment="1">
      <alignment horizontal="left" vertical="center"/>
    </xf>
    <xf numFmtId="0" fontId="10" fillId="0" borderId="1" xfId="1" applyFont="1" applyBorder="1" applyAlignment="1">
      <alignment horizontal="center" vertical="top" wrapText="1" readingOrder="1"/>
    </xf>
    <xf numFmtId="0" fontId="11" fillId="0" borderId="2" xfId="1" applyFont="1" applyBorder="1" applyAlignment="1">
      <alignment vertical="top" wrapText="1"/>
    </xf>
    <xf numFmtId="165" fontId="10" fillId="0" borderId="7" xfId="1" applyNumberFormat="1" applyFont="1" applyBorder="1" applyAlignment="1">
      <alignment horizontal="center" vertical="top" wrapText="1" readingOrder="1"/>
    </xf>
    <xf numFmtId="0" fontId="11" fillId="0" borderId="47" xfId="1" applyFont="1" applyBorder="1" applyAlignment="1">
      <alignment vertical="top" wrapText="1"/>
    </xf>
    <xf numFmtId="165" fontId="10" fillId="0" borderId="1" xfId="1" applyNumberFormat="1" applyFont="1" applyBorder="1" applyAlignment="1">
      <alignment horizontal="center" vertical="top" wrapText="1" readingOrder="1"/>
    </xf>
    <xf numFmtId="0" fontId="4" fillId="0" borderId="5" xfId="1" applyFont="1" applyBorder="1" applyAlignment="1">
      <alignment horizontal="center" vertical="top" wrapText="1" readingOrder="1"/>
    </xf>
    <xf numFmtId="0" fontId="4" fillId="0" borderId="2" xfId="1" applyFont="1" applyBorder="1" applyAlignment="1">
      <alignment horizontal="center" vertical="top" wrapText="1" readingOrder="1"/>
    </xf>
    <xf numFmtId="0" fontId="6" fillId="0" borderId="1" xfId="1" applyFont="1" applyBorder="1" applyAlignment="1">
      <alignment horizontal="center" vertical="center" wrapText="1" readingOrder="1"/>
    </xf>
    <xf numFmtId="0" fontId="3" fillId="0" borderId="2" xfId="1" applyFont="1" applyBorder="1" applyAlignment="1">
      <alignment vertical="center" wrapText="1"/>
    </xf>
    <xf numFmtId="165" fontId="4" fillId="0" borderId="1" xfId="1" applyNumberFormat="1" applyFont="1" applyBorder="1" applyAlignment="1">
      <alignment horizontal="center" vertical="top" wrapText="1" readingOrder="1"/>
    </xf>
    <xf numFmtId="0" fontId="3" fillId="0" borderId="2" xfId="1" applyFont="1" applyBorder="1" applyAlignment="1">
      <alignment vertical="top" wrapText="1"/>
    </xf>
    <xf numFmtId="165" fontId="5" fillId="0" borderId="1" xfId="1" applyNumberFormat="1" applyFont="1" applyBorder="1" applyAlignment="1">
      <alignment horizontal="center" vertical="top" wrapText="1" readingOrder="1"/>
    </xf>
    <xf numFmtId="0" fontId="8" fillId="0" borderId="2" xfId="1" applyFont="1" applyBorder="1" applyAlignment="1">
      <alignment vertical="top" wrapText="1"/>
    </xf>
    <xf numFmtId="0" fontId="4" fillId="0" borderId="1" xfId="1" applyFont="1" applyBorder="1" applyAlignment="1">
      <alignment horizontal="center" vertical="top" wrapText="1" readingOrder="1"/>
    </xf>
    <xf numFmtId="14" fontId="10" fillId="0" borderId="0" xfId="1" applyNumberFormat="1" applyFont="1" applyBorder="1" applyAlignment="1">
      <alignment horizontal="center" vertical="top" wrapText="1" readingOrder="1"/>
    </xf>
    <xf numFmtId="0" fontId="10" fillId="3" borderId="1" xfId="1" applyFont="1" applyFill="1" applyBorder="1" applyAlignment="1">
      <alignment horizontal="center" vertical="top" wrapText="1" readingOrder="1"/>
    </xf>
    <xf numFmtId="0" fontId="3" fillId="0" borderId="72" xfId="0" applyFont="1" applyBorder="1" applyAlignment="1">
      <alignment horizontal="left"/>
    </xf>
    <xf numFmtId="171" fontId="0" fillId="0" borderId="21" xfId="0" applyNumberFormat="1" applyBorder="1" applyAlignment="1">
      <alignment vertical="center"/>
    </xf>
    <xf numFmtId="49" fontId="0" fillId="0" borderId="12" xfId="0" applyNumberFormat="1" applyBorder="1" applyAlignment="1">
      <alignment horizontal="center" vertical="center"/>
    </xf>
    <xf numFmtId="171" fontId="0" fillId="0" borderId="17" xfId="0" applyNumberFormat="1" applyBorder="1" applyAlignment="1">
      <alignment vertical="center"/>
    </xf>
    <xf numFmtId="1" fontId="20" fillId="0" borderId="31" xfId="0" applyNumberFormat="1" applyFont="1" applyBorder="1" applyAlignment="1">
      <alignment horizontal="right"/>
    </xf>
    <xf numFmtId="1" fontId="20" fillId="0" borderId="39" xfId="0" applyNumberFormat="1" applyFont="1" applyBorder="1"/>
    <xf numFmtId="49" fontId="21" fillId="0" borderId="12" xfId="0" applyNumberFormat="1" applyFont="1" applyBorder="1" applyAlignment="1">
      <alignment horizontal="center" vertical="center"/>
    </xf>
    <xf numFmtId="1" fontId="20" fillId="0" borderId="13" xfId="0" applyNumberFormat="1" applyFont="1" applyBorder="1" applyAlignment="1">
      <alignment horizontal="right" vertical="center"/>
    </xf>
    <xf numFmtId="1" fontId="20" fillId="0" borderId="24" xfId="0" applyNumberFormat="1" applyFont="1" applyBorder="1" applyAlignment="1">
      <alignment horizontal="right" vertical="center"/>
    </xf>
    <xf numFmtId="0" fontId="21" fillId="0" borderId="23" xfId="0" applyFont="1" applyBorder="1" applyAlignment="1">
      <alignment horizontal="center" vertical="center"/>
    </xf>
    <xf numFmtId="1" fontId="20" fillId="0" borderId="17" xfId="0" applyNumberFormat="1" applyFont="1" applyBorder="1" applyAlignment="1">
      <alignment horizontal="right" vertical="center"/>
    </xf>
    <xf numFmtId="1" fontId="0" fillId="0" borderId="46" xfId="0" applyNumberFormat="1" applyBorder="1" applyAlignment="1">
      <alignment horizontal="right"/>
    </xf>
    <xf numFmtId="0" fontId="21" fillId="0" borderId="35" xfId="0" applyFont="1" applyBorder="1" applyAlignment="1">
      <alignment horizontal="center" vertical="center"/>
    </xf>
    <xf numFmtId="0" fontId="21" fillId="0" borderId="141" xfId="0" applyFont="1" applyBorder="1" applyAlignment="1">
      <alignment horizontal="center" vertical="center" wrapText="1"/>
    </xf>
    <xf numFmtId="0" fontId="20" fillId="0" borderId="40" xfId="0" applyFont="1" applyBorder="1" applyAlignment="1">
      <alignment horizontal="left" vertical="center" wrapText="1"/>
    </xf>
    <xf numFmtId="1" fontId="20" fillId="0" borderId="13" xfId="0" applyNumberFormat="1" applyFont="1" applyBorder="1" applyAlignment="1">
      <alignment horizontal="right" vertical="center"/>
    </xf>
    <xf numFmtId="0" fontId="21" fillId="0" borderId="58" xfId="0" applyFont="1" applyBorder="1" applyAlignment="1">
      <alignment horizontal="center" vertical="center"/>
    </xf>
    <xf numFmtId="1" fontId="20" fillId="0" borderId="21" xfId="0" applyNumberFormat="1" applyFont="1" applyBorder="1" applyAlignment="1">
      <alignment vertical="center"/>
    </xf>
    <xf numFmtId="0" fontId="21" fillId="0" borderId="62" xfId="0" applyFont="1" applyBorder="1" applyAlignment="1">
      <alignment horizontal="center" vertical="center"/>
    </xf>
    <xf numFmtId="0" fontId="20" fillId="0" borderId="127" xfId="0" applyFont="1" applyBorder="1" applyAlignment="1">
      <alignment wrapText="1"/>
    </xf>
    <xf numFmtId="49" fontId="21" fillId="0" borderId="27" xfId="0" applyNumberFormat="1" applyFont="1" applyBorder="1" applyAlignment="1">
      <alignment horizontal="center" vertical="center" wrapText="1"/>
    </xf>
    <xf numFmtId="1" fontId="20" fillId="0" borderId="28" xfId="0" applyNumberFormat="1" applyFont="1" applyBorder="1" applyAlignment="1">
      <alignment vertical="center" wrapText="1"/>
    </xf>
    <xf numFmtId="0" fontId="21" fillId="0" borderId="65" xfId="0" applyFont="1" applyBorder="1" applyAlignment="1">
      <alignment vertical="center" wrapText="1"/>
    </xf>
    <xf numFmtId="0" fontId="21" fillId="0" borderId="27" xfId="0" applyFont="1" applyBorder="1" applyAlignment="1">
      <alignment vertical="center" wrapText="1"/>
    </xf>
    <xf numFmtId="49" fontId="21" fillId="0" borderId="27" xfId="0" applyNumberFormat="1" applyFont="1" applyBorder="1" applyAlignment="1">
      <alignment horizontal="right" vertical="center" wrapText="1"/>
    </xf>
    <xf numFmtId="0" fontId="15" fillId="3" borderId="1" xfId="1" applyFont="1" applyFill="1" applyBorder="1" applyAlignment="1">
      <alignment horizontal="center" vertical="top" wrapText="1" readingOrder="1"/>
    </xf>
    <xf numFmtId="4" fontId="15" fillId="0" borderId="1" xfId="1" applyNumberFormat="1" applyFont="1" applyBorder="1" applyAlignment="1">
      <alignment horizontal="center" vertical="top" wrapText="1" readingOrder="1"/>
    </xf>
  </cellXfs>
  <cellStyles count="2">
    <cellStyle name="Normal" xfId="1" xr:uid="{00000000-0005-0000-0000-000000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82"/>
  <sheetViews>
    <sheetView showGridLines="0" tabSelected="1" workbookViewId="0">
      <pane ySplit="1" topLeftCell="A1765" activePane="bottomLeft" state="frozen"/>
      <selection pane="bottomLeft" activeCell="J1782" sqref="J1782"/>
    </sheetView>
  </sheetViews>
  <sheetFormatPr defaultColWidth="9.109375" defaultRowHeight="14.4" x14ac:dyDescent="0.3"/>
  <cols>
    <col min="1" max="1" width="11.6640625" style="2" bestFit="1" customWidth="1"/>
    <col min="2" max="2" width="17.88671875" style="2" customWidth="1"/>
    <col min="3" max="3" width="13.5546875" style="2" customWidth="1"/>
    <col min="4" max="4" width="20.109375" style="2" customWidth="1"/>
    <col min="5" max="5" width="12.33203125" style="2" customWidth="1"/>
    <col min="6" max="6" width="11.88671875" style="2" bestFit="1" customWidth="1"/>
    <col min="7" max="7" width="9.88671875" style="2" customWidth="1"/>
    <col min="8" max="8" width="9.6640625" style="2" customWidth="1"/>
    <col min="9" max="9" width="16.77734375" style="2" customWidth="1"/>
    <col min="10" max="10" width="13.33203125" style="2" customWidth="1"/>
    <col min="11" max="16384" width="9.109375" style="2"/>
  </cols>
  <sheetData>
    <row r="1" spans="1:10" ht="24" customHeight="1" x14ac:dyDescent="0.3">
      <c r="A1" s="1" t="s">
        <v>0</v>
      </c>
      <c r="B1" s="1" t="s">
        <v>1</v>
      </c>
      <c r="C1" s="1" t="s">
        <v>2</v>
      </c>
      <c r="D1" s="1" t="s">
        <v>3</v>
      </c>
      <c r="E1" s="1" t="s">
        <v>4</v>
      </c>
      <c r="F1" s="1" t="s">
        <v>5</v>
      </c>
      <c r="G1" s="1" t="s">
        <v>6</v>
      </c>
      <c r="H1" s="1" t="s">
        <v>7</v>
      </c>
      <c r="I1" s="1" t="s">
        <v>8</v>
      </c>
      <c r="J1" s="1" t="s">
        <v>9</v>
      </c>
    </row>
    <row r="2" spans="1:10" ht="30.6" x14ac:dyDescent="0.3">
      <c r="A2" s="3">
        <v>44238</v>
      </c>
      <c r="B2" s="4" t="s">
        <v>1042</v>
      </c>
      <c r="C2" s="4" t="s">
        <v>1043</v>
      </c>
      <c r="D2" s="4" t="s">
        <v>1044</v>
      </c>
      <c r="E2" s="4" t="s">
        <v>1045</v>
      </c>
      <c r="F2" s="5">
        <v>65</v>
      </c>
      <c r="G2" s="6">
        <v>44.74</v>
      </c>
      <c r="H2" s="6">
        <v>138.13999999999999</v>
      </c>
      <c r="I2" s="6">
        <v>8979.1</v>
      </c>
      <c r="J2" s="6" t="s">
        <v>2024</v>
      </c>
    </row>
    <row r="3" spans="1:10" ht="20.399999999999999" x14ac:dyDescent="0.3">
      <c r="A3" s="3">
        <v>44238</v>
      </c>
      <c r="B3" s="4" t="s">
        <v>1046</v>
      </c>
      <c r="C3" s="4" t="s">
        <v>1047</v>
      </c>
      <c r="D3" s="4" t="s">
        <v>42</v>
      </c>
      <c r="E3" s="4" t="s">
        <v>1048</v>
      </c>
      <c r="F3" s="5">
        <v>254.67</v>
      </c>
      <c r="G3" s="6">
        <v>90.12</v>
      </c>
      <c r="H3" s="6">
        <v>90.12</v>
      </c>
      <c r="I3" s="6">
        <v>22950.86</v>
      </c>
      <c r="J3" s="6" t="s">
        <v>2024</v>
      </c>
    </row>
    <row r="4" spans="1:10" ht="20.399999999999999" x14ac:dyDescent="0.3">
      <c r="A4" s="3">
        <v>44238</v>
      </c>
      <c r="B4" s="4" t="s">
        <v>1049</v>
      </c>
      <c r="C4" s="4" t="s">
        <v>1050</v>
      </c>
      <c r="D4" s="4" t="s">
        <v>1051</v>
      </c>
      <c r="E4" s="4" t="s">
        <v>240</v>
      </c>
      <c r="F4" s="5">
        <v>723</v>
      </c>
      <c r="G4" s="6">
        <v>9.68</v>
      </c>
      <c r="H4" s="6">
        <v>25</v>
      </c>
      <c r="I4" s="6">
        <v>18075</v>
      </c>
      <c r="J4" s="6" t="s">
        <v>2024</v>
      </c>
    </row>
    <row r="5" spans="1:10" ht="20.399999999999999" x14ac:dyDescent="0.3">
      <c r="A5" s="3">
        <v>44238</v>
      </c>
      <c r="B5" s="4" t="s">
        <v>1052</v>
      </c>
      <c r="C5" s="4" t="s">
        <v>1053</v>
      </c>
      <c r="D5" s="4" t="s">
        <v>1054</v>
      </c>
      <c r="E5" s="4" t="s">
        <v>1055</v>
      </c>
      <c r="F5" s="5">
        <v>40</v>
      </c>
      <c r="G5" s="6">
        <v>111.32</v>
      </c>
      <c r="H5" s="6">
        <v>117.51</v>
      </c>
      <c r="I5" s="6">
        <v>4700.3999999999996</v>
      </c>
      <c r="J5" s="6" t="s">
        <v>2024</v>
      </c>
    </row>
    <row r="6" spans="1:10" ht="30.6" x14ac:dyDescent="0.3">
      <c r="A6" s="3">
        <v>44238</v>
      </c>
      <c r="B6" s="4" t="s">
        <v>1056</v>
      </c>
      <c r="C6" s="4" t="s">
        <v>1057</v>
      </c>
      <c r="D6" s="4" t="s">
        <v>16</v>
      </c>
      <c r="E6" s="4" t="s">
        <v>1058</v>
      </c>
      <c r="F6" s="5">
        <v>34</v>
      </c>
      <c r="G6" s="6">
        <v>34.08</v>
      </c>
      <c r="H6" s="6">
        <v>47.71</v>
      </c>
      <c r="I6" s="6">
        <v>1622.14</v>
      </c>
      <c r="J6" s="6" t="s">
        <v>2024</v>
      </c>
    </row>
    <row r="7" spans="1:10" ht="20.399999999999999" x14ac:dyDescent="0.3">
      <c r="A7" s="3">
        <v>44238</v>
      </c>
      <c r="B7" s="4" t="s">
        <v>1059</v>
      </c>
      <c r="C7" s="4" t="s">
        <v>1060</v>
      </c>
      <c r="D7" s="4" t="s">
        <v>246</v>
      </c>
      <c r="E7" s="4" t="s">
        <v>1061</v>
      </c>
      <c r="F7" s="5">
        <v>1319</v>
      </c>
      <c r="G7" s="6">
        <v>1.7</v>
      </c>
      <c r="H7" s="6">
        <v>4.26</v>
      </c>
      <c r="I7" s="6">
        <v>5618.94</v>
      </c>
      <c r="J7" s="6" t="s">
        <v>2024</v>
      </c>
    </row>
    <row r="8" spans="1:10" ht="30.6" x14ac:dyDescent="0.3">
      <c r="A8" s="3">
        <v>44238</v>
      </c>
      <c r="B8" s="4" t="s">
        <v>1062</v>
      </c>
      <c r="C8" s="4" t="s">
        <v>1063</v>
      </c>
      <c r="D8" s="4" t="s">
        <v>16</v>
      </c>
      <c r="E8" s="4" t="s">
        <v>1064</v>
      </c>
      <c r="F8" s="5">
        <v>255</v>
      </c>
      <c r="G8" s="6">
        <v>1.92</v>
      </c>
      <c r="H8" s="6">
        <v>7.07</v>
      </c>
      <c r="I8" s="6">
        <v>1802.85</v>
      </c>
      <c r="J8" s="6" t="s">
        <v>2024</v>
      </c>
    </row>
    <row r="9" spans="1:10" ht="20.399999999999999" x14ac:dyDescent="0.3">
      <c r="A9" s="3">
        <v>44238</v>
      </c>
      <c r="B9" s="4" t="s">
        <v>1065</v>
      </c>
      <c r="C9" s="4" t="s">
        <v>1066</v>
      </c>
      <c r="D9" s="4" t="s">
        <v>131</v>
      </c>
      <c r="E9" s="4" t="s">
        <v>768</v>
      </c>
      <c r="F9" s="5">
        <v>189</v>
      </c>
      <c r="G9" s="6">
        <v>1.94</v>
      </c>
      <c r="H9" s="6">
        <v>10.1</v>
      </c>
      <c r="I9" s="6">
        <v>1908.9</v>
      </c>
      <c r="J9" s="6" t="s">
        <v>2024</v>
      </c>
    </row>
    <row r="10" spans="1:10" ht="30.6" x14ac:dyDescent="0.3">
      <c r="A10" s="3">
        <v>44238</v>
      </c>
      <c r="B10" s="4" t="s">
        <v>1067</v>
      </c>
      <c r="C10" s="4" t="s">
        <v>1068</v>
      </c>
      <c r="D10" s="4" t="s">
        <v>1069</v>
      </c>
      <c r="E10" s="4" t="s">
        <v>1070</v>
      </c>
      <c r="F10" s="5">
        <v>689.7</v>
      </c>
      <c r="G10" s="6">
        <v>2.2999999999999998</v>
      </c>
      <c r="H10" s="6">
        <v>9.8699999999999992</v>
      </c>
      <c r="I10" s="6">
        <v>6807.34</v>
      </c>
      <c r="J10" s="6" t="s">
        <v>2024</v>
      </c>
    </row>
    <row r="11" spans="1:10" ht="30.6" x14ac:dyDescent="0.3">
      <c r="A11" s="3">
        <v>44238</v>
      </c>
      <c r="B11" s="4" t="s">
        <v>1071</v>
      </c>
      <c r="C11" s="4" t="s">
        <v>1072</v>
      </c>
      <c r="D11" s="4" t="s">
        <v>12</v>
      </c>
      <c r="E11" s="4" t="s">
        <v>1073</v>
      </c>
      <c r="F11" s="5">
        <v>270</v>
      </c>
      <c r="G11" s="6">
        <v>14.2</v>
      </c>
      <c r="H11" s="6">
        <v>56.8</v>
      </c>
      <c r="I11" s="6">
        <v>15336</v>
      </c>
      <c r="J11" s="6" t="s">
        <v>2024</v>
      </c>
    </row>
    <row r="12" spans="1:10" ht="30.6" x14ac:dyDescent="0.3">
      <c r="A12" s="3">
        <v>44238</v>
      </c>
      <c r="B12" s="4" t="s">
        <v>1074</v>
      </c>
      <c r="C12" s="4" t="s">
        <v>1075</v>
      </c>
      <c r="D12" s="4" t="s">
        <v>12</v>
      </c>
      <c r="E12" s="4" t="s">
        <v>270</v>
      </c>
      <c r="F12" s="5">
        <v>249</v>
      </c>
      <c r="G12" s="6">
        <v>54.77</v>
      </c>
      <c r="H12" s="6">
        <v>54.77</v>
      </c>
      <c r="I12" s="6">
        <v>13637.73</v>
      </c>
      <c r="J12" s="6" t="s">
        <v>2024</v>
      </c>
    </row>
    <row r="13" spans="1:10" ht="30.6" x14ac:dyDescent="0.3">
      <c r="A13" s="3">
        <v>44238</v>
      </c>
      <c r="B13" s="4" t="s">
        <v>1076</v>
      </c>
      <c r="C13" s="4" t="s">
        <v>1077</v>
      </c>
      <c r="D13" s="4" t="s">
        <v>12</v>
      </c>
      <c r="E13" s="4" t="s">
        <v>1078</v>
      </c>
      <c r="F13" s="5">
        <v>3680</v>
      </c>
      <c r="G13" s="6">
        <v>3.55</v>
      </c>
      <c r="H13" s="6">
        <v>8</v>
      </c>
      <c r="I13" s="6">
        <v>29440</v>
      </c>
      <c r="J13" s="6" t="s">
        <v>2024</v>
      </c>
    </row>
    <row r="14" spans="1:10" ht="30.6" x14ac:dyDescent="0.3">
      <c r="A14" s="3">
        <v>44238</v>
      </c>
      <c r="B14" s="4" t="s">
        <v>1079</v>
      </c>
      <c r="C14" s="4" t="s">
        <v>1080</v>
      </c>
      <c r="D14" s="4" t="s">
        <v>30</v>
      </c>
      <c r="E14" s="4" t="s">
        <v>1081</v>
      </c>
      <c r="F14" s="5">
        <v>7</v>
      </c>
      <c r="G14" s="6">
        <v>4.4000000000000004</v>
      </c>
      <c r="H14" s="6">
        <v>7.14</v>
      </c>
      <c r="I14" s="6">
        <v>50</v>
      </c>
      <c r="J14" s="6" t="s">
        <v>2024</v>
      </c>
    </row>
    <row r="15" spans="1:10" ht="30.6" x14ac:dyDescent="0.3">
      <c r="A15" s="3">
        <v>44238</v>
      </c>
      <c r="B15" s="4" t="s">
        <v>1082</v>
      </c>
      <c r="C15" s="4" t="s">
        <v>1083</v>
      </c>
      <c r="D15" s="4" t="s">
        <v>16</v>
      </c>
      <c r="E15" s="4" t="s">
        <v>1084</v>
      </c>
      <c r="F15" s="5">
        <v>74.92</v>
      </c>
      <c r="G15" s="6">
        <v>23.49</v>
      </c>
      <c r="H15" s="6">
        <v>28.19</v>
      </c>
      <c r="I15" s="6">
        <v>2111.9899999999998</v>
      </c>
      <c r="J15" s="6" t="s">
        <v>2024</v>
      </c>
    </row>
    <row r="16" spans="1:10" ht="30.6" x14ac:dyDescent="0.3">
      <c r="A16" s="3">
        <v>44238</v>
      </c>
      <c r="B16" s="4" t="s">
        <v>1085</v>
      </c>
      <c r="C16" s="4" t="s">
        <v>1086</v>
      </c>
      <c r="D16" s="4" t="s">
        <v>184</v>
      </c>
      <c r="E16" s="4" t="s">
        <v>1087</v>
      </c>
      <c r="F16" s="5">
        <v>521.5</v>
      </c>
      <c r="G16" s="6">
        <v>7.84</v>
      </c>
      <c r="H16" s="6">
        <v>22</v>
      </c>
      <c r="I16" s="6">
        <v>11473</v>
      </c>
      <c r="J16" s="6" t="s">
        <v>2024</v>
      </c>
    </row>
    <row r="17" spans="1:10" ht="20.399999999999999" x14ac:dyDescent="0.3">
      <c r="A17" s="3">
        <v>44238</v>
      </c>
      <c r="B17" s="4" t="s">
        <v>1088</v>
      </c>
      <c r="C17" s="4" t="s">
        <v>1089</v>
      </c>
      <c r="D17" s="4" t="s">
        <v>1090</v>
      </c>
      <c r="E17" s="4" t="s">
        <v>1091</v>
      </c>
      <c r="F17" s="5">
        <v>42.5</v>
      </c>
      <c r="G17" s="6">
        <v>34.799999999999997</v>
      </c>
      <c r="H17" s="6">
        <v>41.76</v>
      </c>
      <c r="I17" s="6">
        <v>1774.8</v>
      </c>
      <c r="J17" s="6" t="s">
        <v>2024</v>
      </c>
    </row>
    <row r="18" spans="1:10" ht="30.6" x14ac:dyDescent="0.3">
      <c r="A18" s="3">
        <v>44238</v>
      </c>
      <c r="B18" s="4" t="s">
        <v>1092</v>
      </c>
      <c r="C18" s="4" t="s">
        <v>1093</v>
      </c>
      <c r="D18" s="4" t="s">
        <v>184</v>
      </c>
      <c r="E18" s="4" t="s">
        <v>1091</v>
      </c>
      <c r="F18" s="5">
        <v>85.5</v>
      </c>
      <c r="G18" s="6">
        <v>11.62</v>
      </c>
      <c r="H18" s="6">
        <v>25</v>
      </c>
      <c r="I18" s="6">
        <v>2137.5</v>
      </c>
      <c r="J18" s="6" t="s">
        <v>2024</v>
      </c>
    </row>
    <row r="19" spans="1:10" ht="20.399999999999999" x14ac:dyDescent="0.3">
      <c r="A19" s="3">
        <v>44238</v>
      </c>
      <c r="B19" s="4" t="s">
        <v>1092</v>
      </c>
      <c r="C19" s="4" t="s">
        <v>1094</v>
      </c>
      <c r="D19" s="4" t="s">
        <v>34</v>
      </c>
      <c r="E19" s="4" t="s">
        <v>1091</v>
      </c>
      <c r="F19" s="5">
        <v>1.4</v>
      </c>
      <c r="G19" s="6">
        <v>11.62</v>
      </c>
      <c r="H19" s="6">
        <v>35.71</v>
      </c>
      <c r="I19" s="6">
        <v>50</v>
      </c>
      <c r="J19" s="6" t="s">
        <v>2024</v>
      </c>
    </row>
    <row r="20" spans="1:10" ht="20.399999999999999" x14ac:dyDescent="0.3">
      <c r="A20" s="3">
        <v>44238</v>
      </c>
      <c r="B20" s="4" t="s">
        <v>1095</v>
      </c>
      <c r="C20" s="4" t="s">
        <v>1096</v>
      </c>
      <c r="D20" s="4" t="s">
        <v>1097</v>
      </c>
      <c r="E20" s="4" t="s">
        <v>1098</v>
      </c>
      <c r="F20" s="5">
        <v>1830</v>
      </c>
      <c r="G20" s="6">
        <v>0.92</v>
      </c>
      <c r="H20" s="6">
        <v>7.17</v>
      </c>
      <c r="I20" s="6">
        <v>13121.1</v>
      </c>
      <c r="J20" s="6" t="s">
        <v>2024</v>
      </c>
    </row>
    <row r="21" spans="1:10" ht="20.399999999999999" x14ac:dyDescent="0.3">
      <c r="A21" s="3">
        <v>44238</v>
      </c>
      <c r="B21" s="4" t="s">
        <v>1099</v>
      </c>
      <c r="C21" s="4" t="s">
        <v>1100</v>
      </c>
      <c r="D21" s="4" t="s">
        <v>1101</v>
      </c>
      <c r="E21" s="4" t="s">
        <v>1102</v>
      </c>
      <c r="F21" s="5">
        <v>1349</v>
      </c>
      <c r="G21" s="6">
        <v>11.4</v>
      </c>
      <c r="H21" s="6">
        <v>12.75</v>
      </c>
      <c r="I21" s="6">
        <v>17205.8</v>
      </c>
      <c r="J21" s="6" t="s">
        <v>2024</v>
      </c>
    </row>
    <row r="22" spans="1:10" ht="20.399999999999999" x14ac:dyDescent="0.3">
      <c r="A22" s="3">
        <v>44238</v>
      </c>
      <c r="B22" s="4" t="s">
        <v>1103</v>
      </c>
      <c r="C22" s="4" t="s">
        <v>1104</v>
      </c>
      <c r="D22" s="4" t="s">
        <v>34</v>
      </c>
      <c r="E22" s="4" t="s">
        <v>1105</v>
      </c>
      <c r="F22" s="5">
        <v>2170.8000000000002</v>
      </c>
      <c r="G22" s="6">
        <v>3.45</v>
      </c>
      <c r="H22" s="6">
        <v>7.6</v>
      </c>
      <c r="I22" s="6">
        <v>16498.080000000002</v>
      </c>
      <c r="J22" s="6" t="s">
        <v>2024</v>
      </c>
    </row>
    <row r="23" spans="1:10" ht="30.6" x14ac:dyDescent="0.3">
      <c r="A23" s="3">
        <v>44238</v>
      </c>
      <c r="B23" s="4" t="s">
        <v>1103</v>
      </c>
      <c r="C23" s="4" t="s">
        <v>1106</v>
      </c>
      <c r="D23" s="4" t="s">
        <v>184</v>
      </c>
      <c r="E23" s="4" t="s">
        <v>1105</v>
      </c>
      <c r="F23" s="5">
        <v>3769.5</v>
      </c>
      <c r="G23" s="6">
        <v>3.45</v>
      </c>
      <c r="H23" s="6">
        <v>7.6</v>
      </c>
      <c r="I23" s="6">
        <v>28648.2</v>
      </c>
      <c r="J23" s="6" t="s">
        <v>2024</v>
      </c>
    </row>
    <row r="24" spans="1:10" ht="20.399999999999999" x14ac:dyDescent="0.3">
      <c r="A24" s="3">
        <v>44238</v>
      </c>
      <c r="B24" s="4" t="s">
        <v>1103</v>
      </c>
      <c r="C24" s="4" t="s">
        <v>1107</v>
      </c>
      <c r="D24" s="4" t="s">
        <v>266</v>
      </c>
      <c r="E24" s="4" t="s">
        <v>1105</v>
      </c>
      <c r="F24" s="5">
        <v>3704.83</v>
      </c>
      <c r="G24" s="6">
        <v>3.45</v>
      </c>
      <c r="H24" s="6">
        <v>7.6</v>
      </c>
      <c r="I24" s="6">
        <v>28156.71</v>
      </c>
      <c r="J24" s="6" t="s">
        <v>2024</v>
      </c>
    </row>
    <row r="25" spans="1:10" ht="20.399999999999999" x14ac:dyDescent="0.3">
      <c r="A25" s="3">
        <v>44238</v>
      </c>
      <c r="B25" s="4" t="s">
        <v>1108</v>
      </c>
      <c r="C25" s="4" t="s">
        <v>1109</v>
      </c>
      <c r="D25" s="4" t="s">
        <v>246</v>
      </c>
      <c r="E25" s="4" t="s">
        <v>1110</v>
      </c>
      <c r="F25" s="5">
        <v>6953</v>
      </c>
      <c r="G25" s="6">
        <v>5.65</v>
      </c>
      <c r="H25" s="6">
        <v>11.41</v>
      </c>
      <c r="I25" s="6">
        <v>79333.73</v>
      </c>
      <c r="J25" s="6" t="s">
        <v>2024</v>
      </c>
    </row>
    <row r="26" spans="1:10" ht="30.6" x14ac:dyDescent="0.3">
      <c r="A26" s="3">
        <v>44238</v>
      </c>
      <c r="B26" s="4" t="s">
        <v>1111</v>
      </c>
      <c r="C26" s="4" t="s">
        <v>1112</v>
      </c>
      <c r="D26" s="4" t="s">
        <v>12</v>
      </c>
      <c r="E26" s="4" t="s">
        <v>1113</v>
      </c>
      <c r="F26" s="5">
        <v>2295</v>
      </c>
      <c r="G26" s="6">
        <v>1.71</v>
      </c>
      <c r="H26" s="6">
        <v>4.01</v>
      </c>
      <c r="I26" s="6">
        <v>9202.9500000000007</v>
      </c>
      <c r="J26" s="6" t="s">
        <v>2024</v>
      </c>
    </row>
    <row r="27" spans="1:10" ht="30.6" x14ac:dyDescent="0.3">
      <c r="A27" s="3">
        <v>44238</v>
      </c>
      <c r="B27" s="4" t="s">
        <v>1114</v>
      </c>
      <c r="C27" s="4" t="s">
        <v>1115</v>
      </c>
      <c r="D27" s="4" t="s">
        <v>30</v>
      </c>
      <c r="E27" s="4" t="s">
        <v>1116</v>
      </c>
      <c r="F27" s="5">
        <v>551</v>
      </c>
      <c r="G27" s="6">
        <v>7.53</v>
      </c>
      <c r="H27" s="6">
        <v>9.0399999999999991</v>
      </c>
      <c r="I27" s="6">
        <v>4981.04</v>
      </c>
      <c r="J27" s="6" t="s">
        <v>2024</v>
      </c>
    </row>
    <row r="28" spans="1:10" ht="20.399999999999999" x14ac:dyDescent="0.3">
      <c r="A28" s="3">
        <v>44238</v>
      </c>
      <c r="B28" s="4" t="s">
        <v>1117</v>
      </c>
      <c r="C28" s="4" t="s">
        <v>1118</v>
      </c>
      <c r="D28" s="4" t="s">
        <v>49</v>
      </c>
      <c r="E28" s="4" t="s">
        <v>1119</v>
      </c>
      <c r="F28" s="5">
        <v>988</v>
      </c>
      <c r="G28" s="6">
        <v>3.07</v>
      </c>
      <c r="H28" s="6">
        <v>7.66</v>
      </c>
      <c r="I28" s="6">
        <v>7568.08</v>
      </c>
      <c r="J28" s="6" t="s">
        <v>2024</v>
      </c>
    </row>
    <row r="29" spans="1:10" ht="20.399999999999999" x14ac:dyDescent="0.3">
      <c r="A29" s="3">
        <v>44238</v>
      </c>
      <c r="B29" s="4" t="s">
        <v>1120</v>
      </c>
      <c r="C29" s="4" t="s">
        <v>1121</v>
      </c>
      <c r="D29" s="4" t="s">
        <v>246</v>
      </c>
      <c r="E29" s="4" t="s">
        <v>220</v>
      </c>
      <c r="F29" s="5">
        <v>572</v>
      </c>
      <c r="G29" s="6">
        <v>20.62</v>
      </c>
      <c r="H29" s="6">
        <v>25</v>
      </c>
      <c r="I29" s="6">
        <v>14300</v>
      </c>
      <c r="J29" s="6" t="s">
        <v>2024</v>
      </c>
    </row>
    <row r="30" spans="1:10" ht="20.399999999999999" x14ac:dyDescent="0.3">
      <c r="A30" s="3">
        <v>44238</v>
      </c>
      <c r="B30" s="4" t="s">
        <v>1122</v>
      </c>
      <c r="C30" s="4" t="s">
        <v>1123</v>
      </c>
      <c r="D30" s="4" t="s">
        <v>1054</v>
      </c>
      <c r="E30" s="4" t="s">
        <v>1124</v>
      </c>
      <c r="F30" s="5">
        <v>75</v>
      </c>
      <c r="G30" s="6">
        <v>7.51</v>
      </c>
      <c r="H30" s="6">
        <v>13.14</v>
      </c>
      <c r="I30" s="6">
        <v>985.5</v>
      </c>
      <c r="J30" s="6" t="s">
        <v>2024</v>
      </c>
    </row>
    <row r="31" spans="1:10" ht="30.6" x14ac:dyDescent="0.3">
      <c r="A31" s="3">
        <v>44238</v>
      </c>
      <c r="B31" s="4" t="s">
        <v>1125</v>
      </c>
      <c r="C31" s="4" t="s">
        <v>1126</v>
      </c>
      <c r="D31" s="4" t="s">
        <v>1127</v>
      </c>
      <c r="E31" s="4" t="s">
        <v>1128</v>
      </c>
      <c r="F31" s="5">
        <v>123</v>
      </c>
      <c r="G31" s="6">
        <v>12.91</v>
      </c>
      <c r="H31" s="6">
        <v>56.38</v>
      </c>
      <c r="I31" s="6">
        <v>6934.74</v>
      </c>
      <c r="J31" s="6" t="s">
        <v>2024</v>
      </c>
    </row>
    <row r="32" spans="1:10" ht="30.6" x14ac:dyDescent="0.3">
      <c r="A32" s="3">
        <v>44238</v>
      </c>
      <c r="B32" s="4" t="s">
        <v>1129</v>
      </c>
      <c r="C32" s="4" t="s">
        <v>1130</v>
      </c>
      <c r="D32" s="4" t="s">
        <v>1127</v>
      </c>
      <c r="E32" s="4" t="s">
        <v>1131</v>
      </c>
      <c r="F32" s="5">
        <v>1485</v>
      </c>
      <c r="G32" s="6">
        <v>5.42</v>
      </c>
      <c r="H32" s="6">
        <v>6.1</v>
      </c>
      <c r="I32" s="6">
        <v>9058.5</v>
      </c>
      <c r="J32" s="6" t="s">
        <v>2024</v>
      </c>
    </row>
    <row r="33" spans="1:10" ht="20.399999999999999" x14ac:dyDescent="0.3">
      <c r="A33" s="3">
        <v>44238</v>
      </c>
      <c r="B33" s="4" t="s">
        <v>1132</v>
      </c>
      <c r="C33" s="4" t="s">
        <v>1133</v>
      </c>
      <c r="D33" s="4" t="s">
        <v>1134</v>
      </c>
      <c r="E33" s="4" t="s">
        <v>1135</v>
      </c>
      <c r="F33" s="5">
        <v>479.84</v>
      </c>
      <c r="G33" s="6">
        <v>1.02</v>
      </c>
      <c r="H33" s="6">
        <v>2.5</v>
      </c>
      <c r="I33" s="6">
        <v>1199.5999999999999</v>
      </c>
      <c r="J33" s="6" t="s">
        <v>2024</v>
      </c>
    </row>
    <row r="34" spans="1:10" ht="20.399999999999999" x14ac:dyDescent="0.3">
      <c r="A34" s="3">
        <v>44238</v>
      </c>
      <c r="B34" s="4" t="s">
        <v>1136</v>
      </c>
      <c r="C34" s="4" t="s">
        <v>1137</v>
      </c>
      <c r="D34" s="4" t="s">
        <v>1138</v>
      </c>
      <c r="E34" s="4" t="s">
        <v>1139</v>
      </c>
      <c r="F34" s="5">
        <v>248.5</v>
      </c>
      <c r="G34" s="6">
        <v>1.79</v>
      </c>
      <c r="H34" s="6">
        <v>3.4</v>
      </c>
      <c r="I34" s="6">
        <v>844.9</v>
      </c>
      <c r="J34" s="6" t="s">
        <v>2024</v>
      </c>
    </row>
    <row r="35" spans="1:10" ht="20.399999999999999" x14ac:dyDescent="0.3">
      <c r="A35" s="3">
        <v>44238</v>
      </c>
      <c r="B35" s="4" t="s">
        <v>1136</v>
      </c>
      <c r="C35" s="4" t="s">
        <v>1140</v>
      </c>
      <c r="D35" s="4" t="s">
        <v>34</v>
      </c>
      <c r="E35" s="4" t="s">
        <v>1139</v>
      </c>
      <c r="F35" s="5">
        <v>40.5</v>
      </c>
      <c r="G35" s="6">
        <v>1.63</v>
      </c>
      <c r="H35" s="6">
        <v>3.4</v>
      </c>
      <c r="I35" s="6">
        <v>137.69999999999999</v>
      </c>
      <c r="J35" s="6" t="s">
        <v>2024</v>
      </c>
    </row>
    <row r="36" spans="1:10" ht="20.399999999999999" x14ac:dyDescent="0.3">
      <c r="A36" s="3">
        <v>44238</v>
      </c>
      <c r="B36" s="4" t="s">
        <v>1141</v>
      </c>
      <c r="C36" s="4" t="s">
        <v>1142</v>
      </c>
      <c r="D36" s="4" t="s">
        <v>42</v>
      </c>
      <c r="E36" s="4" t="s">
        <v>1143</v>
      </c>
      <c r="F36" s="5">
        <v>76</v>
      </c>
      <c r="G36" s="6">
        <v>6.87</v>
      </c>
      <c r="H36" s="6">
        <v>15</v>
      </c>
      <c r="I36" s="6">
        <v>1140</v>
      </c>
      <c r="J36" s="6" t="s">
        <v>2024</v>
      </c>
    </row>
    <row r="37" spans="1:10" ht="20.399999999999999" x14ac:dyDescent="0.3">
      <c r="A37" s="3">
        <v>44238</v>
      </c>
      <c r="B37" s="4" t="s">
        <v>1144</v>
      </c>
      <c r="C37" s="4" t="s">
        <v>1145</v>
      </c>
      <c r="D37" s="4" t="s">
        <v>1146</v>
      </c>
      <c r="E37" s="4" t="s">
        <v>283</v>
      </c>
      <c r="F37" s="5">
        <v>94.5</v>
      </c>
      <c r="G37" s="6">
        <v>13.63</v>
      </c>
      <c r="H37" s="6">
        <v>30.68</v>
      </c>
      <c r="I37" s="6">
        <v>2899.26</v>
      </c>
      <c r="J37" s="6" t="s">
        <v>2024</v>
      </c>
    </row>
    <row r="38" spans="1:10" ht="20.399999999999999" x14ac:dyDescent="0.3">
      <c r="A38" s="3">
        <v>44238</v>
      </c>
      <c r="B38" s="4" t="s">
        <v>1147</v>
      </c>
      <c r="C38" s="4" t="s">
        <v>1148</v>
      </c>
      <c r="D38" s="4" t="s">
        <v>266</v>
      </c>
      <c r="E38" s="4" t="s">
        <v>1149</v>
      </c>
      <c r="F38" s="5">
        <v>101.63</v>
      </c>
      <c r="G38" s="6">
        <v>5.49</v>
      </c>
      <c r="H38" s="6">
        <v>14</v>
      </c>
      <c r="I38" s="6">
        <v>1422.82</v>
      </c>
      <c r="J38" s="6" t="s">
        <v>2024</v>
      </c>
    </row>
    <row r="39" spans="1:10" ht="20.399999999999999" x14ac:dyDescent="0.3">
      <c r="A39" s="3">
        <v>44238</v>
      </c>
      <c r="B39" s="4" t="s">
        <v>1150</v>
      </c>
      <c r="C39" s="4" t="s">
        <v>1151</v>
      </c>
      <c r="D39" s="4" t="s">
        <v>42</v>
      </c>
      <c r="E39" s="4" t="s">
        <v>1152</v>
      </c>
      <c r="F39" s="5">
        <v>147.83000000000001</v>
      </c>
      <c r="G39" s="6">
        <v>21.21</v>
      </c>
      <c r="H39" s="6">
        <v>23.3</v>
      </c>
      <c r="I39" s="6">
        <v>3444.44</v>
      </c>
      <c r="J39" s="6" t="s">
        <v>2024</v>
      </c>
    </row>
    <row r="40" spans="1:10" ht="40.799999999999997" x14ac:dyDescent="0.3">
      <c r="A40" s="3">
        <v>44238</v>
      </c>
      <c r="B40" s="4" t="s">
        <v>1153</v>
      </c>
      <c r="C40" s="4" t="s">
        <v>1154</v>
      </c>
      <c r="D40" s="4" t="s">
        <v>1155</v>
      </c>
      <c r="E40" s="4" t="s">
        <v>1143</v>
      </c>
      <c r="F40" s="5">
        <v>13</v>
      </c>
      <c r="G40" s="6">
        <v>8.61</v>
      </c>
      <c r="H40" s="6">
        <v>15</v>
      </c>
      <c r="I40" s="6">
        <v>195</v>
      </c>
      <c r="J40" s="6" t="s">
        <v>2024</v>
      </c>
    </row>
    <row r="41" spans="1:10" ht="20.399999999999999" x14ac:dyDescent="0.3">
      <c r="A41" s="3">
        <v>44238</v>
      </c>
      <c r="B41" s="4" t="s">
        <v>1156</v>
      </c>
      <c r="C41" s="4" t="s">
        <v>1157</v>
      </c>
      <c r="D41" s="4" t="s">
        <v>1158</v>
      </c>
      <c r="E41" s="4" t="s">
        <v>283</v>
      </c>
      <c r="F41" s="5">
        <v>570</v>
      </c>
      <c r="G41" s="6">
        <v>17.75</v>
      </c>
      <c r="H41" s="6">
        <v>39.6</v>
      </c>
      <c r="I41" s="6">
        <v>22572</v>
      </c>
      <c r="J41" s="6" t="s">
        <v>2024</v>
      </c>
    </row>
    <row r="42" spans="1:10" ht="30.6" x14ac:dyDescent="0.3">
      <c r="A42" s="3">
        <v>44238</v>
      </c>
      <c r="B42" s="4" t="s">
        <v>1159</v>
      </c>
      <c r="C42" s="4" t="s">
        <v>1160</v>
      </c>
      <c r="D42" s="4" t="s">
        <v>12</v>
      </c>
      <c r="E42" s="4" t="s">
        <v>1161</v>
      </c>
      <c r="F42" s="5">
        <v>318</v>
      </c>
      <c r="G42" s="6">
        <v>23.31</v>
      </c>
      <c r="H42" s="6">
        <v>34.299999999999997</v>
      </c>
      <c r="I42" s="6">
        <v>10907.4</v>
      </c>
      <c r="J42" s="6" t="s">
        <v>2024</v>
      </c>
    </row>
    <row r="43" spans="1:10" s="15" customFormat="1" ht="30.6" x14ac:dyDescent="0.3">
      <c r="A43" s="19">
        <v>44238</v>
      </c>
      <c r="B43" s="20" t="s">
        <v>1162</v>
      </c>
      <c r="C43" s="20" t="s">
        <v>1163</v>
      </c>
      <c r="D43" s="20" t="s">
        <v>49</v>
      </c>
      <c r="E43" s="20" t="s">
        <v>1164</v>
      </c>
      <c r="F43" s="21">
        <v>5072</v>
      </c>
      <c r="G43" s="22">
        <v>2.13</v>
      </c>
      <c r="H43" s="22">
        <v>3.32</v>
      </c>
      <c r="I43" s="22">
        <v>16839.04</v>
      </c>
      <c r="J43" s="22" t="s">
        <v>2025</v>
      </c>
    </row>
    <row r="44" spans="1:10" ht="30.6" x14ac:dyDescent="0.3">
      <c r="A44" s="3">
        <v>44238</v>
      </c>
      <c r="B44" s="4" t="s">
        <v>1165</v>
      </c>
      <c r="C44" s="4" t="s">
        <v>1166</v>
      </c>
      <c r="D44" s="4" t="s">
        <v>16</v>
      </c>
      <c r="E44" s="4" t="s">
        <v>23</v>
      </c>
      <c r="F44" s="5">
        <v>94</v>
      </c>
      <c r="G44" s="6">
        <v>15.91</v>
      </c>
      <c r="H44" s="6">
        <v>19.09</v>
      </c>
      <c r="I44" s="6">
        <v>1794.46</v>
      </c>
      <c r="J44" s="6" t="s">
        <v>2024</v>
      </c>
    </row>
    <row r="45" spans="1:10" ht="30.6" x14ac:dyDescent="0.3">
      <c r="A45" s="19">
        <v>44238</v>
      </c>
      <c r="B45" s="20" t="s">
        <v>1652</v>
      </c>
      <c r="C45" s="20" t="s">
        <v>1653</v>
      </c>
      <c r="D45" s="20" t="s">
        <v>1654</v>
      </c>
      <c r="E45" s="20" t="s">
        <v>1167</v>
      </c>
      <c r="F45" s="21">
        <v>882</v>
      </c>
      <c r="G45" s="22">
        <v>10.9</v>
      </c>
      <c r="H45" s="22">
        <v>15.25</v>
      </c>
      <c r="I45" s="22">
        <v>13450.5</v>
      </c>
      <c r="J45" s="22" t="s">
        <v>2025</v>
      </c>
    </row>
    <row r="46" spans="1:10" ht="30.6" x14ac:dyDescent="0.3">
      <c r="A46" s="3">
        <v>44238</v>
      </c>
      <c r="B46" s="4" t="s">
        <v>1168</v>
      </c>
      <c r="C46" s="4" t="s">
        <v>1169</v>
      </c>
      <c r="D46" s="4" t="s">
        <v>16</v>
      </c>
      <c r="E46" s="4" t="s">
        <v>1170</v>
      </c>
      <c r="F46" s="5">
        <v>462</v>
      </c>
      <c r="G46" s="6">
        <v>0.98</v>
      </c>
      <c r="H46" s="6">
        <v>17</v>
      </c>
      <c r="I46" s="6">
        <v>7854</v>
      </c>
      <c r="J46" s="6" t="s">
        <v>2024</v>
      </c>
    </row>
    <row r="47" spans="1:10" ht="30.6" x14ac:dyDescent="0.3">
      <c r="A47" s="3">
        <v>44238</v>
      </c>
      <c r="B47" s="4" t="s">
        <v>1171</v>
      </c>
      <c r="C47" s="4" t="s">
        <v>1172</v>
      </c>
      <c r="D47" s="4" t="s">
        <v>12</v>
      </c>
      <c r="E47" s="4" t="s">
        <v>1167</v>
      </c>
      <c r="F47" s="5">
        <v>95</v>
      </c>
      <c r="G47" s="6">
        <v>2.21</v>
      </c>
      <c r="H47" s="6">
        <v>15.5</v>
      </c>
      <c r="I47" s="6">
        <v>1472.5</v>
      </c>
      <c r="J47" s="6" t="s">
        <v>2024</v>
      </c>
    </row>
    <row r="48" spans="1:10" ht="30.6" x14ac:dyDescent="0.3">
      <c r="A48" s="3">
        <v>44238</v>
      </c>
      <c r="B48" s="4" t="s">
        <v>1173</v>
      </c>
      <c r="C48" s="4" t="s">
        <v>1174</v>
      </c>
      <c r="D48" s="7" t="s">
        <v>12</v>
      </c>
      <c r="E48" s="4" t="s">
        <v>1175</v>
      </c>
      <c r="F48" s="5">
        <v>74</v>
      </c>
      <c r="G48" s="6">
        <v>8.93</v>
      </c>
      <c r="H48" s="6">
        <v>15.35</v>
      </c>
      <c r="I48" s="6">
        <v>1135.9000000000001</v>
      </c>
      <c r="J48" s="6" t="s">
        <v>2024</v>
      </c>
    </row>
    <row r="49" spans="1:10" ht="30.6" x14ac:dyDescent="0.3">
      <c r="A49" s="3">
        <v>44238</v>
      </c>
      <c r="B49" s="4" t="s">
        <v>1176</v>
      </c>
      <c r="C49" s="4" t="s">
        <v>1177</v>
      </c>
      <c r="D49" s="4" t="s">
        <v>30</v>
      </c>
      <c r="E49" s="4" t="s">
        <v>1178</v>
      </c>
      <c r="F49" s="5">
        <v>310</v>
      </c>
      <c r="G49" s="6">
        <v>15.19</v>
      </c>
      <c r="H49" s="6">
        <v>26.41</v>
      </c>
      <c r="I49" s="6">
        <v>8187.1</v>
      </c>
      <c r="J49" s="6" t="s">
        <v>2024</v>
      </c>
    </row>
    <row r="50" spans="1:10" ht="20.399999999999999" x14ac:dyDescent="0.3">
      <c r="A50" s="3">
        <v>44238</v>
      </c>
      <c r="B50" s="4" t="s">
        <v>1179</v>
      </c>
      <c r="C50" s="4" t="s">
        <v>1180</v>
      </c>
      <c r="D50" s="4" t="s">
        <v>246</v>
      </c>
      <c r="E50" s="4" t="s">
        <v>1175</v>
      </c>
      <c r="F50" s="5">
        <v>400</v>
      </c>
      <c r="G50" s="6">
        <v>13.7</v>
      </c>
      <c r="H50" s="6">
        <v>15.35</v>
      </c>
      <c r="I50" s="6">
        <v>6140</v>
      </c>
      <c r="J50" s="6" t="s">
        <v>2024</v>
      </c>
    </row>
    <row r="51" spans="1:10" ht="20.399999999999999" x14ac:dyDescent="0.3">
      <c r="A51" s="3">
        <v>44238</v>
      </c>
      <c r="B51" s="4" t="s">
        <v>1181</v>
      </c>
      <c r="C51" s="4" t="s">
        <v>1182</v>
      </c>
      <c r="D51" s="4" t="s">
        <v>246</v>
      </c>
      <c r="E51" s="4" t="s">
        <v>1183</v>
      </c>
      <c r="F51" s="5">
        <v>9</v>
      </c>
      <c r="G51" s="6">
        <v>0.86</v>
      </c>
      <c r="H51" s="6">
        <v>6.72</v>
      </c>
      <c r="I51" s="6">
        <v>60.48</v>
      </c>
      <c r="J51" s="6" t="s">
        <v>2024</v>
      </c>
    </row>
    <row r="52" spans="1:10" ht="30.6" x14ac:dyDescent="0.3">
      <c r="A52" s="3">
        <v>44238</v>
      </c>
      <c r="B52" s="4" t="s">
        <v>1184</v>
      </c>
      <c r="C52" s="4" t="s">
        <v>1185</v>
      </c>
      <c r="D52" s="4" t="s">
        <v>12</v>
      </c>
      <c r="E52" s="4" t="s">
        <v>212</v>
      </c>
      <c r="F52" s="5">
        <v>227</v>
      </c>
      <c r="G52" s="6">
        <v>9</v>
      </c>
      <c r="H52" s="6">
        <v>12.2</v>
      </c>
      <c r="I52" s="6">
        <v>2769.4</v>
      </c>
      <c r="J52" s="6" t="s">
        <v>2024</v>
      </c>
    </row>
    <row r="53" spans="1:10" ht="20.399999999999999" x14ac:dyDescent="0.3">
      <c r="A53" s="3">
        <v>44238</v>
      </c>
      <c r="B53" s="4" t="s">
        <v>1186</v>
      </c>
      <c r="C53" s="4" t="s">
        <v>1187</v>
      </c>
      <c r="D53" s="4" t="s">
        <v>1188</v>
      </c>
      <c r="E53" s="4" t="s">
        <v>1189</v>
      </c>
      <c r="F53" s="5">
        <v>333</v>
      </c>
      <c r="G53" s="6">
        <v>20.100000000000001</v>
      </c>
      <c r="H53" s="6">
        <v>33.25</v>
      </c>
      <c r="I53" s="6">
        <v>11072.25</v>
      </c>
      <c r="J53" s="6" t="s">
        <v>2024</v>
      </c>
    </row>
    <row r="54" spans="1:10" ht="30.6" x14ac:dyDescent="0.3">
      <c r="A54" s="3">
        <v>44238</v>
      </c>
      <c r="B54" s="4" t="s">
        <v>1190</v>
      </c>
      <c r="C54" s="4" t="s">
        <v>1191</v>
      </c>
      <c r="D54" s="4" t="s">
        <v>1192</v>
      </c>
      <c r="E54" s="4" t="s">
        <v>1193</v>
      </c>
      <c r="F54" s="5" t="s">
        <v>1194</v>
      </c>
      <c r="G54" s="6" t="s">
        <v>1194</v>
      </c>
      <c r="H54" s="6">
        <v>0</v>
      </c>
      <c r="I54" s="6">
        <v>0</v>
      </c>
      <c r="J54" s="6" t="s">
        <v>2024</v>
      </c>
    </row>
    <row r="55" spans="1:10" ht="20.399999999999999" x14ac:dyDescent="0.3">
      <c r="A55" s="3">
        <v>44238</v>
      </c>
      <c r="B55" s="4" t="s">
        <v>1195</v>
      </c>
      <c r="C55" s="4" t="s">
        <v>1196</v>
      </c>
      <c r="D55" s="4" t="s">
        <v>77</v>
      </c>
      <c r="E55" s="4" t="s">
        <v>1197</v>
      </c>
      <c r="F55" s="5">
        <v>74.209999999999994</v>
      </c>
      <c r="G55" s="6">
        <v>3.83</v>
      </c>
      <c r="H55" s="6">
        <v>14.24</v>
      </c>
      <c r="I55" s="6">
        <v>1056.75</v>
      </c>
      <c r="J55" s="6" t="s">
        <v>2024</v>
      </c>
    </row>
    <row r="56" spans="1:10" ht="20.399999999999999" x14ac:dyDescent="0.3">
      <c r="A56" s="3">
        <v>44238</v>
      </c>
      <c r="B56" s="4" t="s">
        <v>1198</v>
      </c>
      <c r="C56" s="4" t="s">
        <v>1199</v>
      </c>
      <c r="D56" s="4" t="s">
        <v>77</v>
      </c>
      <c r="E56" s="4" t="s">
        <v>1197</v>
      </c>
      <c r="F56" s="5">
        <v>886.88</v>
      </c>
      <c r="G56" s="6">
        <v>3.83</v>
      </c>
      <c r="H56" s="6">
        <v>14.24</v>
      </c>
      <c r="I56" s="6">
        <v>12629.17</v>
      </c>
      <c r="J56" s="6" t="s">
        <v>2024</v>
      </c>
    </row>
    <row r="57" spans="1:10" ht="20.399999999999999" x14ac:dyDescent="0.3">
      <c r="A57" s="3">
        <v>44238</v>
      </c>
      <c r="B57" s="4" t="s">
        <v>1200</v>
      </c>
      <c r="C57" s="4" t="s">
        <v>1201</v>
      </c>
      <c r="D57" s="4" t="s">
        <v>77</v>
      </c>
      <c r="E57" s="4" t="s">
        <v>1197</v>
      </c>
      <c r="F57" s="5">
        <v>1231.75</v>
      </c>
      <c r="G57" s="6">
        <v>3.83</v>
      </c>
      <c r="H57" s="6">
        <v>14.24</v>
      </c>
      <c r="I57" s="6">
        <v>17540.12</v>
      </c>
      <c r="J57" s="6" t="s">
        <v>2024</v>
      </c>
    </row>
    <row r="58" spans="1:10" ht="20.399999999999999" x14ac:dyDescent="0.3">
      <c r="A58" s="3">
        <v>44238</v>
      </c>
      <c r="B58" s="4" t="s">
        <v>1202</v>
      </c>
      <c r="C58" s="4" t="s">
        <v>1203</v>
      </c>
      <c r="D58" s="4" t="s">
        <v>336</v>
      </c>
      <c r="E58" s="4" t="s">
        <v>357</v>
      </c>
      <c r="F58" s="5">
        <v>1272.8599999999999</v>
      </c>
      <c r="G58" s="6">
        <v>1.72</v>
      </c>
      <c r="H58" s="6">
        <v>4.95</v>
      </c>
      <c r="I58" s="6">
        <v>6300.66</v>
      </c>
      <c r="J58" s="6" t="s">
        <v>2024</v>
      </c>
    </row>
    <row r="59" spans="1:10" ht="20.399999999999999" x14ac:dyDescent="0.3">
      <c r="A59" s="3">
        <v>44238</v>
      </c>
      <c r="B59" s="4" t="s">
        <v>1202</v>
      </c>
      <c r="C59" s="4" t="s">
        <v>1204</v>
      </c>
      <c r="D59" s="4" t="s">
        <v>1205</v>
      </c>
      <c r="E59" s="4" t="s">
        <v>357</v>
      </c>
      <c r="F59" s="5">
        <v>143.80000000000001</v>
      </c>
      <c r="G59" s="6">
        <v>1.72</v>
      </c>
      <c r="H59" s="6">
        <v>4.95</v>
      </c>
      <c r="I59" s="6">
        <v>711.81</v>
      </c>
      <c r="J59" s="6" t="s">
        <v>2024</v>
      </c>
    </row>
    <row r="60" spans="1:10" ht="30.6" x14ac:dyDescent="0.3">
      <c r="A60" s="3">
        <v>44238</v>
      </c>
      <c r="B60" s="4" t="s">
        <v>1206</v>
      </c>
      <c r="C60" s="4" t="s">
        <v>1207</v>
      </c>
      <c r="D60" s="4" t="s">
        <v>93</v>
      </c>
      <c r="E60" s="4" t="s">
        <v>1208</v>
      </c>
      <c r="F60" s="5">
        <v>2959</v>
      </c>
      <c r="G60" s="6">
        <v>2.44</v>
      </c>
      <c r="H60" s="6">
        <v>2.7</v>
      </c>
      <c r="I60" s="6">
        <v>7989.3</v>
      </c>
      <c r="J60" s="6" t="s">
        <v>2024</v>
      </c>
    </row>
    <row r="61" spans="1:10" ht="20.399999999999999" x14ac:dyDescent="0.3">
      <c r="A61" s="3">
        <v>44238</v>
      </c>
      <c r="B61" s="4" t="s">
        <v>1209</v>
      </c>
      <c r="C61" s="4" t="s">
        <v>1210</v>
      </c>
      <c r="D61" s="4" t="s">
        <v>131</v>
      </c>
      <c r="E61" s="4" t="s">
        <v>1197</v>
      </c>
      <c r="F61" s="5">
        <v>216</v>
      </c>
      <c r="G61" s="6">
        <v>2.09</v>
      </c>
      <c r="H61" s="6">
        <v>13.63</v>
      </c>
      <c r="I61" s="6">
        <v>2944.08</v>
      </c>
      <c r="J61" s="6" t="s">
        <v>2024</v>
      </c>
    </row>
    <row r="62" spans="1:10" ht="30.6" x14ac:dyDescent="0.3">
      <c r="A62" s="3">
        <v>44238</v>
      </c>
      <c r="B62" s="4" t="s">
        <v>1211</v>
      </c>
      <c r="C62" s="4" t="s">
        <v>1212</v>
      </c>
      <c r="D62" s="4" t="s">
        <v>16</v>
      </c>
      <c r="E62" s="4" t="s">
        <v>85</v>
      </c>
      <c r="F62" s="5">
        <v>680</v>
      </c>
      <c r="G62" s="6">
        <v>2.34</v>
      </c>
      <c r="H62" s="6">
        <v>7.6</v>
      </c>
      <c r="I62" s="6">
        <v>5168</v>
      </c>
      <c r="J62" s="6" t="s">
        <v>2024</v>
      </c>
    </row>
    <row r="63" spans="1:10" ht="20.399999999999999" x14ac:dyDescent="0.3">
      <c r="A63" s="3">
        <v>44238</v>
      </c>
      <c r="B63" s="4" t="s">
        <v>1206</v>
      </c>
      <c r="C63" s="4" t="s">
        <v>1213</v>
      </c>
      <c r="D63" s="4" t="s">
        <v>49</v>
      </c>
      <c r="E63" s="4" t="s">
        <v>1208</v>
      </c>
      <c r="F63" s="5">
        <v>11730.81</v>
      </c>
      <c r="G63" s="6">
        <v>1.6339999999999999</v>
      </c>
      <c r="H63" s="6">
        <v>2.7</v>
      </c>
      <c r="I63" s="6">
        <v>31673.19</v>
      </c>
      <c r="J63" s="6" t="s">
        <v>2024</v>
      </c>
    </row>
    <row r="64" spans="1:10" ht="30.6" x14ac:dyDescent="0.3">
      <c r="A64" s="3">
        <v>44238</v>
      </c>
      <c r="B64" s="4" t="s">
        <v>1214</v>
      </c>
      <c r="C64" s="4" t="s">
        <v>1215</v>
      </c>
      <c r="D64" s="4" t="s">
        <v>30</v>
      </c>
      <c r="E64" s="4" t="s">
        <v>1216</v>
      </c>
      <c r="F64" s="5">
        <v>1208.77</v>
      </c>
      <c r="G64" s="6">
        <v>0.70299999999999996</v>
      </c>
      <c r="H64" s="6">
        <v>17.010000000000002</v>
      </c>
      <c r="I64" s="6">
        <v>20561.18</v>
      </c>
      <c r="J64" s="6" t="s">
        <v>2024</v>
      </c>
    </row>
    <row r="65" spans="1:10" ht="20.399999999999999" x14ac:dyDescent="0.3">
      <c r="A65" s="3">
        <v>44238</v>
      </c>
      <c r="B65" s="4" t="s">
        <v>1217</v>
      </c>
      <c r="C65" s="4" t="s">
        <v>1218</v>
      </c>
      <c r="D65" s="4" t="s">
        <v>1219</v>
      </c>
      <c r="E65" s="4" t="s">
        <v>17</v>
      </c>
      <c r="F65" s="5">
        <v>1</v>
      </c>
      <c r="G65" s="6">
        <v>20.05</v>
      </c>
      <c r="H65" s="6">
        <v>50</v>
      </c>
      <c r="I65" s="6">
        <v>50</v>
      </c>
      <c r="J65" s="6" t="s">
        <v>2024</v>
      </c>
    </row>
    <row r="66" spans="1:10" ht="20.399999999999999" x14ac:dyDescent="0.3">
      <c r="A66" s="3">
        <v>44238</v>
      </c>
      <c r="B66" s="4" t="s">
        <v>1220</v>
      </c>
      <c r="C66" s="4" t="s">
        <v>1221</v>
      </c>
      <c r="D66" s="4" t="s">
        <v>1219</v>
      </c>
      <c r="E66" s="4" t="s">
        <v>17</v>
      </c>
      <c r="F66" s="5">
        <v>1</v>
      </c>
      <c r="G66" s="6">
        <v>20.05</v>
      </c>
      <c r="H66" s="6">
        <v>50</v>
      </c>
      <c r="I66" s="6">
        <v>50</v>
      </c>
      <c r="J66" s="6" t="s">
        <v>2024</v>
      </c>
    </row>
    <row r="67" spans="1:10" ht="30.6" x14ac:dyDescent="0.3">
      <c r="A67" s="3">
        <v>44238</v>
      </c>
      <c r="B67" s="4" t="s">
        <v>1222</v>
      </c>
      <c r="C67" s="4" t="s">
        <v>1223</v>
      </c>
      <c r="D67" s="4" t="s">
        <v>16</v>
      </c>
      <c r="E67" s="4" t="s">
        <v>1224</v>
      </c>
      <c r="F67" s="5">
        <v>22</v>
      </c>
      <c r="G67" s="6">
        <v>8.3699999999999992</v>
      </c>
      <c r="H67" s="6">
        <v>11.96</v>
      </c>
      <c r="I67" s="6">
        <v>263.12</v>
      </c>
      <c r="J67" s="6" t="s">
        <v>2024</v>
      </c>
    </row>
    <row r="68" spans="1:10" ht="20.399999999999999" x14ac:dyDescent="0.3">
      <c r="A68" s="3">
        <v>44238</v>
      </c>
      <c r="B68" s="4" t="s">
        <v>1225</v>
      </c>
      <c r="C68" s="4" t="s">
        <v>1226</v>
      </c>
      <c r="D68" s="4" t="s">
        <v>1227</v>
      </c>
      <c r="E68" s="4" t="s">
        <v>318</v>
      </c>
      <c r="F68" s="5">
        <v>214</v>
      </c>
      <c r="G68" s="6">
        <v>6.71</v>
      </c>
      <c r="H68" s="6">
        <v>8.61</v>
      </c>
      <c r="I68" s="6">
        <v>1842.54</v>
      </c>
      <c r="J68" s="6" t="s">
        <v>2024</v>
      </c>
    </row>
    <row r="69" spans="1:10" ht="20.399999999999999" x14ac:dyDescent="0.3">
      <c r="A69" s="3">
        <v>44238</v>
      </c>
      <c r="B69" s="4" t="s">
        <v>1228</v>
      </c>
      <c r="C69" s="4" t="s">
        <v>1229</v>
      </c>
      <c r="D69" s="4" t="s">
        <v>1230</v>
      </c>
      <c r="E69" s="4" t="s">
        <v>1231</v>
      </c>
      <c r="F69" s="5">
        <v>229</v>
      </c>
      <c r="G69" s="6">
        <v>13.21</v>
      </c>
      <c r="H69" s="6">
        <v>25</v>
      </c>
      <c r="I69" s="6">
        <v>5725</v>
      </c>
      <c r="J69" s="6" t="s">
        <v>2024</v>
      </c>
    </row>
    <row r="70" spans="1:10" ht="20.399999999999999" x14ac:dyDescent="0.3">
      <c r="A70" s="3">
        <v>44238</v>
      </c>
      <c r="B70" s="4" t="s">
        <v>1232</v>
      </c>
      <c r="C70" s="4" t="s">
        <v>1233</v>
      </c>
      <c r="D70" s="4" t="s">
        <v>1205</v>
      </c>
      <c r="E70" s="4" t="s">
        <v>1234</v>
      </c>
      <c r="F70" s="5">
        <v>82</v>
      </c>
      <c r="G70" s="6">
        <v>4.6399999999999997</v>
      </c>
      <c r="H70" s="6">
        <v>20</v>
      </c>
      <c r="I70" s="6">
        <v>1640</v>
      </c>
      <c r="J70" s="6" t="s">
        <v>2024</v>
      </c>
    </row>
    <row r="71" spans="1:10" ht="20.399999999999999" x14ac:dyDescent="0.3">
      <c r="A71" s="3">
        <v>44238</v>
      </c>
      <c r="B71" s="4" t="s">
        <v>1235</v>
      </c>
      <c r="C71" s="4" t="s">
        <v>1236</v>
      </c>
      <c r="D71" s="4" t="s">
        <v>73</v>
      </c>
      <c r="E71" s="4" t="s">
        <v>1231</v>
      </c>
      <c r="F71" s="5">
        <v>509</v>
      </c>
      <c r="G71" s="6">
        <v>18.5</v>
      </c>
      <c r="H71" s="6">
        <v>25</v>
      </c>
      <c r="I71" s="6">
        <v>12725</v>
      </c>
      <c r="J71" s="6" t="s">
        <v>2024</v>
      </c>
    </row>
    <row r="72" spans="1:10" ht="20.399999999999999" x14ac:dyDescent="0.3">
      <c r="A72" s="3">
        <v>44238</v>
      </c>
      <c r="B72" s="4" t="s">
        <v>1237</v>
      </c>
      <c r="C72" s="4" t="s">
        <v>1238</v>
      </c>
      <c r="D72" s="4" t="s">
        <v>258</v>
      </c>
      <c r="E72" s="4" t="s">
        <v>1231</v>
      </c>
      <c r="F72" s="5">
        <v>91</v>
      </c>
      <c r="G72" s="6">
        <v>18.489999999999998</v>
      </c>
      <c r="H72" s="6">
        <v>36.270000000000003</v>
      </c>
      <c r="I72" s="6">
        <v>3300.57</v>
      </c>
      <c r="J72" s="6" t="s">
        <v>2024</v>
      </c>
    </row>
    <row r="73" spans="1:10" ht="20.399999999999999" x14ac:dyDescent="0.3">
      <c r="A73" s="3">
        <v>44238</v>
      </c>
      <c r="B73" s="4" t="s">
        <v>1239</v>
      </c>
      <c r="C73" s="4" t="s">
        <v>1240</v>
      </c>
      <c r="D73" s="4" t="s">
        <v>73</v>
      </c>
      <c r="E73" s="4" t="s">
        <v>1241</v>
      </c>
      <c r="F73" s="5">
        <v>24.59</v>
      </c>
      <c r="G73" s="6">
        <v>4.07</v>
      </c>
      <c r="H73" s="6">
        <v>4.88</v>
      </c>
      <c r="I73" s="6">
        <v>120</v>
      </c>
      <c r="J73" s="6" t="s">
        <v>2024</v>
      </c>
    </row>
    <row r="74" spans="1:10" ht="20.399999999999999" x14ac:dyDescent="0.3">
      <c r="A74" s="3">
        <v>44238</v>
      </c>
      <c r="B74" s="4" t="s">
        <v>1242</v>
      </c>
      <c r="C74" s="4" t="s">
        <v>1243</v>
      </c>
      <c r="D74" s="4" t="s">
        <v>73</v>
      </c>
      <c r="E74" s="4" t="s">
        <v>1244</v>
      </c>
      <c r="F74" s="5">
        <v>121</v>
      </c>
      <c r="G74" s="6">
        <v>20.8</v>
      </c>
      <c r="H74" s="6">
        <v>22.4</v>
      </c>
      <c r="I74" s="6">
        <v>2710.4</v>
      </c>
      <c r="J74" s="6" t="s">
        <v>2024</v>
      </c>
    </row>
    <row r="75" spans="1:10" ht="20.399999999999999" x14ac:dyDescent="0.3">
      <c r="A75" s="3">
        <v>44238</v>
      </c>
      <c r="B75" s="4" t="s">
        <v>1245</v>
      </c>
      <c r="C75" s="4" t="s">
        <v>1246</v>
      </c>
      <c r="D75" s="4" t="s">
        <v>1054</v>
      </c>
      <c r="E75" s="4" t="s">
        <v>1247</v>
      </c>
      <c r="F75" s="5">
        <v>218</v>
      </c>
      <c r="G75" s="6">
        <v>11.12</v>
      </c>
      <c r="H75" s="6">
        <v>15.54</v>
      </c>
      <c r="I75" s="6">
        <v>3387.72</v>
      </c>
      <c r="J75" s="6" t="s">
        <v>2024</v>
      </c>
    </row>
    <row r="76" spans="1:10" ht="20.399999999999999" x14ac:dyDescent="0.3">
      <c r="A76" s="3">
        <v>44238</v>
      </c>
      <c r="B76" s="4" t="s">
        <v>1248</v>
      </c>
      <c r="C76" s="4" t="s">
        <v>1249</v>
      </c>
      <c r="D76" s="4" t="s">
        <v>1250</v>
      </c>
      <c r="E76" s="4" t="s">
        <v>302</v>
      </c>
      <c r="F76" s="5">
        <v>232.75</v>
      </c>
      <c r="G76" s="6">
        <v>13.98</v>
      </c>
      <c r="H76" s="6">
        <v>17.48</v>
      </c>
      <c r="I76" s="6">
        <v>4068.47</v>
      </c>
      <c r="J76" s="6" t="s">
        <v>2024</v>
      </c>
    </row>
    <row r="77" spans="1:10" ht="30.6" x14ac:dyDescent="0.3">
      <c r="A77" s="3">
        <v>44238</v>
      </c>
      <c r="B77" s="4" t="s">
        <v>1251</v>
      </c>
      <c r="C77" s="4" t="s">
        <v>1252</v>
      </c>
      <c r="D77" s="4" t="s">
        <v>16</v>
      </c>
      <c r="E77" s="4" t="s">
        <v>1247</v>
      </c>
      <c r="F77" s="5">
        <v>218</v>
      </c>
      <c r="G77" s="6">
        <v>11.09</v>
      </c>
      <c r="H77" s="6">
        <v>15.54</v>
      </c>
      <c r="I77" s="6">
        <v>3387.72</v>
      </c>
      <c r="J77" s="6" t="s">
        <v>2024</v>
      </c>
    </row>
    <row r="78" spans="1:10" ht="30.6" x14ac:dyDescent="0.3">
      <c r="A78" s="3">
        <v>44238</v>
      </c>
      <c r="B78" s="4" t="s">
        <v>1253</v>
      </c>
      <c r="C78" s="4" t="s">
        <v>1254</v>
      </c>
      <c r="D78" s="4" t="s">
        <v>12</v>
      </c>
      <c r="E78" s="4" t="s">
        <v>499</v>
      </c>
      <c r="F78" s="5">
        <v>432</v>
      </c>
      <c r="G78" s="6">
        <v>9.56</v>
      </c>
      <c r="H78" s="6">
        <v>11.83</v>
      </c>
      <c r="I78" s="6">
        <v>5110.5600000000004</v>
      </c>
      <c r="J78" s="6" t="s">
        <v>2024</v>
      </c>
    </row>
    <row r="79" spans="1:10" ht="20.399999999999999" x14ac:dyDescent="0.3">
      <c r="A79" s="3">
        <v>44238</v>
      </c>
      <c r="B79" s="4" t="s">
        <v>1255</v>
      </c>
      <c r="C79" s="4" t="s">
        <v>1256</v>
      </c>
      <c r="D79" s="4" t="s">
        <v>77</v>
      </c>
      <c r="E79" s="4" t="s">
        <v>1257</v>
      </c>
      <c r="F79" s="5">
        <v>182</v>
      </c>
      <c r="G79" s="6">
        <v>3.44</v>
      </c>
      <c r="H79" s="6">
        <v>5.59</v>
      </c>
      <c r="I79" s="6">
        <v>1017.38</v>
      </c>
      <c r="J79" s="6" t="s">
        <v>2024</v>
      </c>
    </row>
    <row r="80" spans="1:10" ht="30.6" x14ac:dyDescent="0.3">
      <c r="A80" s="3">
        <v>44238</v>
      </c>
      <c r="B80" s="4" t="s">
        <v>1258</v>
      </c>
      <c r="C80" s="4" t="s">
        <v>1259</v>
      </c>
      <c r="D80" s="4" t="s">
        <v>12</v>
      </c>
      <c r="E80" s="4" t="s">
        <v>78</v>
      </c>
      <c r="F80" s="5">
        <v>210</v>
      </c>
      <c r="G80" s="6">
        <v>4.2</v>
      </c>
      <c r="H80" s="6">
        <v>7</v>
      </c>
      <c r="I80" s="6">
        <v>1470</v>
      </c>
      <c r="J80" s="6" t="s">
        <v>2024</v>
      </c>
    </row>
    <row r="81" spans="1:10" ht="30.6" x14ac:dyDescent="0.3">
      <c r="A81" s="3">
        <v>44238</v>
      </c>
      <c r="B81" s="4" t="s">
        <v>1260</v>
      </c>
      <c r="C81" s="4" t="s">
        <v>1261</v>
      </c>
      <c r="D81" s="4" t="s">
        <v>12</v>
      </c>
      <c r="E81" s="4" t="s">
        <v>499</v>
      </c>
      <c r="F81" s="5">
        <v>574</v>
      </c>
      <c r="G81" s="6">
        <v>9.56</v>
      </c>
      <c r="H81" s="6">
        <v>11.83</v>
      </c>
      <c r="I81" s="6">
        <v>6790.42</v>
      </c>
      <c r="J81" s="6" t="s">
        <v>2024</v>
      </c>
    </row>
    <row r="82" spans="1:10" ht="30.6" x14ac:dyDescent="0.3">
      <c r="A82" s="3">
        <v>44238</v>
      </c>
      <c r="B82" s="4" t="s">
        <v>1262</v>
      </c>
      <c r="C82" s="4" t="s">
        <v>1263</v>
      </c>
      <c r="D82" s="4" t="s">
        <v>93</v>
      </c>
      <c r="E82" s="4" t="s">
        <v>1264</v>
      </c>
      <c r="F82" s="5">
        <v>16699</v>
      </c>
      <c r="G82" s="6">
        <v>2.36</v>
      </c>
      <c r="H82" s="6">
        <v>2.4</v>
      </c>
      <c r="I82" s="6">
        <v>40077.599999999999</v>
      </c>
      <c r="J82" s="6" t="s">
        <v>2024</v>
      </c>
    </row>
    <row r="83" spans="1:10" ht="30.6" x14ac:dyDescent="0.3">
      <c r="A83" s="3">
        <v>44238</v>
      </c>
      <c r="B83" s="4" t="s">
        <v>1265</v>
      </c>
      <c r="C83" s="4" t="s">
        <v>1266</v>
      </c>
      <c r="D83" s="4" t="s">
        <v>1267</v>
      </c>
      <c r="E83" s="4" t="s">
        <v>1268</v>
      </c>
      <c r="F83" s="5">
        <v>313.5</v>
      </c>
      <c r="G83" s="6">
        <v>12.83</v>
      </c>
      <c r="H83" s="6">
        <v>48.11</v>
      </c>
      <c r="I83" s="6">
        <v>15082.5</v>
      </c>
      <c r="J83" s="6" t="s">
        <v>2024</v>
      </c>
    </row>
    <row r="84" spans="1:10" ht="20.399999999999999" x14ac:dyDescent="0.3">
      <c r="A84" s="3">
        <v>44238</v>
      </c>
      <c r="B84" s="4" t="s">
        <v>1269</v>
      </c>
      <c r="C84" s="4" t="s">
        <v>1270</v>
      </c>
      <c r="D84" s="4" t="s">
        <v>1271</v>
      </c>
      <c r="E84" s="4" t="s">
        <v>1272</v>
      </c>
      <c r="F84" s="5">
        <v>1034.5</v>
      </c>
      <c r="G84" s="6">
        <v>32.479999999999997</v>
      </c>
      <c r="H84" s="6">
        <v>32.479999999999997</v>
      </c>
      <c r="I84" s="6">
        <v>33600.559999999998</v>
      </c>
      <c r="J84" s="6" t="s">
        <v>2024</v>
      </c>
    </row>
    <row r="85" spans="1:10" ht="20.399999999999999" x14ac:dyDescent="0.3">
      <c r="A85" s="3">
        <v>44238</v>
      </c>
      <c r="B85" s="4" t="s">
        <v>1269</v>
      </c>
      <c r="C85" s="4" t="s">
        <v>1273</v>
      </c>
      <c r="D85" s="4" t="s">
        <v>1274</v>
      </c>
      <c r="E85" s="4" t="s">
        <v>1272</v>
      </c>
      <c r="F85" s="5">
        <v>156</v>
      </c>
      <c r="G85" s="6">
        <v>4.88</v>
      </c>
      <c r="H85" s="6">
        <v>0</v>
      </c>
      <c r="I85" s="6">
        <v>0</v>
      </c>
      <c r="J85" s="6" t="s">
        <v>2024</v>
      </c>
    </row>
    <row r="86" spans="1:10" ht="20.399999999999999" x14ac:dyDescent="0.3">
      <c r="A86" s="3">
        <v>44238</v>
      </c>
      <c r="B86" s="4" t="s">
        <v>1269</v>
      </c>
      <c r="C86" s="4" t="s">
        <v>1275</v>
      </c>
      <c r="D86" s="4" t="s">
        <v>1271</v>
      </c>
      <c r="E86" s="4" t="s">
        <v>1272</v>
      </c>
      <c r="F86" s="5">
        <v>433.5</v>
      </c>
      <c r="G86" s="6">
        <v>8.18</v>
      </c>
      <c r="H86" s="6">
        <v>8.18</v>
      </c>
      <c r="I86" s="6">
        <v>3546.03</v>
      </c>
      <c r="J86" s="6" t="s">
        <v>2024</v>
      </c>
    </row>
    <row r="87" spans="1:10" ht="20.399999999999999" x14ac:dyDescent="0.3">
      <c r="A87" s="3">
        <v>44238</v>
      </c>
      <c r="B87" s="7" t="s">
        <v>1276</v>
      </c>
      <c r="C87" s="4" t="s">
        <v>1277</v>
      </c>
      <c r="D87" s="4" t="s">
        <v>1278</v>
      </c>
      <c r="E87" s="4" t="s">
        <v>1279</v>
      </c>
      <c r="F87" s="5">
        <v>168</v>
      </c>
      <c r="G87" s="6">
        <v>9.02</v>
      </c>
      <c r="H87" s="6">
        <v>0</v>
      </c>
      <c r="I87" s="6">
        <v>0</v>
      </c>
      <c r="J87" s="6" t="s">
        <v>2024</v>
      </c>
    </row>
    <row r="88" spans="1:10" ht="30.6" x14ac:dyDescent="0.3">
      <c r="A88" s="3">
        <v>44238</v>
      </c>
      <c r="B88" s="4" t="s">
        <v>1280</v>
      </c>
      <c r="C88" s="4" t="s">
        <v>1281</v>
      </c>
      <c r="D88" s="4" t="s">
        <v>1282</v>
      </c>
      <c r="E88" s="4" t="s">
        <v>82</v>
      </c>
      <c r="F88" s="5">
        <v>134</v>
      </c>
      <c r="G88" s="6">
        <v>21.09</v>
      </c>
      <c r="H88" s="6">
        <v>21.09</v>
      </c>
      <c r="I88" s="6">
        <v>2826.06</v>
      </c>
      <c r="J88" s="6" t="s">
        <v>2024</v>
      </c>
    </row>
    <row r="89" spans="1:10" ht="20.399999999999999" x14ac:dyDescent="0.3">
      <c r="A89" s="3">
        <v>44238</v>
      </c>
      <c r="B89" s="4" t="s">
        <v>1283</v>
      </c>
      <c r="C89" s="4" t="s">
        <v>1284</v>
      </c>
      <c r="D89" s="4" t="s">
        <v>1285</v>
      </c>
      <c r="E89" s="4" t="s">
        <v>1286</v>
      </c>
      <c r="F89" s="5">
        <v>1497</v>
      </c>
      <c r="G89" s="6">
        <v>9.44</v>
      </c>
      <c r="H89" s="6">
        <v>0</v>
      </c>
      <c r="I89" s="6">
        <v>0</v>
      </c>
      <c r="J89" s="6" t="s">
        <v>2024</v>
      </c>
    </row>
    <row r="90" spans="1:10" ht="30.6" x14ac:dyDescent="0.3">
      <c r="A90" s="3">
        <v>44238</v>
      </c>
      <c r="B90" s="4" t="s">
        <v>1287</v>
      </c>
      <c r="C90" s="4" t="s">
        <v>1288</v>
      </c>
      <c r="D90" s="4" t="s">
        <v>1289</v>
      </c>
      <c r="E90" s="4" t="s">
        <v>1290</v>
      </c>
      <c r="F90" s="5">
        <v>403</v>
      </c>
      <c r="G90" s="6">
        <v>15.66</v>
      </c>
      <c r="H90" s="6">
        <v>21.26</v>
      </c>
      <c r="I90" s="6">
        <v>8567.7800000000007</v>
      </c>
      <c r="J90" s="6" t="s">
        <v>2024</v>
      </c>
    </row>
    <row r="91" spans="1:10" ht="30.6" x14ac:dyDescent="0.3">
      <c r="A91" s="3">
        <v>44238</v>
      </c>
      <c r="B91" s="4" t="s">
        <v>1291</v>
      </c>
      <c r="C91" s="4" t="s">
        <v>1292</v>
      </c>
      <c r="D91" s="4" t="s">
        <v>1293</v>
      </c>
      <c r="E91" s="4" t="s">
        <v>263</v>
      </c>
      <c r="F91" s="5">
        <v>94</v>
      </c>
      <c r="G91" s="6">
        <v>20.27</v>
      </c>
      <c r="H91" s="6">
        <v>21.3</v>
      </c>
      <c r="I91" s="6">
        <v>2002.2</v>
      </c>
      <c r="J91" s="6" t="s">
        <v>2024</v>
      </c>
    </row>
    <row r="92" spans="1:10" ht="30.6" x14ac:dyDescent="0.3">
      <c r="A92" s="3">
        <v>44238</v>
      </c>
      <c r="B92" s="4" t="s">
        <v>1294</v>
      </c>
      <c r="C92" s="4" t="s">
        <v>1295</v>
      </c>
      <c r="D92" s="4" t="s">
        <v>1296</v>
      </c>
      <c r="E92" s="4" t="s">
        <v>1297</v>
      </c>
      <c r="F92" s="5">
        <v>346.5</v>
      </c>
      <c r="G92" s="6">
        <v>10.7</v>
      </c>
      <c r="H92" s="6">
        <v>17.12</v>
      </c>
      <c r="I92" s="6">
        <v>5932.08</v>
      </c>
      <c r="J92" s="6" t="s">
        <v>2024</v>
      </c>
    </row>
    <row r="93" spans="1:10" ht="30.6" x14ac:dyDescent="0.3">
      <c r="A93" s="3">
        <v>44238</v>
      </c>
      <c r="B93" s="4" t="s">
        <v>1298</v>
      </c>
      <c r="C93" s="4" t="s">
        <v>1299</v>
      </c>
      <c r="D93" s="4" t="s">
        <v>12</v>
      </c>
      <c r="E93" s="4" t="s">
        <v>1300</v>
      </c>
      <c r="F93" s="5">
        <v>29498</v>
      </c>
      <c r="G93" s="6">
        <v>2</v>
      </c>
      <c r="H93" s="6">
        <v>2.4</v>
      </c>
      <c r="I93" s="6">
        <v>70795.199999999997</v>
      </c>
      <c r="J93" s="6" t="s">
        <v>2024</v>
      </c>
    </row>
    <row r="94" spans="1:10" ht="20.399999999999999" x14ac:dyDescent="0.3">
      <c r="A94" s="3">
        <v>44238</v>
      </c>
      <c r="B94" s="4" t="s">
        <v>1301</v>
      </c>
      <c r="C94" s="4" t="s">
        <v>1302</v>
      </c>
      <c r="D94" s="4" t="s">
        <v>49</v>
      </c>
      <c r="E94" s="4" t="s">
        <v>1303</v>
      </c>
      <c r="F94" s="5">
        <v>9380.07</v>
      </c>
      <c r="G94" s="6">
        <v>0.93</v>
      </c>
      <c r="H94" s="6">
        <v>3.32</v>
      </c>
      <c r="I94" s="6">
        <v>31141.83</v>
      </c>
      <c r="J94" s="6" t="s">
        <v>2024</v>
      </c>
    </row>
    <row r="95" spans="1:10" ht="20.399999999999999" x14ac:dyDescent="0.3">
      <c r="A95" s="3">
        <v>44238</v>
      </c>
      <c r="B95" s="4" t="s">
        <v>1304</v>
      </c>
      <c r="C95" s="4" t="s">
        <v>1305</v>
      </c>
      <c r="D95" s="4" t="s">
        <v>1101</v>
      </c>
      <c r="E95" s="4" t="s">
        <v>1306</v>
      </c>
      <c r="F95" s="5">
        <v>266</v>
      </c>
      <c r="G95" s="6">
        <v>2.0499999999999998</v>
      </c>
      <c r="H95" s="6">
        <v>5.23</v>
      </c>
      <c r="I95" s="6">
        <v>1391.18</v>
      </c>
      <c r="J95" s="6" t="s">
        <v>2024</v>
      </c>
    </row>
    <row r="96" spans="1:10" ht="20.399999999999999" x14ac:dyDescent="0.3">
      <c r="A96" s="3">
        <v>44238</v>
      </c>
      <c r="B96" s="4" t="s">
        <v>1307</v>
      </c>
      <c r="C96" s="4" t="s">
        <v>1308</v>
      </c>
      <c r="D96" s="4" t="s">
        <v>1205</v>
      </c>
      <c r="E96" s="4" t="s">
        <v>1309</v>
      </c>
      <c r="F96" s="5">
        <v>181.67</v>
      </c>
      <c r="G96" s="6">
        <v>12.43</v>
      </c>
      <c r="H96" s="6">
        <v>23.31</v>
      </c>
      <c r="I96" s="6">
        <v>4234.7299999999996</v>
      </c>
      <c r="J96" s="6" t="s">
        <v>2024</v>
      </c>
    </row>
    <row r="97" spans="1:10" ht="30.6" x14ac:dyDescent="0.3">
      <c r="A97" s="3">
        <v>44238</v>
      </c>
      <c r="B97" s="4" t="s">
        <v>1310</v>
      </c>
      <c r="C97" s="4" t="s">
        <v>1311</v>
      </c>
      <c r="D97" s="4" t="s">
        <v>1312</v>
      </c>
      <c r="E97" s="4" t="s">
        <v>1313</v>
      </c>
      <c r="F97" s="5">
        <v>713.15</v>
      </c>
      <c r="G97" s="6">
        <v>5.38</v>
      </c>
      <c r="H97" s="6">
        <v>7.81</v>
      </c>
      <c r="I97" s="6">
        <v>5569.7</v>
      </c>
      <c r="J97" s="6" t="s">
        <v>2024</v>
      </c>
    </row>
    <row r="98" spans="1:10" ht="20.399999999999999" x14ac:dyDescent="0.3">
      <c r="A98" s="3">
        <v>44238</v>
      </c>
      <c r="B98" s="4" t="s">
        <v>1314</v>
      </c>
      <c r="C98" s="4" t="s">
        <v>1315</v>
      </c>
      <c r="D98" s="4" t="s">
        <v>1219</v>
      </c>
      <c r="E98" s="4" t="s">
        <v>1316</v>
      </c>
      <c r="F98" s="5">
        <v>4.8899999999999997</v>
      </c>
      <c r="G98" s="6">
        <v>3.48</v>
      </c>
      <c r="H98" s="6">
        <v>4.07</v>
      </c>
      <c r="I98" s="6">
        <v>50</v>
      </c>
      <c r="J98" s="6" t="s">
        <v>2024</v>
      </c>
    </row>
    <row r="99" spans="1:10" ht="20.399999999999999" x14ac:dyDescent="0.3">
      <c r="A99" s="3">
        <v>44238</v>
      </c>
      <c r="B99" s="4" t="s">
        <v>1317</v>
      </c>
      <c r="C99" s="4" t="s">
        <v>1318</v>
      </c>
      <c r="D99" s="4" t="s">
        <v>1319</v>
      </c>
      <c r="E99" s="4" t="s">
        <v>1320</v>
      </c>
      <c r="F99" s="5">
        <v>25161</v>
      </c>
      <c r="G99" s="6">
        <v>1.93</v>
      </c>
      <c r="H99" s="6">
        <v>2.7</v>
      </c>
      <c r="I99" s="6">
        <v>67939.7</v>
      </c>
      <c r="J99" s="6" t="s">
        <v>2024</v>
      </c>
    </row>
    <row r="100" spans="1:10" ht="30.6" x14ac:dyDescent="0.3">
      <c r="A100" s="3">
        <v>44238</v>
      </c>
      <c r="B100" s="4" t="s">
        <v>1321</v>
      </c>
      <c r="C100" s="4" t="s">
        <v>1322</v>
      </c>
      <c r="D100" s="4" t="s">
        <v>12</v>
      </c>
      <c r="E100" s="4" t="s">
        <v>128</v>
      </c>
      <c r="F100" s="5">
        <v>816</v>
      </c>
      <c r="G100" s="6">
        <v>4.21</v>
      </c>
      <c r="H100" s="6">
        <v>5.13</v>
      </c>
      <c r="I100" s="6">
        <v>4186.08</v>
      </c>
      <c r="J100" s="6" t="s">
        <v>2024</v>
      </c>
    </row>
    <row r="101" spans="1:10" ht="30.6" x14ac:dyDescent="0.3">
      <c r="A101" s="3">
        <v>44238</v>
      </c>
      <c r="B101" s="4" t="s">
        <v>1323</v>
      </c>
      <c r="C101" s="4" t="s">
        <v>1324</v>
      </c>
      <c r="D101" s="4" t="s">
        <v>12</v>
      </c>
      <c r="E101" s="4" t="s">
        <v>1325</v>
      </c>
      <c r="F101" s="5">
        <v>820</v>
      </c>
      <c r="G101" s="6">
        <v>0.72</v>
      </c>
      <c r="H101" s="6">
        <v>14.32</v>
      </c>
      <c r="I101" s="6">
        <v>11742.4</v>
      </c>
      <c r="J101" s="6" t="s">
        <v>2024</v>
      </c>
    </row>
    <row r="102" spans="1:10" ht="30.6" x14ac:dyDescent="0.3">
      <c r="A102" s="3">
        <v>44238</v>
      </c>
      <c r="B102" s="4" t="s">
        <v>1326</v>
      </c>
      <c r="C102" s="4" t="s">
        <v>1327</v>
      </c>
      <c r="D102" s="4" t="s">
        <v>12</v>
      </c>
      <c r="E102" s="4" t="s">
        <v>1328</v>
      </c>
      <c r="F102" s="5">
        <v>1128</v>
      </c>
      <c r="G102" s="6">
        <v>1.61</v>
      </c>
      <c r="H102" s="6">
        <v>3.09</v>
      </c>
      <c r="I102" s="6">
        <v>3485.52</v>
      </c>
      <c r="J102" s="6" t="s">
        <v>2024</v>
      </c>
    </row>
    <row r="103" spans="1:10" ht="30.6" x14ac:dyDescent="0.3">
      <c r="A103" s="3">
        <v>44238</v>
      </c>
      <c r="B103" s="4" t="s">
        <v>1329</v>
      </c>
      <c r="C103" s="4" t="s">
        <v>1330</v>
      </c>
      <c r="D103" s="4" t="s">
        <v>93</v>
      </c>
      <c r="E103" s="4" t="s">
        <v>1331</v>
      </c>
      <c r="F103" s="5">
        <v>14158</v>
      </c>
      <c r="G103" s="6">
        <v>1.96</v>
      </c>
      <c r="H103" s="6">
        <v>3.95</v>
      </c>
      <c r="I103" s="6">
        <v>55924.1</v>
      </c>
      <c r="J103" s="6" t="s">
        <v>2024</v>
      </c>
    </row>
    <row r="104" spans="1:10" ht="37.5" customHeight="1" x14ac:dyDescent="0.3">
      <c r="A104" s="3">
        <v>44266</v>
      </c>
      <c r="B104" s="4" t="s">
        <v>10</v>
      </c>
      <c r="C104" s="4" t="s">
        <v>11</v>
      </c>
      <c r="D104" s="4" t="s">
        <v>12</v>
      </c>
      <c r="E104" s="4" t="s">
        <v>13</v>
      </c>
      <c r="F104" s="5">
        <v>35</v>
      </c>
      <c r="G104" s="6">
        <v>3.87</v>
      </c>
      <c r="H104" s="6">
        <v>7</v>
      </c>
      <c r="I104" s="6">
        <v>245</v>
      </c>
      <c r="J104" s="6" t="s">
        <v>2024</v>
      </c>
    </row>
    <row r="105" spans="1:10" ht="38.25" customHeight="1" x14ac:dyDescent="0.3">
      <c r="A105" s="3">
        <v>44266</v>
      </c>
      <c r="B105" s="4" t="s">
        <v>14</v>
      </c>
      <c r="C105" s="4" t="s">
        <v>15</v>
      </c>
      <c r="D105" s="4" t="s">
        <v>16</v>
      </c>
      <c r="E105" s="4" t="s">
        <v>17</v>
      </c>
      <c r="F105" s="5">
        <v>115</v>
      </c>
      <c r="G105" s="6">
        <v>14.76</v>
      </c>
      <c r="H105" s="6">
        <v>22</v>
      </c>
      <c r="I105" s="6">
        <v>2530</v>
      </c>
      <c r="J105" s="6" t="s">
        <v>2024</v>
      </c>
    </row>
    <row r="106" spans="1:10" ht="27" customHeight="1" x14ac:dyDescent="0.3">
      <c r="A106" s="3">
        <v>44266</v>
      </c>
      <c r="B106" s="4" t="s">
        <v>18</v>
      </c>
      <c r="C106" s="4" t="s">
        <v>19</v>
      </c>
      <c r="D106" s="4" t="s">
        <v>12</v>
      </c>
      <c r="E106" s="4" t="s">
        <v>20</v>
      </c>
      <c r="F106" s="5">
        <v>275</v>
      </c>
      <c r="G106" s="6">
        <v>12.24</v>
      </c>
      <c r="H106" s="6">
        <v>17.23</v>
      </c>
      <c r="I106" s="6">
        <v>4738.25</v>
      </c>
      <c r="J106" s="6" t="s">
        <v>2024</v>
      </c>
    </row>
    <row r="107" spans="1:10" ht="36.75" customHeight="1" x14ac:dyDescent="0.3">
      <c r="A107" s="3">
        <v>44266</v>
      </c>
      <c r="B107" s="4" t="s">
        <v>21</v>
      </c>
      <c r="C107" s="4" t="s">
        <v>22</v>
      </c>
      <c r="D107" s="4" t="s">
        <v>16</v>
      </c>
      <c r="E107" s="4" t="s">
        <v>23</v>
      </c>
      <c r="F107" s="5">
        <v>170</v>
      </c>
      <c r="G107" s="6">
        <v>11.15</v>
      </c>
      <c r="H107" s="6">
        <v>17.5</v>
      </c>
      <c r="I107" s="6">
        <v>2975</v>
      </c>
      <c r="J107" s="6" t="s">
        <v>2024</v>
      </c>
    </row>
    <row r="108" spans="1:10" ht="29.25" customHeight="1" x14ac:dyDescent="0.3">
      <c r="A108" s="3">
        <v>44266</v>
      </c>
      <c r="B108" s="4" t="s">
        <v>24</v>
      </c>
      <c r="C108" s="4" t="s">
        <v>25</v>
      </c>
      <c r="D108" s="4" t="s">
        <v>26</v>
      </c>
      <c r="E108" s="4" t="s">
        <v>27</v>
      </c>
      <c r="F108" s="5">
        <v>5636</v>
      </c>
      <c r="G108" s="6">
        <v>5.25</v>
      </c>
      <c r="H108" s="6">
        <v>0</v>
      </c>
      <c r="I108" s="6">
        <v>0</v>
      </c>
      <c r="J108" s="6" t="s">
        <v>2024</v>
      </c>
    </row>
    <row r="109" spans="1:10" ht="39" customHeight="1" x14ac:dyDescent="0.3">
      <c r="A109" s="3">
        <v>44266</v>
      </c>
      <c r="B109" s="4" t="s">
        <v>28</v>
      </c>
      <c r="C109" s="4" t="s">
        <v>29</v>
      </c>
      <c r="D109" s="4" t="s">
        <v>30</v>
      </c>
      <c r="E109" s="4" t="s">
        <v>31</v>
      </c>
      <c r="F109" s="5">
        <v>166</v>
      </c>
      <c r="G109" s="6">
        <v>4.5</v>
      </c>
      <c r="H109" s="6">
        <v>7.16</v>
      </c>
      <c r="I109" s="6">
        <v>1188.56</v>
      </c>
      <c r="J109" s="6" t="s">
        <v>2024</v>
      </c>
    </row>
    <row r="110" spans="1:10" ht="39.75" customHeight="1" x14ac:dyDescent="0.3">
      <c r="A110" s="3">
        <v>44266</v>
      </c>
      <c r="B110" s="4" t="s">
        <v>32</v>
      </c>
      <c r="C110" s="4" t="s">
        <v>33</v>
      </c>
      <c r="D110" s="4" t="s">
        <v>34</v>
      </c>
      <c r="E110" s="4" t="s">
        <v>35</v>
      </c>
      <c r="F110" s="5">
        <v>16.25</v>
      </c>
      <c r="G110" s="6">
        <v>3.37</v>
      </c>
      <c r="H110" s="6">
        <v>16.62</v>
      </c>
      <c r="I110" s="6">
        <v>270.08</v>
      </c>
      <c r="J110" s="6" t="s">
        <v>2024</v>
      </c>
    </row>
    <row r="111" spans="1:10" ht="29.25" customHeight="1" x14ac:dyDescent="0.3">
      <c r="A111" s="3">
        <v>44266</v>
      </c>
      <c r="B111" s="4" t="s">
        <v>36</v>
      </c>
      <c r="C111" s="4" t="s">
        <v>37</v>
      </c>
      <c r="D111" s="4" t="s">
        <v>38</v>
      </c>
      <c r="E111" s="4" t="s">
        <v>39</v>
      </c>
      <c r="F111" s="5">
        <v>10319</v>
      </c>
      <c r="G111" s="6">
        <v>4.0199999999999996</v>
      </c>
      <c r="H111" s="6">
        <v>0</v>
      </c>
      <c r="I111" s="6">
        <v>0</v>
      </c>
      <c r="J111" s="6" t="s">
        <v>2024</v>
      </c>
    </row>
    <row r="112" spans="1:10" ht="30" customHeight="1" x14ac:dyDescent="0.3">
      <c r="A112" s="3">
        <v>44266</v>
      </c>
      <c r="B112" s="4" t="s">
        <v>40</v>
      </c>
      <c r="C112" s="4" t="s">
        <v>41</v>
      </c>
      <c r="D112" s="4" t="s">
        <v>42</v>
      </c>
      <c r="E112" s="4" t="s">
        <v>43</v>
      </c>
      <c r="F112" s="5">
        <v>26</v>
      </c>
      <c r="G112" s="6">
        <v>7.04</v>
      </c>
      <c r="H112" s="6">
        <v>28.18</v>
      </c>
      <c r="I112" s="6">
        <v>732.68</v>
      </c>
      <c r="J112" s="6" t="s">
        <v>2024</v>
      </c>
    </row>
    <row r="113" spans="1:10" ht="39.75" customHeight="1" x14ac:dyDescent="0.3">
      <c r="A113" s="3">
        <v>44266</v>
      </c>
      <c r="B113" s="4" t="s">
        <v>44</v>
      </c>
      <c r="C113" s="4" t="s">
        <v>45</v>
      </c>
      <c r="D113" s="4" t="s">
        <v>12</v>
      </c>
      <c r="E113" s="4" t="s">
        <v>46</v>
      </c>
      <c r="F113" s="5">
        <v>232</v>
      </c>
      <c r="G113" s="6">
        <v>12.27</v>
      </c>
      <c r="H113" s="6">
        <v>19.7</v>
      </c>
      <c r="I113" s="6">
        <v>4570.3999999999996</v>
      </c>
      <c r="J113" s="6" t="s">
        <v>2024</v>
      </c>
    </row>
    <row r="114" spans="1:10" ht="37.5" customHeight="1" x14ac:dyDescent="0.3">
      <c r="A114" s="3">
        <v>44266</v>
      </c>
      <c r="B114" s="4" t="s">
        <v>47</v>
      </c>
      <c r="C114" s="4" t="s">
        <v>48</v>
      </c>
      <c r="D114" s="4" t="s">
        <v>49</v>
      </c>
      <c r="E114" s="4" t="s">
        <v>50</v>
      </c>
      <c r="F114" s="5">
        <v>1155</v>
      </c>
      <c r="G114" s="6">
        <v>6.96</v>
      </c>
      <c r="H114" s="6">
        <v>9.3000000000000007</v>
      </c>
      <c r="I114" s="6">
        <v>10741.5</v>
      </c>
      <c r="J114" s="6" t="s">
        <v>2024</v>
      </c>
    </row>
    <row r="115" spans="1:10" ht="39.75" customHeight="1" x14ac:dyDescent="0.3">
      <c r="A115" s="3">
        <v>44266</v>
      </c>
      <c r="B115" s="4" t="s">
        <v>51</v>
      </c>
      <c r="C115" s="4" t="s">
        <v>52</v>
      </c>
      <c r="D115" s="4" t="s">
        <v>12</v>
      </c>
      <c r="E115" s="4" t="s">
        <v>53</v>
      </c>
      <c r="F115" s="5">
        <v>1228</v>
      </c>
      <c r="G115" s="6">
        <v>6.15</v>
      </c>
      <c r="H115" s="6">
        <v>25</v>
      </c>
      <c r="I115" s="6">
        <v>30700</v>
      </c>
      <c r="J115" s="6" t="s">
        <v>2024</v>
      </c>
    </row>
    <row r="116" spans="1:10" ht="36.75" customHeight="1" x14ac:dyDescent="0.3">
      <c r="A116" s="3">
        <v>44266</v>
      </c>
      <c r="B116" s="4" t="s">
        <v>54</v>
      </c>
      <c r="C116" s="4" t="s">
        <v>55</v>
      </c>
      <c r="D116" s="4" t="s">
        <v>56</v>
      </c>
      <c r="E116" s="4" t="s">
        <v>57</v>
      </c>
      <c r="F116" s="5">
        <v>27.99</v>
      </c>
      <c r="G116" s="6">
        <v>6.47</v>
      </c>
      <c r="H116" s="6">
        <v>10.5</v>
      </c>
      <c r="I116" s="6">
        <v>293.89999999999998</v>
      </c>
      <c r="J116" s="6" t="s">
        <v>2024</v>
      </c>
    </row>
    <row r="117" spans="1:10" ht="28.5" customHeight="1" x14ac:dyDescent="0.3">
      <c r="A117" s="3">
        <v>44266</v>
      </c>
      <c r="B117" s="4" t="s">
        <v>58</v>
      </c>
      <c r="C117" s="4" t="s">
        <v>59</v>
      </c>
      <c r="D117" s="4" t="s">
        <v>34</v>
      </c>
      <c r="E117" s="4" t="s">
        <v>60</v>
      </c>
      <c r="F117" s="5">
        <v>176.5</v>
      </c>
      <c r="G117" s="6">
        <v>1.034</v>
      </c>
      <c r="H117" s="6">
        <v>8.08</v>
      </c>
      <c r="I117" s="6">
        <v>1426.12</v>
      </c>
      <c r="J117" s="6" t="s">
        <v>2024</v>
      </c>
    </row>
    <row r="118" spans="1:10" ht="38.25" customHeight="1" x14ac:dyDescent="0.3">
      <c r="A118" s="3">
        <v>44266</v>
      </c>
      <c r="B118" s="4" t="s">
        <v>61</v>
      </c>
      <c r="C118" s="4" t="s">
        <v>62</v>
      </c>
      <c r="D118" s="4" t="s">
        <v>12</v>
      </c>
      <c r="E118" s="4" t="s">
        <v>63</v>
      </c>
      <c r="F118" s="5">
        <v>479</v>
      </c>
      <c r="G118" s="6">
        <v>5.62</v>
      </c>
      <c r="H118" s="6">
        <v>8.07</v>
      </c>
      <c r="I118" s="6">
        <v>3865.53</v>
      </c>
      <c r="J118" s="6" t="s">
        <v>2024</v>
      </c>
    </row>
    <row r="119" spans="1:10" ht="20.399999999999999" x14ac:dyDescent="0.3">
      <c r="A119" s="3">
        <v>44266</v>
      </c>
      <c r="B119" s="4" t="s">
        <v>64</v>
      </c>
      <c r="C119" s="4" t="s">
        <v>65</v>
      </c>
      <c r="D119" s="4" t="s">
        <v>34</v>
      </c>
      <c r="E119" s="4" t="s">
        <v>66</v>
      </c>
      <c r="F119" s="5">
        <v>548.70000000000005</v>
      </c>
      <c r="G119" s="6">
        <v>7.9</v>
      </c>
      <c r="H119" s="6">
        <v>16.43</v>
      </c>
      <c r="I119" s="6">
        <v>9015.16</v>
      </c>
      <c r="J119" s="6" t="s">
        <v>2024</v>
      </c>
    </row>
    <row r="120" spans="1:10" ht="39" customHeight="1" x14ac:dyDescent="0.3">
      <c r="A120" s="3">
        <v>44266</v>
      </c>
      <c r="B120" s="4" t="s">
        <v>67</v>
      </c>
      <c r="C120" s="4" t="s">
        <v>68</v>
      </c>
      <c r="D120" s="4" t="s">
        <v>69</v>
      </c>
      <c r="E120" s="4" t="s">
        <v>70</v>
      </c>
      <c r="F120" s="5">
        <v>21</v>
      </c>
      <c r="G120" s="6">
        <v>3.2</v>
      </c>
      <c r="H120" s="6">
        <v>20</v>
      </c>
      <c r="I120" s="6">
        <v>420</v>
      </c>
      <c r="J120" s="6" t="s">
        <v>2024</v>
      </c>
    </row>
    <row r="121" spans="1:10" ht="39.75" customHeight="1" x14ac:dyDescent="0.3">
      <c r="A121" s="3">
        <v>44266</v>
      </c>
      <c r="B121" s="4" t="s">
        <v>71</v>
      </c>
      <c r="C121" s="4" t="s">
        <v>72</v>
      </c>
      <c r="D121" s="4" t="s">
        <v>73</v>
      </c>
      <c r="E121" s="4" t="s">
        <v>74</v>
      </c>
      <c r="F121" s="5">
        <v>37</v>
      </c>
      <c r="G121" s="6">
        <v>7.97</v>
      </c>
      <c r="H121" s="6">
        <v>13.46</v>
      </c>
      <c r="I121" s="6">
        <v>498.02</v>
      </c>
      <c r="J121" s="6" t="s">
        <v>2024</v>
      </c>
    </row>
    <row r="122" spans="1:10" ht="39.75" customHeight="1" x14ac:dyDescent="0.3">
      <c r="A122" s="3">
        <v>44266</v>
      </c>
      <c r="B122" s="4" t="s">
        <v>75</v>
      </c>
      <c r="C122" s="4" t="s">
        <v>76</v>
      </c>
      <c r="D122" s="4" t="s">
        <v>77</v>
      </c>
      <c r="E122" s="4" t="s">
        <v>78</v>
      </c>
      <c r="F122" s="5">
        <v>1451</v>
      </c>
      <c r="G122" s="6">
        <v>7.67</v>
      </c>
      <c r="H122" s="6">
        <v>8.1999999999999993</v>
      </c>
      <c r="I122" s="6">
        <v>11897.38</v>
      </c>
      <c r="J122" s="6" t="s">
        <v>2024</v>
      </c>
    </row>
    <row r="123" spans="1:10" ht="20.399999999999999" x14ac:dyDescent="0.3">
      <c r="A123" s="3">
        <v>44266</v>
      </c>
      <c r="B123" s="4" t="s">
        <v>79</v>
      </c>
      <c r="C123" s="4" t="s">
        <v>80</v>
      </c>
      <c r="D123" s="4" t="s">
        <v>81</v>
      </c>
      <c r="E123" s="4" t="s">
        <v>82</v>
      </c>
      <c r="F123" s="5">
        <v>157</v>
      </c>
      <c r="G123" s="6">
        <v>0.67</v>
      </c>
      <c r="H123" s="6">
        <v>6.44</v>
      </c>
      <c r="I123" s="6">
        <v>1011.08</v>
      </c>
      <c r="J123" s="6" t="s">
        <v>2024</v>
      </c>
    </row>
    <row r="124" spans="1:10" ht="39.75" customHeight="1" x14ac:dyDescent="0.3">
      <c r="A124" s="3">
        <v>44266</v>
      </c>
      <c r="B124" s="4" t="s">
        <v>83</v>
      </c>
      <c r="C124" s="4" t="s">
        <v>84</v>
      </c>
      <c r="D124" s="4" t="s">
        <v>30</v>
      </c>
      <c r="E124" s="4" t="s">
        <v>85</v>
      </c>
      <c r="F124" s="5">
        <v>423</v>
      </c>
      <c r="G124" s="6">
        <v>2.14</v>
      </c>
      <c r="H124" s="6">
        <v>7.2</v>
      </c>
      <c r="I124" s="6">
        <v>3045.6</v>
      </c>
      <c r="J124" s="6" t="s">
        <v>2024</v>
      </c>
    </row>
    <row r="125" spans="1:10" ht="39" customHeight="1" x14ac:dyDescent="0.3">
      <c r="A125" s="3">
        <v>44266</v>
      </c>
      <c r="B125" s="4" t="s">
        <v>83</v>
      </c>
      <c r="C125" s="4" t="s">
        <v>86</v>
      </c>
      <c r="D125" s="4" t="s">
        <v>16</v>
      </c>
      <c r="E125" s="4" t="s">
        <v>85</v>
      </c>
      <c r="F125" s="5">
        <v>846</v>
      </c>
      <c r="G125" s="6">
        <v>2.14</v>
      </c>
      <c r="H125" s="6">
        <v>7.2</v>
      </c>
      <c r="I125" s="6">
        <v>6091.2</v>
      </c>
      <c r="J125" s="6" t="s">
        <v>2024</v>
      </c>
    </row>
    <row r="126" spans="1:10" ht="28.5" customHeight="1" x14ac:dyDescent="0.3">
      <c r="A126" s="3">
        <v>44266</v>
      </c>
      <c r="B126" s="4" t="s">
        <v>87</v>
      </c>
      <c r="C126" s="4" t="s">
        <v>88</v>
      </c>
      <c r="D126" s="4" t="s">
        <v>30</v>
      </c>
      <c r="E126" s="4" t="s">
        <v>89</v>
      </c>
      <c r="F126" s="5">
        <v>0.75</v>
      </c>
      <c r="G126" s="6">
        <v>7.83</v>
      </c>
      <c r="H126" s="6">
        <v>66.67</v>
      </c>
      <c r="I126" s="6">
        <v>50</v>
      </c>
      <c r="J126" s="6" t="s">
        <v>2024</v>
      </c>
    </row>
    <row r="127" spans="1:10" ht="28.5" customHeight="1" x14ac:dyDescent="0.3">
      <c r="A127" s="3">
        <v>44266</v>
      </c>
      <c r="B127" s="4" t="s">
        <v>87</v>
      </c>
      <c r="C127" s="4" t="s">
        <v>90</v>
      </c>
      <c r="D127" s="4" t="s">
        <v>16</v>
      </c>
      <c r="E127" s="4" t="s">
        <v>89</v>
      </c>
      <c r="F127" s="5">
        <v>0.75</v>
      </c>
      <c r="G127" s="6">
        <v>7.83</v>
      </c>
      <c r="H127" s="6">
        <v>66.66</v>
      </c>
      <c r="I127" s="6">
        <v>50</v>
      </c>
      <c r="J127" s="6" t="s">
        <v>2024</v>
      </c>
    </row>
    <row r="128" spans="1:10" ht="28.5" customHeight="1" x14ac:dyDescent="0.3">
      <c r="A128" s="3">
        <v>44266</v>
      </c>
      <c r="B128" s="4" t="s">
        <v>91</v>
      </c>
      <c r="C128" s="4" t="s">
        <v>92</v>
      </c>
      <c r="D128" s="4" t="s">
        <v>93</v>
      </c>
      <c r="E128" s="4" t="s">
        <v>94</v>
      </c>
      <c r="F128" s="5">
        <v>90</v>
      </c>
      <c r="G128" s="6">
        <v>1.03</v>
      </c>
      <c r="H128" s="6">
        <v>3.32</v>
      </c>
      <c r="I128" s="6">
        <v>298.8</v>
      </c>
      <c r="J128" s="6" t="s">
        <v>2024</v>
      </c>
    </row>
    <row r="129" spans="1:10" ht="36.75" customHeight="1" x14ac:dyDescent="0.3">
      <c r="A129" s="3">
        <v>44266</v>
      </c>
      <c r="B129" s="4" t="s">
        <v>95</v>
      </c>
      <c r="C129" s="4" t="s">
        <v>96</v>
      </c>
      <c r="D129" s="4" t="s">
        <v>97</v>
      </c>
      <c r="E129" s="4" t="s">
        <v>98</v>
      </c>
      <c r="F129" s="5">
        <v>6205</v>
      </c>
      <c r="G129" s="6">
        <v>0.68</v>
      </c>
      <c r="H129" s="6">
        <v>3.32</v>
      </c>
      <c r="I129" s="6">
        <v>20600.599999999999</v>
      </c>
      <c r="J129" s="6" t="s">
        <v>2024</v>
      </c>
    </row>
    <row r="130" spans="1:10" ht="31.5" customHeight="1" x14ac:dyDescent="0.3">
      <c r="A130" s="3">
        <v>44266</v>
      </c>
      <c r="B130" s="4" t="s">
        <v>99</v>
      </c>
      <c r="C130" s="4" t="s">
        <v>100</v>
      </c>
      <c r="D130" s="4" t="s">
        <v>101</v>
      </c>
      <c r="E130" s="4" t="s">
        <v>102</v>
      </c>
      <c r="F130" s="5">
        <v>559</v>
      </c>
      <c r="G130" s="6">
        <v>8.26</v>
      </c>
      <c r="H130" s="6">
        <v>32.32</v>
      </c>
      <c r="I130" s="6">
        <v>18066.88</v>
      </c>
      <c r="J130" s="6" t="s">
        <v>2024</v>
      </c>
    </row>
    <row r="131" spans="1:10" ht="27" customHeight="1" x14ac:dyDescent="0.3">
      <c r="A131" s="3">
        <v>44266</v>
      </c>
      <c r="B131" s="4" t="s">
        <v>103</v>
      </c>
      <c r="C131" s="4" t="s">
        <v>104</v>
      </c>
      <c r="D131" s="4" t="s">
        <v>56</v>
      </c>
      <c r="E131" s="4" t="s">
        <v>105</v>
      </c>
      <c r="F131" s="5">
        <v>7.8</v>
      </c>
      <c r="G131" s="6">
        <v>41.6</v>
      </c>
      <c r="H131" s="6">
        <v>49.92</v>
      </c>
      <c r="I131" s="6">
        <v>389.38</v>
      </c>
      <c r="J131" s="6" t="s">
        <v>2024</v>
      </c>
    </row>
    <row r="132" spans="1:10" ht="27.75" customHeight="1" x14ac:dyDescent="0.3">
      <c r="A132" s="3">
        <v>44266</v>
      </c>
      <c r="B132" s="4" t="s">
        <v>106</v>
      </c>
      <c r="C132" s="4" t="s">
        <v>107</v>
      </c>
      <c r="D132" s="4" t="s">
        <v>34</v>
      </c>
      <c r="E132" s="4" t="s">
        <v>108</v>
      </c>
      <c r="F132" s="5">
        <v>130.16999999999999</v>
      </c>
      <c r="G132" s="6">
        <v>5.4850000000000003</v>
      </c>
      <c r="H132" s="6">
        <v>11</v>
      </c>
      <c r="I132" s="6">
        <v>1431.87</v>
      </c>
      <c r="J132" s="6" t="s">
        <v>2024</v>
      </c>
    </row>
    <row r="133" spans="1:10" ht="39" customHeight="1" x14ac:dyDescent="0.3">
      <c r="A133" s="3">
        <v>44266</v>
      </c>
      <c r="B133" s="4" t="s">
        <v>109</v>
      </c>
      <c r="C133" s="4" t="s">
        <v>110</v>
      </c>
      <c r="D133" s="4" t="s">
        <v>73</v>
      </c>
      <c r="E133" s="4" t="s">
        <v>111</v>
      </c>
      <c r="F133" s="5">
        <v>20</v>
      </c>
      <c r="G133" s="6">
        <v>4.09</v>
      </c>
      <c r="H133" s="6">
        <v>7.3</v>
      </c>
      <c r="I133" s="6">
        <v>146</v>
      </c>
      <c r="J133" s="6" t="s">
        <v>2024</v>
      </c>
    </row>
    <row r="134" spans="1:10" ht="39" customHeight="1" x14ac:dyDescent="0.3">
      <c r="A134" s="3">
        <v>44266</v>
      </c>
      <c r="B134" s="4" t="s">
        <v>112</v>
      </c>
      <c r="C134" s="4" t="s">
        <v>113</v>
      </c>
      <c r="D134" s="4" t="s">
        <v>34</v>
      </c>
      <c r="E134" s="4" t="s">
        <v>114</v>
      </c>
      <c r="F134" s="5">
        <v>654.25</v>
      </c>
      <c r="G134" s="6">
        <v>10.516999999999999</v>
      </c>
      <c r="H134" s="6">
        <v>15.15</v>
      </c>
      <c r="I134" s="6">
        <v>9911.89</v>
      </c>
      <c r="J134" s="6" t="s">
        <v>2024</v>
      </c>
    </row>
    <row r="135" spans="1:10" ht="41.25" customHeight="1" x14ac:dyDescent="0.3">
      <c r="A135" s="3">
        <v>44266</v>
      </c>
      <c r="B135" s="4" t="s">
        <v>115</v>
      </c>
      <c r="C135" s="4" t="s">
        <v>116</v>
      </c>
      <c r="D135" s="4" t="s">
        <v>16</v>
      </c>
      <c r="E135" s="4" t="s">
        <v>117</v>
      </c>
      <c r="F135" s="5">
        <v>135</v>
      </c>
      <c r="G135" s="6">
        <v>12.51</v>
      </c>
      <c r="H135" s="6">
        <v>18.600000000000001</v>
      </c>
      <c r="I135" s="6">
        <v>2511</v>
      </c>
      <c r="J135" s="6" t="s">
        <v>2024</v>
      </c>
    </row>
    <row r="136" spans="1:10" ht="29.25" customHeight="1" x14ac:dyDescent="0.3">
      <c r="A136" s="3">
        <v>44266</v>
      </c>
      <c r="B136" s="4" t="s">
        <v>118</v>
      </c>
      <c r="C136" s="4" t="s">
        <v>119</v>
      </c>
      <c r="D136" s="4" t="s">
        <v>120</v>
      </c>
      <c r="E136" s="4" t="s">
        <v>121</v>
      </c>
      <c r="F136" s="5">
        <v>17563</v>
      </c>
      <c r="G136" s="6">
        <v>2.56</v>
      </c>
      <c r="H136" s="6">
        <v>8.7799999999999994</v>
      </c>
      <c r="I136" s="6">
        <v>154203.14000000001</v>
      </c>
      <c r="J136" s="6" t="s">
        <v>2024</v>
      </c>
    </row>
    <row r="137" spans="1:10" ht="40.5" customHeight="1" x14ac:dyDescent="0.3">
      <c r="A137" s="3">
        <v>44266</v>
      </c>
      <c r="B137" s="4" t="s">
        <v>122</v>
      </c>
      <c r="C137" s="4" t="s">
        <v>123</v>
      </c>
      <c r="D137" s="4" t="s">
        <v>34</v>
      </c>
      <c r="E137" s="4" t="s">
        <v>124</v>
      </c>
      <c r="F137" s="5">
        <v>45.25</v>
      </c>
      <c r="G137" s="6">
        <v>5.44</v>
      </c>
      <c r="H137" s="6">
        <v>7.07</v>
      </c>
      <c r="I137" s="6">
        <v>319.92</v>
      </c>
      <c r="J137" s="6" t="s">
        <v>2024</v>
      </c>
    </row>
    <row r="138" spans="1:10" ht="42" customHeight="1" x14ac:dyDescent="0.3">
      <c r="A138" s="3">
        <v>44266</v>
      </c>
      <c r="B138" s="4" t="s">
        <v>125</v>
      </c>
      <c r="C138" s="4" t="s">
        <v>126</v>
      </c>
      <c r="D138" s="4" t="s">
        <v>127</v>
      </c>
      <c r="E138" s="4" t="s">
        <v>128</v>
      </c>
      <c r="F138" s="5">
        <v>913.92</v>
      </c>
      <c r="G138" s="6">
        <v>3.17</v>
      </c>
      <c r="H138" s="6">
        <v>6.6</v>
      </c>
      <c r="I138" s="6">
        <v>6031.87</v>
      </c>
      <c r="J138" s="6" t="s">
        <v>2024</v>
      </c>
    </row>
    <row r="139" spans="1:10" ht="39" customHeight="1" x14ac:dyDescent="0.3">
      <c r="A139" s="3">
        <v>44266</v>
      </c>
      <c r="B139" s="4" t="s">
        <v>129</v>
      </c>
      <c r="C139" s="4" t="s">
        <v>130</v>
      </c>
      <c r="D139" s="7" t="s">
        <v>131</v>
      </c>
      <c r="E139" s="4" t="s">
        <v>132</v>
      </c>
      <c r="F139" s="5">
        <v>20.5</v>
      </c>
      <c r="G139" s="6">
        <v>10.49</v>
      </c>
      <c r="H139" s="6">
        <v>12.59</v>
      </c>
      <c r="I139" s="6">
        <v>258.10000000000002</v>
      </c>
      <c r="J139" s="6" t="s">
        <v>2024</v>
      </c>
    </row>
    <row r="140" spans="1:10" ht="30" customHeight="1" x14ac:dyDescent="0.3">
      <c r="A140" s="3">
        <v>44266</v>
      </c>
      <c r="B140" s="4" t="s">
        <v>129</v>
      </c>
      <c r="C140" s="4" t="s">
        <v>133</v>
      </c>
      <c r="D140" s="4" t="s">
        <v>134</v>
      </c>
      <c r="E140" s="4" t="s">
        <v>132</v>
      </c>
      <c r="F140" s="5">
        <v>20.5</v>
      </c>
      <c r="G140" s="6">
        <v>10.49</v>
      </c>
      <c r="H140" s="6">
        <v>12.59</v>
      </c>
      <c r="I140" s="6">
        <v>258.10000000000002</v>
      </c>
      <c r="J140" s="6" t="s">
        <v>2024</v>
      </c>
    </row>
    <row r="141" spans="1:10" ht="41.25" customHeight="1" x14ac:dyDescent="0.3">
      <c r="A141" s="3">
        <v>44266</v>
      </c>
      <c r="B141" s="4" t="s">
        <v>135</v>
      </c>
      <c r="C141" s="4" t="s">
        <v>136</v>
      </c>
      <c r="D141" s="4" t="s">
        <v>77</v>
      </c>
      <c r="E141" s="4" t="s">
        <v>132</v>
      </c>
      <c r="F141" s="5">
        <v>20</v>
      </c>
      <c r="G141" s="6">
        <v>6.99</v>
      </c>
      <c r="H141" s="6">
        <v>14.57</v>
      </c>
      <c r="I141" s="6">
        <v>291.39999999999998</v>
      </c>
      <c r="J141" s="6" t="s">
        <v>2024</v>
      </c>
    </row>
    <row r="142" spans="1:10" ht="39.75" customHeight="1" x14ac:dyDescent="0.3">
      <c r="A142" s="3">
        <v>44266</v>
      </c>
      <c r="B142" s="4" t="s">
        <v>137</v>
      </c>
      <c r="C142" s="4" t="s">
        <v>138</v>
      </c>
      <c r="D142" s="4" t="s">
        <v>30</v>
      </c>
      <c r="E142" s="4" t="s">
        <v>132</v>
      </c>
      <c r="F142" s="5">
        <v>491</v>
      </c>
      <c r="G142" s="6">
        <v>6.66</v>
      </c>
      <c r="H142" s="6">
        <v>13.31</v>
      </c>
      <c r="I142" s="6">
        <v>6535.21</v>
      </c>
      <c r="J142" s="6" t="s">
        <v>2024</v>
      </c>
    </row>
    <row r="143" spans="1:10" ht="42.75" customHeight="1" x14ac:dyDescent="0.3">
      <c r="A143" s="3">
        <v>44266</v>
      </c>
      <c r="B143" s="4" t="s">
        <v>139</v>
      </c>
      <c r="C143" s="4" t="s">
        <v>140</v>
      </c>
      <c r="D143" s="4" t="s">
        <v>12</v>
      </c>
      <c r="E143" s="4" t="s">
        <v>141</v>
      </c>
      <c r="F143" s="5">
        <v>221</v>
      </c>
      <c r="G143" s="6">
        <v>4.74</v>
      </c>
      <c r="H143" s="6">
        <v>10.19</v>
      </c>
      <c r="I143" s="6">
        <v>2251.9899999999998</v>
      </c>
      <c r="J143" s="6" t="s">
        <v>2024</v>
      </c>
    </row>
    <row r="144" spans="1:10" ht="61.5" customHeight="1" x14ac:dyDescent="0.3">
      <c r="A144" s="3">
        <v>44266</v>
      </c>
      <c r="B144" s="4" t="s">
        <v>142</v>
      </c>
      <c r="C144" s="4" t="s">
        <v>143</v>
      </c>
      <c r="D144" s="4" t="s">
        <v>144</v>
      </c>
      <c r="E144" s="4" t="s">
        <v>145</v>
      </c>
      <c r="F144" s="5">
        <v>446.84</v>
      </c>
      <c r="G144" s="6">
        <v>2.78</v>
      </c>
      <c r="H144" s="6">
        <v>12.19</v>
      </c>
      <c r="I144" s="6">
        <v>5446.8</v>
      </c>
      <c r="J144" s="6" t="s">
        <v>2024</v>
      </c>
    </row>
    <row r="145" spans="1:10" ht="40.5" customHeight="1" x14ac:dyDescent="0.3">
      <c r="A145" s="3">
        <v>44266</v>
      </c>
      <c r="B145" s="4" t="s">
        <v>146</v>
      </c>
      <c r="C145" s="4" t="s">
        <v>147</v>
      </c>
      <c r="D145" s="4" t="s">
        <v>148</v>
      </c>
      <c r="E145" s="4" t="s">
        <v>149</v>
      </c>
      <c r="F145" s="5">
        <v>204.75</v>
      </c>
      <c r="G145" s="6">
        <v>10.16</v>
      </c>
      <c r="H145" s="6">
        <v>15.06</v>
      </c>
      <c r="I145" s="6">
        <v>3083.55</v>
      </c>
      <c r="J145" s="6" t="s">
        <v>2024</v>
      </c>
    </row>
    <row r="146" spans="1:10" ht="39.75" customHeight="1" x14ac:dyDescent="0.3">
      <c r="A146" s="3">
        <v>44266</v>
      </c>
      <c r="B146" s="4" t="s">
        <v>150</v>
      </c>
      <c r="C146" s="4" t="s">
        <v>151</v>
      </c>
      <c r="D146" s="4" t="s">
        <v>34</v>
      </c>
      <c r="E146" s="4" t="s">
        <v>152</v>
      </c>
      <c r="F146" s="5">
        <v>37.5</v>
      </c>
      <c r="G146" s="6">
        <v>3.14</v>
      </c>
      <c r="H146" s="6">
        <v>10.5</v>
      </c>
      <c r="I146" s="6">
        <v>374.85</v>
      </c>
      <c r="J146" s="6" t="s">
        <v>2024</v>
      </c>
    </row>
    <row r="147" spans="1:10" ht="33" customHeight="1" x14ac:dyDescent="0.3">
      <c r="A147" s="3">
        <v>44266</v>
      </c>
      <c r="B147" s="4" t="s">
        <v>153</v>
      </c>
      <c r="C147" s="4" t="s">
        <v>154</v>
      </c>
      <c r="D147" s="4" t="s">
        <v>77</v>
      </c>
      <c r="E147" s="4" t="s">
        <v>155</v>
      </c>
      <c r="F147" s="5">
        <v>2166</v>
      </c>
      <c r="G147" s="6">
        <v>8.92</v>
      </c>
      <c r="H147" s="6">
        <v>14</v>
      </c>
      <c r="I147" s="6">
        <v>30324</v>
      </c>
      <c r="J147" s="6" t="s">
        <v>2024</v>
      </c>
    </row>
    <row r="148" spans="1:10" ht="41.25" customHeight="1" x14ac:dyDescent="0.3">
      <c r="A148" s="3">
        <v>44266</v>
      </c>
      <c r="B148" s="4" t="s">
        <v>156</v>
      </c>
      <c r="C148" s="4" t="s">
        <v>157</v>
      </c>
      <c r="D148" s="4" t="s">
        <v>12</v>
      </c>
      <c r="E148" s="4" t="s">
        <v>155</v>
      </c>
      <c r="F148" s="5">
        <v>2054</v>
      </c>
      <c r="G148" s="6">
        <v>7.57</v>
      </c>
      <c r="H148" s="6">
        <v>14</v>
      </c>
      <c r="I148" s="6">
        <v>28756</v>
      </c>
      <c r="J148" s="6" t="s">
        <v>2024</v>
      </c>
    </row>
    <row r="149" spans="1:10" ht="40.5" customHeight="1" x14ac:dyDescent="0.3">
      <c r="A149" s="3">
        <v>44266</v>
      </c>
      <c r="B149" s="4" t="s">
        <v>158</v>
      </c>
      <c r="C149" s="4" t="s">
        <v>159</v>
      </c>
      <c r="D149" s="4" t="s">
        <v>134</v>
      </c>
      <c r="E149" s="4" t="s">
        <v>160</v>
      </c>
      <c r="F149" s="5">
        <v>42</v>
      </c>
      <c r="G149" s="6">
        <v>8</v>
      </c>
      <c r="H149" s="6">
        <v>9.6</v>
      </c>
      <c r="I149" s="6">
        <v>403.2</v>
      </c>
      <c r="J149" s="6" t="s">
        <v>2024</v>
      </c>
    </row>
    <row r="150" spans="1:10" ht="42" customHeight="1" x14ac:dyDescent="0.3">
      <c r="A150" s="3">
        <v>44266</v>
      </c>
      <c r="B150" s="4" t="s">
        <v>161</v>
      </c>
      <c r="C150" s="4" t="s">
        <v>162</v>
      </c>
      <c r="D150" s="4" t="s">
        <v>69</v>
      </c>
      <c r="E150" s="4" t="s">
        <v>163</v>
      </c>
      <c r="F150" s="5">
        <v>272</v>
      </c>
      <c r="G150" s="6">
        <v>21.79</v>
      </c>
      <c r="H150" s="6">
        <v>58.83</v>
      </c>
      <c r="I150" s="6">
        <v>16001.76</v>
      </c>
      <c r="J150" s="6" t="s">
        <v>2024</v>
      </c>
    </row>
    <row r="151" spans="1:10" ht="41.25" customHeight="1" x14ac:dyDescent="0.3">
      <c r="A151" s="3">
        <v>44266</v>
      </c>
      <c r="B151" s="4" t="s">
        <v>164</v>
      </c>
      <c r="C151" s="4" t="s">
        <v>165</v>
      </c>
      <c r="D151" s="4" t="s">
        <v>166</v>
      </c>
      <c r="E151" s="4" t="s">
        <v>167</v>
      </c>
      <c r="F151" s="5">
        <v>458.37</v>
      </c>
      <c r="G151" s="6">
        <v>2.4700000000000002</v>
      </c>
      <c r="H151" s="6">
        <v>4.88</v>
      </c>
      <c r="I151" s="6">
        <v>2236.85</v>
      </c>
      <c r="J151" s="6" t="s">
        <v>2024</v>
      </c>
    </row>
    <row r="152" spans="1:10" ht="42" customHeight="1" x14ac:dyDescent="0.3">
      <c r="A152" s="3">
        <v>44266</v>
      </c>
      <c r="B152" s="4" t="s">
        <v>168</v>
      </c>
      <c r="C152" s="4" t="s">
        <v>169</v>
      </c>
      <c r="D152" s="4" t="s">
        <v>170</v>
      </c>
      <c r="E152" s="4" t="s">
        <v>171</v>
      </c>
      <c r="F152" s="5">
        <v>106</v>
      </c>
      <c r="G152" s="6">
        <v>14.05</v>
      </c>
      <c r="H152" s="6">
        <v>26.05</v>
      </c>
      <c r="I152" s="6">
        <v>2761.3</v>
      </c>
      <c r="J152" s="6" t="s">
        <v>2024</v>
      </c>
    </row>
    <row r="153" spans="1:10" ht="42" customHeight="1" x14ac:dyDescent="0.3">
      <c r="A153" s="3">
        <v>44266</v>
      </c>
      <c r="B153" s="4" t="s">
        <v>172</v>
      </c>
      <c r="C153" s="4" t="s">
        <v>173</v>
      </c>
      <c r="D153" s="4" t="s">
        <v>73</v>
      </c>
      <c r="E153" s="4" t="s">
        <v>174</v>
      </c>
      <c r="F153" s="5">
        <v>83</v>
      </c>
      <c r="G153" s="6">
        <v>10.029999999999999</v>
      </c>
      <c r="H153" s="6">
        <v>18.399999999999999</v>
      </c>
      <c r="I153" s="6">
        <v>1527.58</v>
      </c>
      <c r="J153" s="6" t="s">
        <v>2024</v>
      </c>
    </row>
    <row r="154" spans="1:10" ht="39.75" customHeight="1" x14ac:dyDescent="0.3">
      <c r="A154" s="3">
        <v>44266</v>
      </c>
      <c r="B154" s="4" t="s">
        <v>175</v>
      </c>
      <c r="C154" s="4" t="s">
        <v>176</v>
      </c>
      <c r="D154" s="4" t="s">
        <v>177</v>
      </c>
      <c r="E154" s="4" t="s">
        <v>178</v>
      </c>
      <c r="F154" s="5">
        <v>852</v>
      </c>
      <c r="G154" s="6">
        <v>3.35</v>
      </c>
      <c r="H154" s="6">
        <v>4.0999999999999996</v>
      </c>
      <c r="I154" s="6">
        <v>3493.2</v>
      </c>
      <c r="J154" s="6" t="s">
        <v>2024</v>
      </c>
    </row>
    <row r="155" spans="1:10" ht="36.75" customHeight="1" x14ac:dyDescent="0.3">
      <c r="A155" s="3">
        <v>44266</v>
      </c>
      <c r="B155" s="4" t="s">
        <v>179</v>
      </c>
      <c r="C155" s="4" t="s">
        <v>180</v>
      </c>
      <c r="D155" s="4" t="s">
        <v>30</v>
      </c>
      <c r="E155" s="4" t="s">
        <v>181</v>
      </c>
      <c r="F155" s="5">
        <v>95.95</v>
      </c>
      <c r="G155" s="6">
        <v>5.47</v>
      </c>
      <c r="H155" s="6">
        <v>16.260000000000002</v>
      </c>
      <c r="I155" s="6">
        <v>1560.15</v>
      </c>
      <c r="J155" s="6" t="s">
        <v>2024</v>
      </c>
    </row>
    <row r="156" spans="1:10" ht="38.25" customHeight="1" x14ac:dyDescent="0.3">
      <c r="A156" s="3">
        <v>44266</v>
      </c>
      <c r="B156" s="4" t="s">
        <v>182</v>
      </c>
      <c r="C156" s="4" t="s">
        <v>183</v>
      </c>
      <c r="D156" s="4" t="s">
        <v>184</v>
      </c>
      <c r="E156" s="4" t="s">
        <v>185</v>
      </c>
      <c r="F156" s="5">
        <v>87.03</v>
      </c>
      <c r="G156" s="6">
        <v>15.94</v>
      </c>
      <c r="H156" s="6">
        <v>15.94</v>
      </c>
      <c r="I156" s="6">
        <v>1387.26</v>
      </c>
      <c r="J156" s="6" t="s">
        <v>2024</v>
      </c>
    </row>
    <row r="157" spans="1:10" ht="36.75" customHeight="1" x14ac:dyDescent="0.3">
      <c r="A157" s="3">
        <v>44266</v>
      </c>
      <c r="B157" s="4" t="s">
        <v>182</v>
      </c>
      <c r="C157" s="4" t="s">
        <v>186</v>
      </c>
      <c r="D157" s="4" t="s">
        <v>34</v>
      </c>
      <c r="E157" s="4" t="s">
        <v>185</v>
      </c>
      <c r="F157" s="5">
        <v>84.92</v>
      </c>
      <c r="G157" s="6">
        <v>15.94</v>
      </c>
      <c r="H157" s="6">
        <v>15.94</v>
      </c>
      <c r="I157" s="6">
        <v>1353.62</v>
      </c>
      <c r="J157" s="6" t="s">
        <v>2024</v>
      </c>
    </row>
    <row r="158" spans="1:10" ht="37.5" customHeight="1" x14ac:dyDescent="0.3">
      <c r="A158" s="3">
        <v>44266</v>
      </c>
      <c r="B158" s="4" t="s">
        <v>187</v>
      </c>
      <c r="C158" s="4" t="s">
        <v>188</v>
      </c>
      <c r="D158" s="4" t="s">
        <v>30</v>
      </c>
      <c r="E158" s="4" t="s">
        <v>189</v>
      </c>
      <c r="F158" s="5">
        <v>67.17</v>
      </c>
      <c r="G158" s="6">
        <v>0.3</v>
      </c>
      <c r="H158" s="6">
        <v>1.27</v>
      </c>
      <c r="I158" s="6">
        <v>85.43</v>
      </c>
      <c r="J158" s="6" t="s">
        <v>2024</v>
      </c>
    </row>
    <row r="159" spans="1:10" ht="29.25" customHeight="1" x14ac:dyDescent="0.3">
      <c r="A159" s="3">
        <v>44266</v>
      </c>
      <c r="B159" s="4" t="s">
        <v>190</v>
      </c>
      <c r="C159" s="4" t="s">
        <v>191</v>
      </c>
      <c r="D159" s="4" t="s">
        <v>192</v>
      </c>
      <c r="E159" s="4" t="s">
        <v>193</v>
      </c>
      <c r="F159" s="5">
        <v>15.125</v>
      </c>
      <c r="G159" s="6">
        <v>12.02</v>
      </c>
      <c r="H159" s="6">
        <v>14.42</v>
      </c>
      <c r="I159" s="6">
        <v>218.1</v>
      </c>
      <c r="J159" s="6" t="s">
        <v>2024</v>
      </c>
    </row>
    <row r="160" spans="1:10" ht="39.75" customHeight="1" x14ac:dyDescent="0.3">
      <c r="A160" s="3">
        <v>44266</v>
      </c>
      <c r="B160" s="4" t="s">
        <v>194</v>
      </c>
      <c r="C160" s="4" t="s">
        <v>195</v>
      </c>
      <c r="D160" s="4" t="s">
        <v>30</v>
      </c>
      <c r="E160" s="4" t="s">
        <v>196</v>
      </c>
      <c r="F160" s="5">
        <v>79.56</v>
      </c>
      <c r="G160" s="6">
        <v>10.17</v>
      </c>
      <c r="H160" s="6">
        <v>10.17</v>
      </c>
      <c r="I160" s="6">
        <v>809.13</v>
      </c>
      <c r="J160" s="6" t="s">
        <v>2024</v>
      </c>
    </row>
    <row r="161" spans="1:10" ht="28.5" customHeight="1" x14ac:dyDescent="0.3">
      <c r="A161" s="3">
        <v>44266</v>
      </c>
      <c r="B161" s="4" t="s">
        <v>197</v>
      </c>
      <c r="C161" s="4" t="s">
        <v>198</v>
      </c>
      <c r="D161" s="4" t="s">
        <v>199</v>
      </c>
      <c r="E161" s="4" t="s">
        <v>200</v>
      </c>
      <c r="F161" s="5">
        <v>84</v>
      </c>
      <c r="G161" s="6">
        <v>1.1100000000000001</v>
      </c>
      <c r="H161" s="6">
        <v>3.32</v>
      </c>
      <c r="I161" s="6">
        <v>278.88</v>
      </c>
      <c r="J161" s="6" t="s">
        <v>2024</v>
      </c>
    </row>
    <row r="162" spans="1:10" ht="40.5" customHeight="1" x14ac:dyDescent="0.3">
      <c r="A162" s="3">
        <v>44266</v>
      </c>
      <c r="B162" s="4" t="s">
        <v>201</v>
      </c>
      <c r="C162" s="4" t="s">
        <v>202</v>
      </c>
      <c r="D162" s="4" t="s">
        <v>177</v>
      </c>
      <c r="E162" s="4" t="s">
        <v>203</v>
      </c>
      <c r="F162" s="5">
        <v>72</v>
      </c>
      <c r="G162" s="6">
        <v>31.08</v>
      </c>
      <c r="H162" s="6">
        <v>49.72</v>
      </c>
      <c r="I162" s="6">
        <v>3579.84</v>
      </c>
      <c r="J162" s="6" t="s">
        <v>2024</v>
      </c>
    </row>
    <row r="163" spans="1:10" ht="37.5" customHeight="1" x14ac:dyDescent="0.3">
      <c r="A163" s="3">
        <v>44266</v>
      </c>
      <c r="B163" s="4" t="s">
        <v>204</v>
      </c>
      <c r="C163" s="4" t="s">
        <v>205</v>
      </c>
      <c r="D163" s="4" t="s">
        <v>77</v>
      </c>
      <c r="E163" s="4" t="s">
        <v>206</v>
      </c>
      <c r="F163" s="5">
        <v>108</v>
      </c>
      <c r="G163" s="6">
        <v>3.05</v>
      </c>
      <c r="H163" s="6">
        <v>6.49</v>
      </c>
      <c r="I163" s="6">
        <v>700.92</v>
      </c>
      <c r="J163" s="6" t="s">
        <v>2024</v>
      </c>
    </row>
    <row r="164" spans="1:10" ht="39" customHeight="1" x14ac:dyDescent="0.3">
      <c r="A164" s="3">
        <v>44266</v>
      </c>
      <c r="B164" s="4" t="s">
        <v>207</v>
      </c>
      <c r="C164" s="4" t="s">
        <v>208</v>
      </c>
      <c r="D164" s="4" t="s">
        <v>30</v>
      </c>
      <c r="E164" s="4" t="s">
        <v>209</v>
      </c>
      <c r="F164" s="5">
        <v>41</v>
      </c>
      <c r="G164" s="6">
        <v>10.89</v>
      </c>
      <c r="H164" s="6">
        <v>13.07</v>
      </c>
      <c r="I164" s="6">
        <v>540.17999999999995</v>
      </c>
      <c r="J164" s="6" t="s">
        <v>2024</v>
      </c>
    </row>
    <row r="165" spans="1:10" ht="35.25" customHeight="1" x14ac:dyDescent="0.3">
      <c r="A165" s="3">
        <v>44266</v>
      </c>
      <c r="B165" s="4" t="s">
        <v>210</v>
      </c>
      <c r="C165" s="4" t="s">
        <v>211</v>
      </c>
      <c r="D165" s="4" t="s">
        <v>73</v>
      </c>
      <c r="E165" s="4" t="s">
        <v>212</v>
      </c>
      <c r="F165" s="5">
        <v>311</v>
      </c>
      <c r="G165" s="6">
        <v>1</v>
      </c>
      <c r="H165" s="6">
        <v>4.5</v>
      </c>
      <c r="I165" s="6">
        <v>1399.5</v>
      </c>
      <c r="J165" s="6" t="s">
        <v>2024</v>
      </c>
    </row>
    <row r="166" spans="1:10" ht="28.5" customHeight="1" x14ac:dyDescent="0.3">
      <c r="A166" s="3">
        <v>44266</v>
      </c>
      <c r="B166" s="4" t="s">
        <v>213</v>
      </c>
      <c r="C166" s="4" t="s">
        <v>214</v>
      </c>
      <c r="D166" s="4" t="s">
        <v>34</v>
      </c>
      <c r="E166" s="4" t="s">
        <v>215</v>
      </c>
      <c r="F166" s="5">
        <v>257.38</v>
      </c>
      <c r="G166" s="6">
        <v>21.46</v>
      </c>
      <c r="H166" s="6">
        <v>25.77</v>
      </c>
      <c r="I166" s="6">
        <v>6632.68</v>
      </c>
      <c r="J166" s="6" t="s">
        <v>2024</v>
      </c>
    </row>
    <row r="167" spans="1:10" ht="30.75" customHeight="1" x14ac:dyDescent="0.3">
      <c r="A167" s="3">
        <v>44266</v>
      </c>
      <c r="B167" s="4" t="s">
        <v>216</v>
      </c>
      <c r="C167" s="4" t="s">
        <v>217</v>
      </c>
      <c r="D167" s="4" t="s">
        <v>34</v>
      </c>
      <c r="E167" s="4" t="s">
        <v>215</v>
      </c>
      <c r="F167" s="5">
        <v>105.49</v>
      </c>
      <c r="G167" s="6">
        <v>21.46</v>
      </c>
      <c r="H167" s="6">
        <v>25.77</v>
      </c>
      <c r="I167" s="6">
        <v>2718.48</v>
      </c>
      <c r="J167" s="6" t="s">
        <v>2024</v>
      </c>
    </row>
    <row r="168" spans="1:10" ht="39" customHeight="1" x14ac:dyDescent="0.3">
      <c r="A168" s="3">
        <v>44266</v>
      </c>
      <c r="B168" s="4" t="s">
        <v>218</v>
      </c>
      <c r="C168" s="4" t="s">
        <v>219</v>
      </c>
      <c r="D168" s="4" t="s">
        <v>131</v>
      </c>
      <c r="E168" s="4" t="s">
        <v>220</v>
      </c>
      <c r="F168" s="5">
        <v>50</v>
      </c>
      <c r="G168" s="6">
        <v>24.16</v>
      </c>
      <c r="H168" s="6">
        <v>30</v>
      </c>
      <c r="I168" s="6">
        <v>1500</v>
      </c>
      <c r="J168" s="6" t="s">
        <v>2024</v>
      </c>
    </row>
    <row r="169" spans="1:10" ht="32.25" customHeight="1" x14ac:dyDescent="0.3">
      <c r="A169" s="3">
        <v>44266</v>
      </c>
      <c r="B169" s="4" t="s">
        <v>221</v>
      </c>
      <c r="C169" s="4" t="s">
        <v>222</v>
      </c>
      <c r="D169" s="4" t="s">
        <v>34</v>
      </c>
      <c r="E169" s="4" t="s">
        <v>223</v>
      </c>
      <c r="F169" s="5">
        <v>73.5</v>
      </c>
      <c r="G169" s="6">
        <v>1.92</v>
      </c>
      <c r="H169" s="6">
        <v>6</v>
      </c>
      <c r="I169" s="6">
        <v>441</v>
      </c>
      <c r="J169" s="6" t="s">
        <v>2024</v>
      </c>
    </row>
    <row r="170" spans="1:10" ht="40.5" customHeight="1" x14ac:dyDescent="0.3">
      <c r="A170" s="3">
        <v>44266</v>
      </c>
      <c r="B170" s="4" t="s">
        <v>224</v>
      </c>
      <c r="C170" s="4" t="s">
        <v>225</v>
      </c>
      <c r="D170" s="4" t="s">
        <v>12</v>
      </c>
      <c r="E170" s="4" t="s">
        <v>226</v>
      </c>
      <c r="F170" s="5">
        <v>170</v>
      </c>
      <c r="G170" s="6">
        <v>5.81</v>
      </c>
      <c r="H170" s="6">
        <v>20.329999999999998</v>
      </c>
      <c r="I170" s="6">
        <v>3456.1</v>
      </c>
      <c r="J170" s="6" t="s">
        <v>2024</v>
      </c>
    </row>
    <row r="171" spans="1:10" ht="41.25" customHeight="1" x14ac:dyDescent="0.3">
      <c r="A171" s="3">
        <v>44266</v>
      </c>
      <c r="B171" s="4" t="s">
        <v>227</v>
      </c>
      <c r="C171" s="4" t="s">
        <v>228</v>
      </c>
      <c r="D171" s="4" t="s">
        <v>12</v>
      </c>
      <c r="E171" s="4" t="s">
        <v>229</v>
      </c>
      <c r="F171" s="5">
        <v>68</v>
      </c>
      <c r="G171" s="6">
        <v>1.92</v>
      </c>
      <c r="H171" s="6">
        <v>9.32</v>
      </c>
      <c r="I171" s="6">
        <v>633.76</v>
      </c>
      <c r="J171" s="6" t="s">
        <v>2024</v>
      </c>
    </row>
    <row r="172" spans="1:10" ht="37.5" customHeight="1" x14ac:dyDescent="0.3">
      <c r="A172" s="3">
        <v>44266</v>
      </c>
      <c r="B172" s="4" t="s">
        <v>230</v>
      </c>
      <c r="C172" s="4" t="s">
        <v>231</v>
      </c>
      <c r="D172" s="4" t="s">
        <v>12</v>
      </c>
      <c r="E172" s="4" t="s">
        <v>229</v>
      </c>
      <c r="F172" s="5">
        <v>88</v>
      </c>
      <c r="G172" s="6">
        <v>2.5099999999999998</v>
      </c>
      <c r="H172" s="6">
        <v>4.13</v>
      </c>
      <c r="I172" s="6">
        <v>363.44</v>
      </c>
      <c r="J172" s="6" t="s">
        <v>2024</v>
      </c>
    </row>
    <row r="173" spans="1:10" ht="38.25" customHeight="1" x14ac:dyDescent="0.3">
      <c r="A173" s="3">
        <v>44266</v>
      </c>
      <c r="B173" s="4" t="s">
        <v>232</v>
      </c>
      <c r="C173" s="4" t="s">
        <v>233</v>
      </c>
      <c r="D173" s="4" t="s">
        <v>12</v>
      </c>
      <c r="E173" s="4" t="s">
        <v>234</v>
      </c>
      <c r="F173" s="5">
        <v>225</v>
      </c>
      <c r="G173" s="6">
        <v>39.840000000000003</v>
      </c>
      <c r="H173" s="6">
        <v>50.03</v>
      </c>
      <c r="I173" s="6">
        <v>11256.75</v>
      </c>
      <c r="J173" s="6" t="s">
        <v>2024</v>
      </c>
    </row>
    <row r="174" spans="1:10" ht="30" customHeight="1" x14ac:dyDescent="0.3">
      <c r="A174" s="3">
        <v>44266</v>
      </c>
      <c r="B174" s="4" t="s">
        <v>235</v>
      </c>
      <c r="C174" s="4" t="s">
        <v>236</v>
      </c>
      <c r="D174" s="4" t="s">
        <v>30</v>
      </c>
      <c r="E174" s="4" t="s">
        <v>237</v>
      </c>
      <c r="F174" s="5">
        <v>592.73</v>
      </c>
      <c r="G174" s="6">
        <v>3.45</v>
      </c>
      <c r="H174" s="6">
        <v>3.45</v>
      </c>
      <c r="I174" s="6">
        <v>2044.92</v>
      </c>
      <c r="J174" s="6" t="s">
        <v>2024</v>
      </c>
    </row>
    <row r="175" spans="1:10" ht="40.5" customHeight="1" x14ac:dyDescent="0.3">
      <c r="A175" s="3">
        <v>44266</v>
      </c>
      <c r="B175" s="4" t="s">
        <v>238</v>
      </c>
      <c r="C175" s="4" t="s">
        <v>239</v>
      </c>
      <c r="D175" s="4" t="s">
        <v>170</v>
      </c>
      <c r="E175" s="4" t="s">
        <v>240</v>
      </c>
      <c r="F175" s="5">
        <v>19</v>
      </c>
      <c r="G175" s="6">
        <v>22.19</v>
      </c>
      <c r="H175" s="6">
        <v>40.76</v>
      </c>
      <c r="I175" s="6">
        <v>774.44</v>
      </c>
      <c r="J175" s="6" t="s">
        <v>2024</v>
      </c>
    </row>
    <row r="176" spans="1:10" ht="20.399999999999999" x14ac:dyDescent="0.3">
      <c r="A176" s="3">
        <v>44266</v>
      </c>
      <c r="B176" s="4" t="s">
        <v>241</v>
      </c>
      <c r="C176" s="4" t="s">
        <v>242</v>
      </c>
      <c r="D176" s="4" t="s">
        <v>34</v>
      </c>
      <c r="E176" s="4" t="s">
        <v>243</v>
      </c>
      <c r="F176" s="5">
        <v>43.67</v>
      </c>
      <c r="G176" s="6">
        <v>18.82</v>
      </c>
      <c r="H176" s="6">
        <v>33.17</v>
      </c>
      <c r="I176" s="6">
        <v>1448.53</v>
      </c>
      <c r="J176" s="6" t="s">
        <v>2024</v>
      </c>
    </row>
    <row r="177" spans="1:10" ht="38.25" customHeight="1" x14ac:dyDescent="0.3">
      <c r="A177" s="3">
        <v>44266</v>
      </c>
      <c r="B177" s="4" t="s">
        <v>244</v>
      </c>
      <c r="C177" s="4" t="s">
        <v>245</v>
      </c>
      <c r="D177" s="4" t="s">
        <v>246</v>
      </c>
      <c r="E177" s="4" t="s">
        <v>247</v>
      </c>
      <c r="F177" s="5">
        <v>6</v>
      </c>
      <c r="G177" s="6">
        <v>20.86</v>
      </c>
      <c r="H177" s="6">
        <v>25.03</v>
      </c>
      <c r="I177" s="6">
        <v>150.18</v>
      </c>
      <c r="J177" s="6" t="s">
        <v>2024</v>
      </c>
    </row>
    <row r="178" spans="1:10" ht="30.6" x14ac:dyDescent="0.3">
      <c r="A178" s="3">
        <v>44266</v>
      </c>
      <c r="B178" s="4" t="s">
        <v>248</v>
      </c>
      <c r="C178" s="4" t="s">
        <v>249</v>
      </c>
      <c r="D178" s="4" t="s">
        <v>30</v>
      </c>
      <c r="E178" s="4" t="s">
        <v>250</v>
      </c>
      <c r="F178" s="5">
        <v>340.5</v>
      </c>
      <c r="G178" s="6">
        <v>3.27</v>
      </c>
      <c r="H178" s="6">
        <v>11.04</v>
      </c>
      <c r="I178" s="6">
        <v>3759.12</v>
      </c>
      <c r="J178" s="6" t="s">
        <v>2024</v>
      </c>
    </row>
    <row r="179" spans="1:10" ht="41.25" customHeight="1" x14ac:dyDescent="0.3">
      <c r="A179" s="3">
        <v>44266</v>
      </c>
      <c r="B179" s="4" t="s">
        <v>248</v>
      </c>
      <c r="C179" s="4" t="s">
        <v>251</v>
      </c>
      <c r="D179" s="4" t="s">
        <v>246</v>
      </c>
      <c r="E179" s="4" t="s">
        <v>250</v>
      </c>
      <c r="F179" s="5">
        <v>1234</v>
      </c>
      <c r="G179" s="6">
        <v>3.87</v>
      </c>
      <c r="H179" s="6">
        <v>4.07</v>
      </c>
      <c r="I179" s="6">
        <v>5022.38</v>
      </c>
      <c r="J179" s="6" t="s">
        <v>2024</v>
      </c>
    </row>
    <row r="180" spans="1:10" ht="41.25" customHeight="1" x14ac:dyDescent="0.3">
      <c r="A180" s="3">
        <v>44266</v>
      </c>
      <c r="B180" s="4" t="s">
        <v>252</v>
      </c>
      <c r="C180" s="4" t="s">
        <v>253</v>
      </c>
      <c r="D180" s="4" t="s">
        <v>254</v>
      </c>
      <c r="E180" s="4" t="s">
        <v>255</v>
      </c>
      <c r="F180" s="5">
        <v>40</v>
      </c>
      <c r="G180" s="6">
        <v>13.7</v>
      </c>
      <c r="H180" s="6">
        <v>16.600000000000001</v>
      </c>
      <c r="I180" s="6">
        <v>664</v>
      </c>
      <c r="J180" s="6" t="s">
        <v>2024</v>
      </c>
    </row>
    <row r="181" spans="1:10" ht="40.5" customHeight="1" x14ac:dyDescent="0.3">
      <c r="A181" s="3">
        <v>44266</v>
      </c>
      <c r="B181" s="4" t="s">
        <v>256</v>
      </c>
      <c r="C181" s="4" t="s">
        <v>257</v>
      </c>
      <c r="D181" s="4" t="s">
        <v>258</v>
      </c>
      <c r="E181" s="4" t="s">
        <v>259</v>
      </c>
      <c r="F181" s="5">
        <v>97</v>
      </c>
      <c r="G181" s="6">
        <v>13.41</v>
      </c>
      <c r="H181" s="6">
        <v>20.149999999999999</v>
      </c>
      <c r="I181" s="6">
        <v>1954.55</v>
      </c>
      <c r="J181" s="6" t="s">
        <v>2024</v>
      </c>
    </row>
    <row r="182" spans="1:10" ht="20.399999999999999" x14ac:dyDescent="0.3">
      <c r="A182" s="3">
        <v>44266</v>
      </c>
      <c r="B182" s="4" t="s">
        <v>260</v>
      </c>
      <c r="C182" s="4" t="s">
        <v>261</v>
      </c>
      <c r="D182" s="4" t="s">
        <v>262</v>
      </c>
      <c r="E182" s="4" t="s">
        <v>263</v>
      </c>
      <c r="F182" s="5">
        <v>1403</v>
      </c>
      <c r="G182" s="6">
        <v>5.69</v>
      </c>
      <c r="H182" s="6">
        <v>6.8280000000000003</v>
      </c>
      <c r="I182" s="6">
        <v>9579.68</v>
      </c>
      <c r="J182" s="6" t="s">
        <v>2024</v>
      </c>
    </row>
    <row r="183" spans="1:10" ht="30.75" customHeight="1" x14ac:dyDescent="0.3">
      <c r="A183" s="3">
        <v>44266</v>
      </c>
      <c r="B183" s="4" t="s">
        <v>264</v>
      </c>
      <c r="C183" s="4" t="s">
        <v>265</v>
      </c>
      <c r="D183" s="4" t="s">
        <v>266</v>
      </c>
      <c r="E183" s="4" t="s">
        <v>267</v>
      </c>
      <c r="F183" s="5">
        <v>35.94</v>
      </c>
      <c r="G183" s="6">
        <v>9.6999999999999993</v>
      </c>
      <c r="H183" s="6">
        <v>11.64</v>
      </c>
      <c r="I183" s="6">
        <v>418.34</v>
      </c>
      <c r="J183" s="6" t="s">
        <v>2024</v>
      </c>
    </row>
    <row r="184" spans="1:10" ht="30.75" customHeight="1" x14ac:dyDescent="0.3">
      <c r="A184" s="3">
        <v>44266</v>
      </c>
      <c r="B184" s="4" t="s">
        <v>268</v>
      </c>
      <c r="C184" s="4" t="s">
        <v>269</v>
      </c>
      <c r="D184" s="4" t="s">
        <v>12</v>
      </c>
      <c r="E184" s="4" t="s">
        <v>270</v>
      </c>
      <c r="F184" s="5">
        <v>1425</v>
      </c>
      <c r="G184" s="6">
        <v>24.86</v>
      </c>
      <c r="H184" s="6">
        <v>39.369999999999997</v>
      </c>
      <c r="I184" s="6">
        <v>56105.85</v>
      </c>
      <c r="J184" s="6" t="s">
        <v>2024</v>
      </c>
    </row>
    <row r="185" spans="1:10" ht="36.75" customHeight="1" x14ac:dyDescent="0.3">
      <c r="A185" s="3">
        <v>44266</v>
      </c>
      <c r="B185" s="4" t="s">
        <v>271</v>
      </c>
      <c r="C185" s="4" t="s">
        <v>272</v>
      </c>
      <c r="D185" s="4" t="s">
        <v>246</v>
      </c>
      <c r="E185" s="4" t="s">
        <v>273</v>
      </c>
      <c r="F185" s="5">
        <v>298</v>
      </c>
      <c r="G185" s="6">
        <v>0.51</v>
      </c>
      <c r="H185" s="6">
        <v>0.51</v>
      </c>
      <c r="I185" s="6">
        <v>151.97999999999999</v>
      </c>
      <c r="J185" s="6" t="s">
        <v>2024</v>
      </c>
    </row>
    <row r="186" spans="1:10" ht="31.5" customHeight="1" x14ac:dyDescent="0.3">
      <c r="A186" s="3">
        <v>44266</v>
      </c>
      <c r="B186" s="4" t="s">
        <v>274</v>
      </c>
      <c r="C186" s="4" t="s">
        <v>275</v>
      </c>
      <c r="D186" s="4" t="s">
        <v>12</v>
      </c>
      <c r="E186" s="4" t="s">
        <v>276</v>
      </c>
      <c r="F186" s="5">
        <v>179</v>
      </c>
      <c r="G186" s="6">
        <v>3.11</v>
      </c>
      <c r="H186" s="6">
        <v>4.4000000000000004</v>
      </c>
      <c r="I186" s="6">
        <v>787.6</v>
      </c>
      <c r="J186" s="6" t="s">
        <v>2024</v>
      </c>
    </row>
    <row r="187" spans="1:10" ht="32.25" customHeight="1" x14ac:dyDescent="0.3">
      <c r="A187" s="3">
        <v>44266</v>
      </c>
      <c r="B187" s="4" t="s">
        <v>277</v>
      </c>
      <c r="C187" s="4" t="s">
        <v>278</v>
      </c>
      <c r="D187" s="4" t="s">
        <v>93</v>
      </c>
      <c r="E187" s="4" t="s">
        <v>279</v>
      </c>
      <c r="F187" s="5">
        <v>1153</v>
      </c>
      <c r="G187" s="6">
        <v>1.39</v>
      </c>
      <c r="H187" s="6">
        <v>4</v>
      </c>
      <c r="I187" s="6">
        <v>4612</v>
      </c>
      <c r="J187" s="6" t="s">
        <v>2024</v>
      </c>
    </row>
    <row r="188" spans="1:10" ht="39.75" customHeight="1" x14ac:dyDescent="0.3">
      <c r="A188" s="3">
        <v>44266</v>
      </c>
      <c r="B188" s="4" t="s">
        <v>277</v>
      </c>
      <c r="C188" s="4" t="s">
        <v>280</v>
      </c>
      <c r="D188" s="4" t="s">
        <v>49</v>
      </c>
      <c r="E188" s="4" t="s">
        <v>279</v>
      </c>
      <c r="F188" s="5">
        <v>9609.75</v>
      </c>
      <c r="G188" s="6">
        <v>1.39</v>
      </c>
      <c r="H188" s="6">
        <v>4</v>
      </c>
      <c r="I188" s="6">
        <v>38439</v>
      </c>
      <c r="J188" s="6" t="s">
        <v>2024</v>
      </c>
    </row>
    <row r="189" spans="1:10" ht="30.75" customHeight="1" x14ac:dyDescent="0.3">
      <c r="A189" s="3">
        <v>44266</v>
      </c>
      <c r="B189" s="4" t="s">
        <v>281</v>
      </c>
      <c r="C189" s="4" t="s">
        <v>282</v>
      </c>
      <c r="D189" s="4" t="s">
        <v>73</v>
      </c>
      <c r="E189" s="4" t="s">
        <v>283</v>
      </c>
      <c r="F189" s="5">
        <v>59</v>
      </c>
      <c r="G189" s="6">
        <v>23.06</v>
      </c>
      <c r="H189" s="6">
        <v>62.2</v>
      </c>
      <c r="I189" s="6">
        <v>3669.8</v>
      </c>
      <c r="J189" s="6" t="s">
        <v>2024</v>
      </c>
    </row>
    <row r="190" spans="1:10" ht="39" customHeight="1" x14ac:dyDescent="0.3">
      <c r="A190" s="3">
        <v>44266</v>
      </c>
      <c r="B190" s="4" t="s">
        <v>284</v>
      </c>
      <c r="C190" s="4" t="s">
        <v>285</v>
      </c>
      <c r="D190" s="4" t="s">
        <v>34</v>
      </c>
      <c r="E190" s="4" t="s">
        <v>283</v>
      </c>
      <c r="F190" s="5">
        <v>218.83</v>
      </c>
      <c r="G190" s="6">
        <v>8.35</v>
      </c>
      <c r="H190" s="6">
        <v>19</v>
      </c>
      <c r="I190" s="6">
        <v>4157.7700000000004</v>
      </c>
      <c r="J190" s="6" t="s">
        <v>2024</v>
      </c>
    </row>
    <row r="191" spans="1:10" ht="36.75" customHeight="1" x14ac:dyDescent="0.3">
      <c r="A191" s="3">
        <v>44266</v>
      </c>
      <c r="B191" s="4" t="s">
        <v>286</v>
      </c>
      <c r="C191" s="4" t="s">
        <v>287</v>
      </c>
      <c r="D191" s="4" t="s">
        <v>288</v>
      </c>
      <c r="E191" s="4" t="s">
        <v>289</v>
      </c>
      <c r="F191" s="5">
        <v>77.25</v>
      </c>
      <c r="G191" s="6">
        <v>14.32</v>
      </c>
      <c r="H191" s="6">
        <v>26.61</v>
      </c>
      <c r="I191" s="6">
        <v>2055.62</v>
      </c>
      <c r="J191" s="6" t="s">
        <v>2024</v>
      </c>
    </row>
    <row r="192" spans="1:10" ht="41.25" customHeight="1" x14ac:dyDescent="0.3">
      <c r="A192" s="3">
        <v>44266</v>
      </c>
      <c r="B192" s="4" t="s">
        <v>290</v>
      </c>
      <c r="C192" s="4" t="s">
        <v>291</v>
      </c>
      <c r="D192" s="4" t="s">
        <v>77</v>
      </c>
      <c r="E192" s="4" t="s">
        <v>292</v>
      </c>
      <c r="F192" s="5">
        <v>147</v>
      </c>
      <c r="G192" s="6">
        <v>5.15</v>
      </c>
      <c r="H192" s="6">
        <v>25.32</v>
      </c>
      <c r="I192" s="6">
        <v>3722.04</v>
      </c>
      <c r="J192" s="6" t="s">
        <v>2024</v>
      </c>
    </row>
    <row r="193" spans="1:10" ht="41.25" customHeight="1" x14ac:dyDescent="0.3">
      <c r="A193" s="3">
        <v>44266</v>
      </c>
      <c r="B193" s="4" t="s">
        <v>293</v>
      </c>
      <c r="C193" s="4" t="s">
        <v>294</v>
      </c>
      <c r="D193" s="4" t="s">
        <v>295</v>
      </c>
      <c r="E193" s="4" t="s">
        <v>296</v>
      </c>
      <c r="F193" s="5">
        <v>2207</v>
      </c>
      <c r="G193" s="6">
        <v>2.5299999999999998</v>
      </c>
      <c r="H193" s="6">
        <v>0</v>
      </c>
      <c r="I193" s="6">
        <v>0</v>
      </c>
      <c r="J193" s="6" t="s">
        <v>2024</v>
      </c>
    </row>
    <row r="194" spans="1:10" ht="28.5" customHeight="1" x14ac:dyDescent="0.3">
      <c r="A194" s="3">
        <v>44266</v>
      </c>
      <c r="B194" s="4" t="s">
        <v>297</v>
      </c>
      <c r="C194" s="4" t="s">
        <v>298</v>
      </c>
      <c r="D194" s="4" t="s">
        <v>26</v>
      </c>
      <c r="E194" s="4" t="s">
        <v>299</v>
      </c>
      <c r="F194" s="5">
        <v>563</v>
      </c>
      <c r="G194" s="6">
        <v>15.49</v>
      </c>
      <c r="H194" s="6">
        <v>0</v>
      </c>
      <c r="I194" s="6">
        <v>0</v>
      </c>
      <c r="J194" s="6" t="s">
        <v>2024</v>
      </c>
    </row>
    <row r="195" spans="1:10" ht="30" customHeight="1" x14ac:dyDescent="0.3">
      <c r="A195" s="3">
        <v>44266</v>
      </c>
      <c r="B195" s="4" t="s">
        <v>300</v>
      </c>
      <c r="C195" s="4" t="s">
        <v>301</v>
      </c>
      <c r="D195" s="4" t="s">
        <v>69</v>
      </c>
      <c r="E195" s="4" t="s">
        <v>302</v>
      </c>
      <c r="F195" s="5">
        <v>181</v>
      </c>
      <c r="G195" s="6">
        <v>10.07</v>
      </c>
      <c r="H195" s="6">
        <v>10.07</v>
      </c>
      <c r="I195" s="6">
        <v>1822.67</v>
      </c>
      <c r="J195" s="6" t="s">
        <v>2024</v>
      </c>
    </row>
    <row r="196" spans="1:10" ht="20.399999999999999" x14ac:dyDescent="0.3">
      <c r="A196" s="3">
        <v>44266</v>
      </c>
      <c r="B196" s="4" t="s">
        <v>303</v>
      </c>
      <c r="C196" s="4" t="s">
        <v>304</v>
      </c>
      <c r="D196" s="4" t="s">
        <v>305</v>
      </c>
      <c r="E196" s="4" t="s">
        <v>306</v>
      </c>
      <c r="F196" s="5">
        <v>61</v>
      </c>
      <c r="G196" s="6">
        <v>3.67</v>
      </c>
      <c r="H196" s="6">
        <v>6.3</v>
      </c>
      <c r="I196" s="6">
        <v>384.3</v>
      </c>
      <c r="J196" s="6" t="s">
        <v>2024</v>
      </c>
    </row>
    <row r="197" spans="1:10" ht="37.5" customHeight="1" x14ac:dyDescent="0.3">
      <c r="A197" s="3">
        <v>44266</v>
      </c>
      <c r="B197" s="4" t="s">
        <v>307</v>
      </c>
      <c r="C197" s="4" t="s">
        <v>308</v>
      </c>
      <c r="D197" s="4" t="s">
        <v>16</v>
      </c>
      <c r="E197" s="4" t="s">
        <v>309</v>
      </c>
      <c r="F197" s="5">
        <v>160</v>
      </c>
      <c r="G197" s="6">
        <v>2.73</v>
      </c>
      <c r="H197" s="6">
        <v>17.88</v>
      </c>
      <c r="I197" s="6">
        <v>2860.8</v>
      </c>
      <c r="J197" s="6" t="s">
        <v>2024</v>
      </c>
    </row>
    <row r="198" spans="1:10" ht="20.399999999999999" x14ac:dyDescent="0.3">
      <c r="A198" s="3">
        <v>44266</v>
      </c>
      <c r="B198" s="4" t="s">
        <v>310</v>
      </c>
      <c r="C198" s="4" t="s">
        <v>311</v>
      </c>
      <c r="D198" s="4" t="s">
        <v>77</v>
      </c>
      <c r="E198" s="4" t="s">
        <v>312</v>
      </c>
      <c r="F198" s="5">
        <v>151</v>
      </c>
      <c r="G198" s="6">
        <v>1.91</v>
      </c>
      <c r="H198" s="6">
        <v>4.21</v>
      </c>
      <c r="I198" s="6">
        <v>635.71</v>
      </c>
      <c r="J198" s="6" t="s">
        <v>2024</v>
      </c>
    </row>
    <row r="199" spans="1:10" ht="30.6" x14ac:dyDescent="0.3">
      <c r="A199" s="3">
        <v>44266</v>
      </c>
      <c r="B199" s="4" t="s">
        <v>313</v>
      </c>
      <c r="C199" s="4" t="s">
        <v>314</v>
      </c>
      <c r="D199" s="4" t="s">
        <v>30</v>
      </c>
      <c r="E199" s="4" t="s">
        <v>315</v>
      </c>
      <c r="F199" s="5">
        <v>66.569999999999993</v>
      </c>
      <c r="G199" s="6">
        <v>3.44</v>
      </c>
      <c r="H199" s="6">
        <v>18.29</v>
      </c>
      <c r="I199" s="6">
        <v>1217.57</v>
      </c>
      <c r="J199" s="6" t="s">
        <v>2024</v>
      </c>
    </row>
    <row r="200" spans="1:10" ht="39" customHeight="1" x14ac:dyDescent="0.3">
      <c r="A200" s="3">
        <v>44266</v>
      </c>
      <c r="B200" s="4" t="s">
        <v>316</v>
      </c>
      <c r="C200" s="4" t="s">
        <v>317</v>
      </c>
      <c r="D200" s="4" t="s">
        <v>73</v>
      </c>
      <c r="E200" s="4" t="s">
        <v>318</v>
      </c>
      <c r="F200" s="5">
        <v>296</v>
      </c>
      <c r="G200" s="6">
        <v>9.0399999999999991</v>
      </c>
      <c r="H200" s="6">
        <v>9.0399999999999991</v>
      </c>
      <c r="I200" s="6">
        <v>2675.84</v>
      </c>
      <c r="J200" s="6" t="s">
        <v>2024</v>
      </c>
    </row>
    <row r="201" spans="1:10" ht="30.6" x14ac:dyDescent="0.3">
      <c r="A201" s="3">
        <v>44266</v>
      </c>
      <c r="B201" s="4" t="s">
        <v>319</v>
      </c>
      <c r="C201" s="4" t="s">
        <v>320</v>
      </c>
      <c r="D201" s="4" t="s">
        <v>16</v>
      </c>
      <c r="E201" s="4" t="s">
        <v>321</v>
      </c>
      <c r="F201" s="5">
        <v>194</v>
      </c>
      <c r="G201" s="6">
        <v>15.41</v>
      </c>
      <c r="H201" s="6">
        <v>24.65</v>
      </c>
      <c r="I201" s="6">
        <v>4782.1000000000004</v>
      </c>
      <c r="J201" s="6" t="s">
        <v>2024</v>
      </c>
    </row>
    <row r="202" spans="1:10" ht="31.5" customHeight="1" x14ac:dyDescent="0.3">
      <c r="A202" s="3">
        <v>44266</v>
      </c>
      <c r="B202" s="4" t="s">
        <v>322</v>
      </c>
      <c r="C202" s="4" t="s">
        <v>323</v>
      </c>
      <c r="D202" s="4" t="s">
        <v>30</v>
      </c>
      <c r="E202" s="4" t="s">
        <v>324</v>
      </c>
      <c r="F202" s="5">
        <v>1005.24</v>
      </c>
      <c r="G202" s="6">
        <v>7.74</v>
      </c>
      <c r="H202" s="6">
        <v>27.77</v>
      </c>
      <c r="I202" s="6">
        <v>27915.52</v>
      </c>
      <c r="J202" s="6" t="s">
        <v>2024</v>
      </c>
    </row>
    <row r="203" spans="1:10" ht="30" customHeight="1" x14ac:dyDescent="0.3">
      <c r="A203" s="3">
        <v>44266</v>
      </c>
      <c r="B203" s="4" t="s">
        <v>325</v>
      </c>
      <c r="C203" s="4" t="s">
        <v>326</v>
      </c>
      <c r="D203" s="4" t="s">
        <v>16</v>
      </c>
      <c r="E203" s="4" t="s">
        <v>327</v>
      </c>
      <c r="F203" s="5">
        <v>515</v>
      </c>
      <c r="G203" s="6">
        <v>5.55</v>
      </c>
      <c r="H203" s="6">
        <v>24.1</v>
      </c>
      <c r="I203" s="6">
        <v>12411.5</v>
      </c>
      <c r="J203" s="6" t="s">
        <v>2024</v>
      </c>
    </row>
    <row r="204" spans="1:10" ht="38.25" customHeight="1" x14ac:dyDescent="0.3">
      <c r="A204" s="3">
        <v>44266</v>
      </c>
      <c r="B204" s="4" t="s">
        <v>328</v>
      </c>
      <c r="C204" s="4" t="s">
        <v>329</v>
      </c>
      <c r="D204" s="4" t="s">
        <v>34</v>
      </c>
      <c r="E204" s="4" t="s">
        <v>330</v>
      </c>
      <c r="F204" s="5">
        <v>308.55</v>
      </c>
      <c r="G204" s="6">
        <v>1.65</v>
      </c>
      <c r="H204" s="6">
        <v>15</v>
      </c>
      <c r="I204" s="6">
        <v>4628.25</v>
      </c>
      <c r="J204" s="6" t="s">
        <v>2024</v>
      </c>
    </row>
    <row r="205" spans="1:10" ht="30.75" customHeight="1" x14ac:dyDescent="0.3">
      <c r="A205" s="3">
        <v>44266</v>
      </c>
      <c r="B205" s="4" t="s">
        <v>331</v>
      </c>
      <c r="C205" s="4" t="s">
        <v>332</v>
      </c>
      <c r="D205" s="4" t="s">
        <v>30</v>
      </c>
      <c r="E205" s="4" t="s">
        <v>333</v>
      </c>
      <c r="F205" s="5">
        <v>15</v>
      </c>
      <c r="G205" s="6">
        <v>4.05</v>
      </c>
      <c r="H205" s="6">
        <v>4.8600000000000003</v>
      </c>
      <c r="I205" s="6">
        <v>72.900000000000006</v>
      </c>
      <c r="J205" s="6" t="s">
        <v>2024</v>
      </c>
    </row>
    <row r="206" spans="1:10" ht="40.5" customHeight="1" x14ac:dyDescent="0.3">
      <c r="A206" s="3">
        <v>44266</v>
      </c>
      <c r="B206" s="4" t="s">
        <v>334</v>
      </c>
      <c r="C206" s="4" t="s">
        <v>335</v>
      </c>
      <c r="D206" s="4" t="s">
        <v>336</v>
      </c>
      <c r="E206" s="4" t="s">
        <v>337</v>
      </c>
      <c r="F206" s="5">
        <v>86.5</v>
      </c>
      <c r="G206" s="6">
        <v>29.75</v>
      </c>
      <c r="H206" s="6">
        <v>44.63</v>
      </c>
      <c r="I206" s="6">
        <v>3860.5</v>
      </c>
      <c r="J206" s="6" t="s">
        <v>2024</v>
      </c>
    </row>
    <row r="207" spans="1:10" ht="20.399999999999999" x14ac:dyDescent="0.3">
      <c r="A207" s="3">
        <v>44266</v>
      </c>
      <c r="B207" s="4" t="s">
        <v>338</v>
      </c>
      <c r="C207" s="4" t="s">
        <v>339</v>
      </c>
      <c r="D207" s="4" t="s">
        <v>73</v>
      </c>
      <c r="E207" s="4" t="s">
        <v>340</v>
      </c>
      <c r="F207" s="5">
        <v>430</v>
      </c>
      <c r="G207" s="6">
        <v>43.02</v>
      </c>
      <c r="H207" s="6">
        <v>76.900000000000006</v>
      </c>
      <c r="I207" s="6">
        <v>33067</v>
      </c>
      <c r="J207" s="6" t="s">
        <v>2024</v>
      </c>
    </row>
    <row r="208" spans="1:10" ht="30.75" customHeight="1" x14ac:dyDescent="0.3">
      <c r="A208" s="3">
        <v>44266</v>
      </c>
      <c r="B208" s="4" t="s">
        <v>341</v>
      </c>
      <c r="C208" s="4" t="s">
        <v>342</v>
      </c>
      <c r="D208" s="4" t="s">
        <v>97</v>
      </c>
      <c r="E208" s="4" t="s">
        <v>343</v>
      </c>
      <c r="F208" s="5">
        <v>8370</v>
      </c>
      <c r="G208" s="6">
        <v>3.45</v>
      </c>
      <c r="H208" s="6">
        <v>3.45</v>
      </c>
      <c r="I208" s="6">
        <v>28876.5</v>
      </c>
      <c r="J208" s="6" t="s">
        <v>2024</v>
      </c>
    </row>
    <row r="209" spans="1:10" ht="41.25" customHeight="1" x14ac:dyDescent="0.3">
      <c r="A209" s="3">
        <v>44266</v>
      </c>
      <c r="B209" s="4" t="s">
        <v>344</v>
      </c>
      <c r="C209" s="4" t="s">
        <v>345</v>
      </c>
      <c r="D209" s="4" t="s">
        <v>16</v>
      </c>
      <c r="E209" s="4" t="s">
        <v>346</v>
      </c>
      <c r="F209" s="5">
        <v>308</v>
      </c>
      <c r="G209" s="6">
        <v>9.32</v>
      </c>
      <c r="H209" s="6">
        <v>25</v>
      </c>
      <c r="I209" s="6">
        <v>7700</v>
      </c>
      <c r="J209" s="6" t="s">
        <v>2024</v>
      </c>
    </row>
    <row r="210" spans="1:10" ht="39" customHeight="1" x14ac:dyDescent="0.3">
      <c r="A210" s="3">
        <v>44266</v>
      </c>
      <c r="B210" s="4" t="s">
        <v>347</v>
      </c>
      <c r="C210" s="4" t="s">
        <v>348</v>
      </c>
      <c r="D210" s="4" t="s">
        <v>30</v>
      </c>
      <c r="E210" s="4" t="s">
        <v>349</v>
      </c>
      <c r="F210" s="5">
        <v>675.39</v>
      </c>
      <c r="G210" s="6">
        <v>7.53</v>
      </c>
      <c r="H210" s="6">
        <v>10.8</v>
      </c>
      <c r="I210" s="6">
        <v>7294.21</v>
      </c>
      <c r="J210" s="6" t="s">
        <v>2024</v>
      </c>
    </row>
    <row r="211" spans="1:10" ht="41.25" customHeight="1" x14ac:dyDescent="0.3">
      <c r="A211" s="3">
        <v>44266</v>
      </c>
      <c r="B211" s="4" t="s">
        <v>350</v>
      </c>
      <c r="C211" s="4" t="s">
        <v>351</v>
      </c>
      <c r="D211" s="4" t="s">
        <v>16</v>
      </c>
      <c r="E211" s="4" t="s">
        <v>352</v>
      </c>
      <c r="F211" s="5">
        <v>244</v>
      </c>
      <c r="G211" s="6">
        <v>3.25</v>
      </c>
      <c r="H211" s="6">
        <v>11.05</v>
      </c>
      <c r="I211" s="6">
        <v>2696.2</v>
      </c>
      <c r="J211" s="6" t="s">
        <v>2024</v>
      </c>
    </row>
    <row r="212" spans="1:10" ht="39" customHeight="1" x14ac:dyDescent="0.3">
      <c r="A212" s="3">
        <v>44266</v>
      </c>
      <c r="B212" s="4" t="s">
        <v>344</v>
      </c>
      <c r="C212" s="4" t="s">
        <v>353</v>
      </c>
      <c r="D212" s="4" t="s">
        <v>16</v>
      </c>
      <c r="E212" s="4" t="s">
        <v>354</v>
      </c>
      <c r="F212" s="5">
        <v>227</v>
      </c>
      <c r="G212" s="6">
        <v>20.85</v>
      </c>
      <c r="H212" s="6">
        <v>47</v>
      </c>
      <c r="I212" s="6">
        <v>10669</v>
      </c>
      <c r="J212" s="6" t="s">
        <v>2024</v>
      </c>
    </row>
    <row r="213" spans="1:10" ht="36.75" customHeight="1" x14ac:dyDescent="0.3">
      <c r="A213" s="3">
        <v>44266</v>
      </c>
      <c r="B213" s="4" t="s">
        <v>355</v>
      </c>
      <c r="C213" s="4" t="s">
        <v>356</v>
      </c>
      <c r="D213" s="4" t="s">
        <v>16</v>
      </c>
      <c r="E213" s="4" t="s">
        <v>357</v>
      </c>
      <c r="F213" s="5">
        <v>165</v>
      </c>
      <c r="G213" s="6">
        <v>0.95</v>
      </c>
      <c r="H213" s="6">
        <v>7.71</v>
      </c>
      <c r="I213" s="6">
        <v>1272.1500000000001</v>
      </c>
      <c r="J213" s="6" t="s">
        <v>2024</v>
      </c>
    </row>
    <row r="214" spans="1:10" ht="39" customHeight="1" x14ac:dyDescent="0.3">
      <c r="A214" s="3">
        <v>44266</v>
      </c>
      <c r="B214" s="4" t="s">
        <v>358</v>
      </c>
      <c r="C214" s="4" t="s">
        <v>359</v>
      </c>
      <c r="D214" s="4" t="s">
        <v>12</v>
      </c>
      <c r="E214" s="4" t="s">
        <v>360</v>
      </c>
      <c r="F214" s="5">
        <v>171</v>
      </c>
      <c r="G214" s="6">
        <v>9.31</v>
      </c>
      <c r="H214" s="6">
        <v>14.05</v>
      </c>
      <c r="I214" s="6">
        <v>2402.5500000000002</v>
      </c>
      <c r="J214" s="6" t="s">
        <v>2024</v>
      </c>
    </row>
    <row r="215" spans="1:10" ht="20.399999999999999" x14ac:dyDescent="0.3">
      <c r="A215" s="3">
        <v>44294</v>
      </c>
      <c r="B215" s="16" t="s">
        <v>1676</v>
      </c>
      <c r="C215" s="16" t="s">
        <v>1677</v>
      </c>
      <c r="D215" s="16" t="s">
        <v>1205</v>
      </c>
      <c r="E215" s="16" t="s">
        <v>1678</v>
      </c>
      <c r="F215" s="17">
        <v>57</v>
      </c>
      <c r="G215" s="18">
        <v>2.71</v>
      </c>
      <c r="H215" s="18">
        <v>14.5</v>
      </c>
      <c r="I215" s="18">
        <v>826.5</v>
      </c>
      <c r="J215" s="6" t="s">
        <v>2024</v>
      </c>
    </row>
    <row r="216" spans="1:10" ht="20.399999999999999" x14ac:dyDescent="0.3">
      <c r="A216" s="3">
        <v>44294</v>
      </c>
      <c r="B216" s="16" t="s">
        <v>1679</v>
      </c>
      <c r="C216" s="16" t="s">
        <v>1680</v>
      </c>
      <c r="D216" s="16" t="s">
        <v>81</v>
      </c>
      <c r="E216" s="16" t="s">
        <v>1616</v>
      </c>
      <c r="F216" s="17">
        <v>103</v>
      </c>
      <c r="G216" s="18">
        <v>19.36</v>
      </c>
      <c r="H216" s="18">
        <v>36.14</v>
      </c>
      <c r="I216" s="18">
        <v>3722.42</v>
      </c>
      <c r="J216" s="6" t="s">
        <v>2024</v>
      </c>
    </row>
    <row r="217" spans="1:10" ht="20.399999999999999" x14ac:dyDescent="0.3">
      <c r="A217" s="3">
        <v>44294</v>
      </c>
      <c r="B217" s="16" t="s">
        <v>1681</v>
      </c>
      <c r="C217" s="16" t="s">
        <v>1682</v>
      </c>
      <c r="D217" s="16" t="s">
        <v>34</v>
      </c>
      <c r="E217" s="16" t="s">
        <v>1683</v>
      </c>
      <c r="F217" s="17">
        <v>501.5</v>
      </c>
      <c r="G217" s="18">
        <v>29.09</v>
      </c>
      <c r="H217" s="18">
        <v>91.17</v>
      </c>
      <c r="I217" s="18">
        <v>45721.760000000002</v>
      </c>
      <c r="J217" s="6" t="s">
        <v>2024</v>
      </c>
    </row>
    <row r="218" spans="1:10" ht="20.399999999999999" x14ac:dyDescent="0.3">
      <c r="A218" s="3">
        <v>44294</v>
      </c>
      <c r="B218" s="16" t="s">
        <v>1684</v>
      </c>
      <c r="C218" s="16" t="s">
        <v>1685</v>
      </c>
      <c r="D218" s="16" t="s">
        <v>81</v>
      </c>
      <c r="E218" s="16" t="s">
        <v>70</v>
      </c>
      <c r="F218" s="17">
        <v>327</v>
      </c>
      <c r="G218" s="18">
        <v>11.62</v>
      </c>
      <c r="H218" s="18">
        <v>43.8</v>
      </c>
      <c r="I218" s="18">
        <v>14322.6</v>
      </c>
      <c r="J218" s="6" t="s">
        <v>2024</v>
      </c>
    </row>
    <row r="219" spans="1:10" ht="20.399999999999999" x14ac:dyDescent="0.3">
      <c r="A219" s="3">
        <v>44294</v>
      </c>
      <c r="B219" s="16" t="s">
        <v>1686</v>
      </c>
      <c r="C219" s="16" t="s">
        <v>1687</v>
      </c>
      <c r="D219" s="16" t="s">
        <v>81</v>
      </c>
      <c r="E219" s="16" t="s">
        <v>70</v>
      </c>
      <c r="F219" s="17">
        <v>76</v>
      </c>
      <c r="G219" s="18">
        <v>13.15</v>
      </c>
      <c r="H219" s="18">
        <v>49.49</v>
      </c>
      <c r="I219" s="18">
        <v>3761.24</v>
      </c>
      <c r="J219" s="6" t="s">
        <v>2024</v>
      </c>
    </row>
    <row r="220" spans="1:10" ht="20.399999999999999" x14ac:dyDescent="0.3">
      <c r="A220" s="3">
        <v>44294</v>
      </c>
      <c r="B220" s="16" t="s">
        <v>1688</v>
      </c>
      <c r="C220" s="16" t="s">
        <v>1689</v>
      </c>
      <c r="D220" s="16" t="s">
        <v>81</v>
      </c>
      <c r="E220" s="16" t="s">
        <v>70</v>
      </c>
      <c r="F220" s="17">
        <v>354</v>
      </c>
      <c r="G220" s="18">
        <v>48.94</v>
      </c>
      <c r="H220" s="18">
        <v>48.94</v>
      </c>
      <c r="I220" s="18">
        <v>17324.759999999998</v>
      </c>
      <c r="J220" s="6" t="s">
        <v>2024</v>
      </c>
    </row>
    <row r="221" spans="1:10" ht="20.399999999999999" x14ac:dyDescent="0.3">
      <c r="A221" s="3">
        <v>44294</v>
      </c>
      <c r="B221" s="16" t="s">
        <v>1690</v>
      </c>
      <c r="C221" s="16" t="s">
        <v>1691</v>
      </c>
      <c r="D221" s="16" t="s">
        <v>42</v>
      </c>
      <c r="E221" s="16" t="s">
        <v>1692</v>
      </c>
      <c r="F221" s="17">
        <v>75</v>
      </c>
      <c r="G221" s="18">
        <v>31.87</v>
      </c>
      <c r="H221" s="18">
        <v>59.23</v>
      </c>
      <c r="I221" s="18">
        <v>4442.25</v>
      </c>
      <c r="J221" s="6" t="s">
        <v>2024</v>
      </c>
    </row>
    <row r="222" spans="1:10" ht="20.399999999999999" x14ac:dyDescent="0.3">
      <c r="A222" s="3">
        <v>44294</v>
      </c>
      <c r="B222" s="16" t="s">
        <v>1693</v>
      </c>
      <c r="C222" s="16" t="s">
        <v>1694</v>
      </c>
      <c r="D222" s="16" t="s">
        <v>170</v>
      </c>
      <c r="E222" s="16" t="s">
        <v>240</v>
      </c>
      <c r="F222" s="17">
        <v>71</v>
      </c>
      <c r="G222" s="18">
        <v>20.92</v>
      </c>
      <c r="H222" s="18">
        <v>58.34</v>
      </c>
      <c r="I222" s="18">
        <v>4142.1400000000003</v>
      </c>
      <c r="J222" s="6" t="s">
        <v>2024</v>
      </c>
    </row>
    <row r="223" spans="1:10" ht="30.6" x14ac:dyDescent="0.3">
      <c r="A223" s="3">
        <v>44294</v>
      </c>
      <c r="B223" s="16" t="s">
        <v>1695</v>
      </c>
      <c r="C223" s="16" t="s">
        <v>1696</v>
      </c>
      <c r="D223" s="16" t="s">
        <v>12</v>
      </c>
      <c r="E223" s="16" t="s">
        <v>1073</v>
      </c>
      <c r="F223" s="17">
        <v>131</v>
      </c>
      <c r="G223" s="18">
        <v>14.2</v>
      </c>
      <c r="H223" s="18">
        <v>56.8</v>
      </c>
      <c r="I223" s="18">
        <v>7440.8</v>
      </c>
      <c r="J223" s="6" t="s">
        <v>2024</v>
      </c>
    </row>
    <row r="224" spans="1:10" ht="30.6" x14ac:dyDescent="0.3">
      <c r="A224" s="3">
        <v>44294</v>
      </c>
      <c r="B224" s="16" t="s">
        <v>1697</v>
      </c>
      <c r="C224" s="16" t="s">
        <v>1698</v>
      </c>
      <c r="D224" s="16" t="s">
        <v>12</v>
      </c>
      <c r="E224" s="16" t="s">
        <v>1699</v>
      </c>
      <c r="F224" s="17">
        <v>609</v>
      </c>
      <c r="G224" s="18">
        <v>6.88</v>
      </c>
      <c r="H224" s="18">
        <v>9.5</v>
      </c>
      <c r="I224" s="18">
        <v>5785.5</v>
      </c>
      <c r="J224" s="6" t="s">
        <v>2024</v>
      </c>
    </row>
    <row r="225" spans="1:10" ht="20.399999999999999" x14ac:dyDescent="0.3">
      <c r="A225" s="3">
        <v>44294</v>
      </c>
      <c r="B225" s="16" t="s">
        <v>1700</v>
      </c>
      <c r="C225" s="16" t="s">
        <v>1701</v>
      </c>
      <c r="D225" s="16" t="s">
        <v>131</v>
      </c>
      <c r="E225" s="16" t="s">
        <v>1070</v>
      </c>
      <c r="F225" s="17">
        <v>352</v>
      </c>
      <c r="G225" s="18">
        <v>5.96</v>
      </c>
      <c r="H225" s="18">
        <v>20.39</v>
      </c>
      <c r="I225" s="18">
        <v>7177.28</v>
      </c>
      <c r="J225" s="6" t="s">
        <v>2024</v>
      </c>
    </row>
    <row r="226" spans="1:10" ht="30.6" x14ac:dyDescent="0.3">
      <c r="A226" s="3">
        <v>44294</v>
      </c>
      <c r="B226" s="16" t="s">
        <v>1702</v>
      </c>
      <c r="C226" s="16" t="s">
        <v>1703</v>
      </c>
      <c r="D226" s="16" t="s">
        <v>16</v>
      </c>
      <c r="E226" s="16" t="s">
        <v>1704</v>
      </c>
      <c r="F226" s="17">
        <v>195</v>
      </c>
      <c r="G226" s="18">
        <v>3.41</v>
      </c>
      <c r="H226" s="18">
        <v>10.02</v>
      </c>
      <c r="I226" s="18">
        <v>1953.9</v>
      </c>
      <c r="J226" s="6" t="s">
        <v>2024</v>
      </c>
    </row>
    <row r="227" spans="1:10" ht="30.6" x14ac:dyDescent="0.3">
      <c r="A227" s="3">
        <v>44294</v>
      </c>
      <c r="B227" s="16" t="s">
        <v>1705</v>
      </c>
      <c r="C227" s="16" t="s">
        <v>1706</v>
      </c>
      <c r="D227" s="16" t="s">
        <v>12</v>
      </c>
      <c r="E227" s="16" t="s">
        <v>1707</v>
      </c>
      <c r="F227" s="17">
        <v>210</v>
      </c>
      <c r="G227" s="18">
        <v>9.32</v>
      </c>
      <c r="H227" s="18">
        <v>19.5</v>
      </c>
      <c r="I227" s="18">
        <v>4095</v>
      </c>
      <c r="J227" s="6" t="s">
        <v>2024</v>
      </c>
    </row>
    <row r="228" spans="1:10" ht="20.399999999999999" x14ac:dyDescent="0.3">
      <c r="A228" s="3">
        <v>44294</v>
      </c>
      <c r="B228" s="16" t="s">
        <v>1708</v>
      </c>
      <c r="C228" s="16" t="s">
        <v>1709</v>
      </c>
      <c r="D228" s="16" t="s">
        <v>38</v>
      </c>
      <c r="E228" s="16" t="s">
        <v>1710</v>
      </c>
      <c r="F228" s="17">
        <v>7849</v>
      </c>
      <c r="G228" s="18">
        <v>3.84</v>
      </c>
      <c r="H228" s="18">
        <v>0</v>
      </c>
      <c r="I228" s="18">
        <v>0</v>
      </c>
      <c r="J228" s="6" t="s">
        <v>2024</v>
      </c>
    </row>
    <row r="229" spans="1:10" ht="30.6" x14ac:dyDescent="0.3">
      <c r="A229" s="3">
        <v>44294</v>
      </c>
      <c r="B229" s="16" t="s">
        <v>1711</v>
      </c>
      <c r="C229" s="16" t="s">
        <v>1712</v>
      </c>
      <c r="D229" s="16" t="s">
        <v>184</v>
      </c>
      <c r="E229" s="16" t="s">
        <v>1087</v>
      </c>
      <c r="F229" s="17">
        <v>575</v>
      </c>
      <c r="G229" s="18">
        <v>7.8</v>
      </c>
      <c r="H229" s="18">
        <v>22</v>
      </c>
      <c r="I229" s="18">
        <v>12650</v>
      </c>
      <c r="J229" s="6" t="s">
        <v>2024</v>
      </c>
    </row>
    <row r="230" spans="1:10" ht="30.6" x14ac:dyDescent="0.3">
      <c r="A230" s="3">
        <v>44294</v>
      </c>
      <c r="B230" s="16" t="s">
        <v>1713</v>
      </c>
      <c r="C230" s="16" t="s">
        <v>1714</v>
      </c>
      <c r="D230" s="16" t="s">
        <v>184</v>
      </c>
      <c r="E230" s="16" t="s">
        <v>1087</v>
      </c>
      <c r="F230" s="17">
        <v>580</v>
      </c>
      <c r="G230" s="18">
        <v>7.8</v>
      </c>
      <c r="H230" s="18">
        <v>22</v>
      </c>
      <c r="I230" s="18">
        <v>12760</v>
      </c>
      <c r="J230" s="6" t="s">
        <v>2024</v>
      </c>
    </row>
    <row r="231" spans="1:10" ht="20.399999999999999" x14ac:dyDescent="0.3">
      <c r="A231" s="3">
        <v>44294</v>
      </c>
      <c r="B231" s="16" t="s">
        <v>1715</v>
      </c>
      <c r="C231" s="16" t="s">
        <v>1716</v>
      </c>
      <c r="D231" s="16" t="s">
        <v>1717</v>
      </c>
      <c r="E231" s="16" t="s">
        <v>1718</v>
      </c>
      <c r="F231" s="17">
        <v>14</v>
      </c>
      <c r="G231" s="18">
        <v>39.26</v>
      </c>
      <c r="H231" s="18">
        <v>39.26</v>
      </c>
      <c r="I231" s="18">
        <v>549.64</v>
      </c>
      <c r="J231" s="6" t="s">
        <v>2024</v>
      </c>
    </row>
    <row r="232" spans="1:10" ht="20.399999999999999" x14ac:dyDescent="0.3">
      <c r="A232" s="3">
        <v>44294</v>
      </c>
      <c r="B232" s="16" t="s">
        <v>1719</v>
      </c>
      <c r="C232" s="16" t="s">
        <v>1720</v>
      </c>
      <c r="D232" s="16" t="s">
        <v>34</v>
      </c>
      <c r="E232" s="16" t="s">
        <v>1721</v>
      </c>
      <c r="F232" s="17">
        <v>124.07</v>
      </c>
      <c r="G232" s="18">
        <v>7.57</v>
      </c>
      <c r="H232" s="18">
        <v>12.07</v>
      </c>
      <c r="I232" s="18">
        <v>1497.52</v>
      </c>
      <c r="J232" s="6" t="s">
        <v>2024</v>
      </c>
    </row>
    <row r="233" spans="1:10" ht="20.399999999999999" x14ac:dyDescent="0.3">
      <c r="A233" s="3">
        <v>44294</v>
      </c>
      <c r="B233" s="16" t="s">
        <v>1722</v>
      </c>
      <c r="C233" s="16" t="s">
        <v>1723</v>
      </c>
      <c r="D233" s="16" t="s">
        <v>266</v>
      </c>
      <c r="E233" s="16" t="s">
        <v>1724</v>
      </c>
      <c r="F233" s="17">
        <v>119.973</v>
      </c>
      <c r="G233" s="18">
        <v>22.95</v>
      </c>
      <c r="H233" s="18">
        <v>35.58</v>
      </c>
      <c r="I233" s="18">
        <v>4268.6400000000003</v>
      </c>
      <c r="J233" s="6" t="s">
        <v>2024</v>
      </c>
    </row>
    <row r="234" spans="1:10" ht="20.399999999999999" x14ac:dyDescent="0.3">
      <c r="A234" s="3">
        <v>44294</v>
      </c>
      <c r="B234" s="16" t="s">
        <v>1725</v>
      </c>
      <c r="C234" s="16" t="s">
        <v>1726</v>
      </c>
      <c r="D234" s="16" t="s">
        <v>73</v>
      </c>
      <c r="E234" s="16" t="s">
        <v>1727</v>
      </c>
      <c r="F234" s="17">
        <v>1217</v>
      </c>
      <c r="G234" s="18">
        <v>1.95</v>
      </c>
      <c r="H234" s="18">
        <v>7.49</v>
      </c>
      <c r="I234" s="18">
        <v>9115.33</v>
      </c>
      <c r="J234" s="6" t="s">
        <v>2024</v>
      </c>
    </row>
    <row r="235" spans="1:10" ht="20.399999999999999" x14ac:dyDescent="0.3">
      <c r="A235" s="3">
        <v>44294</v>
      </c>
      <c r="B235" s="16" t="s">
        <v>1728</v>
      </c>
      <c r="C235" s="16" t="s">
        <v>1729</v>
      </c>
      <c r="D235" s="16" t="s">
        <v>1730</v>
      </c>
      <c r="E235" s="16" t="s">
        <v>57</v>
      </c>
      <c r="F235" s="17">
        <v>867.3</v>
      </c>
      <c r="G235" s="18">
        <v>4.03</v>
      </c>
      <c r="H235" s="18">
        <v>10.199999999999999</v>
      </c>
      <c r="I235" s="18">
        <v>8846.4599999999991</v>
      </c>
      <c r="J235" s="6" t="s">
        <v>2024</v>
      </c>
    </row>
    <row r="236" spans="1:10" ht="20.399999999999999" x14ac:dyDescent="0.3">
      <c r="A236" s="3">
        <v>44294</v>
      </c>
      <c r="B236" s="16" t="s">
        <v>1731</v>
      </c>
      <c r="C236" s="16" t="s">
        <v>1732</v>
      </c>
      <c r="D236" s="16" t="s">
        <v>120</v>
      </c>
      <c r="E236" s="16" t="s">
        <v>1131</v>
      </c>
      <c r="F236" s="17">
        <v>589.20000000000005</v>
      </c>
      <c r="G236" s="18">
        <v>3.53</v>
      </c>
      <c r="H236" s="18">
        <v>4.21</v>
      </c>
      <c r="I236" s="18">
        <v>2483.0300000000002</v>
      </c>
      <c r="J236" s="6" t="s">
        <v>2024</v>
      </c>
    </row>
    <row r="237" spans="1:10" ht="30.6" x14ac:dyDescent="0.3">
      <c r="A237" s="3">
        <v>44294</v>
      </c>
      <c r="B237" s="16" t="s">
        <v>1733</v>
      </c>
      <c r="C237" s="16" t="s">
        <v>1734</v>
      </c>
      <c r="D237" s="16" t="s">
        <v>184</v>
      </c>
      <c r="E237" s="16" t="s">
        <v>684</v>
      </c>
      <c r="F237" s="17">
        <v>1128</v>
      </c>
      <c r="G237" s="18">
        <v>0.95</v>
      </c>
      <c r="H237" s="18">
        <v>2.2000000000000002</v>
      </c>
      <c r="I237" s="18">
        <v>2481.6</v>
      </c>
      <c r="J237" s="6" t="s">
        <v>2024</v>
      </c>
    </row>
    <row r="238" spans="1:10" ht="30.6" x14ac:dyDescent="0.3">
      <c r="A238" s="3">
        <v>44294</v>
      </c>
      <c r="B238" s="16" t="s">
        <v>1735</v>
      </c>
      <c r="C238" s="16" t="s">
        <v>1736</v>
      </c>
      <c r="D238" s="16" t="s">
        <v>16</v>
      </c>
      <c r="E238" s="16" t="s">
        <v>1737</v>
      </c>
      <c r="F238" s="17">
        <v>169</v>
      </c>
      <c r="G238" s="18">
        <v>3.07</v>
      </c>
      <c r="H238" s="18">
        <v>4.12</v>
      </c>
      <c r="I238" s="18">
        <v>696.28</v>
      </c>
      <c r="J238" s="6" t="s">
        <v>2024</v>
      </c>
    </row>
    <row r="239" spans="1:10" ht="20.399999999999999" x14ac:dyDescent="0.3">
      <c r="A239" s="3">
        <v>44294</v>
      </c>
      <c r="B239" s="16" t="s">
        <v>1738</v>
      </c>
      <c r="C239" s="16" t="s">
        <v>1739</v>
      </c>
      <c r="D239" s="16" t="s">
        <v>1740</v>
      </c>
      <c r="E239" s="16" t="s">
        <v>57</v>
      </c>
      <c r="F239" s="17">
        <v>35.75</v>
      </c>
      <c r="G239" s="18">
        <v>4.4400000000000004</v>
      </c>
      <c r="H239" s="18">
        <v>10.33</v>
      </c>
      <c r="I239" s="18">
        <v>369.3</v>
      </c>
      <c r="J239" s="6" t="s">
        <v>2024</v>
      </c>
    </row>
    <row r="240" spans="1:10" ht="20.399999999999999" x14ac:dyDescent="0.3">
      <c r="A240" s="3">
        <v>44294</v>
      </c>
      <c r="B240" s="16" t="s">
        <v>1741</v>
      </c>
      <c r="C240" s="16" t="s">
        <v>1742</v>
      </c>
      <c r="D240" s="16" t="s">
        <v>73</v>
      </c>
      <c r="E240" s="16" t="s">
        <v>229</v>
      </c>
      <c r="F240" s="17">
        <v>194</v>
      </c>
      <c r="G240" s="18">
        <v>1.1399999999999999</v>
      </c>
      <c r="H240" s="18">
        <v>4.13</v>
      </c>
      <c r="I240" s="18">
        <v>801.22</v>
      </c>
      <c r="J240" s="6" t="s">
        <v>2024</v>
      </c>
    </row>
    <row r="241" spans="1:10" ht="20.399999999999999" x14ac:dyDescent="0.3">
      <c r="A241" s="3">
        <v>44294</v>
      </c>
      <c r="B241" s="16" t="s">
        <v>1743</v>
      </c>
      <c r="C241" s="16" t="s">
        <v>1744</v>
      </c>
      <c r="D241" s="16" t="s">
        <v>73</v>
      </c>
      <c r="E241" s="16" t="s">
        <v>1745</v>
      </c>
      <c r="F241" s="17">
        <v>15.5</v>
      </c>
      <c r="G241" s="18">
        <v>3.45</v>
      </c>
      <c r="H241" s="18">
        <v>25.43</v>
      </c>
      <c r="I241" s="18">
        <v>394.17</v>
      </c>
      <c r="J241" s="6" t="s">
        <v>2024</v>
      </c>
    </row>
    <row r="242" spans="1:10" ht="20.399999999999999" x14ac:dyDescent="0.3">
      <c r="A242" s="3">
        <v>44294</v>
      </c>
      <c r="B242" s="16" t="s">
        <v>1746</v>
      </c>
      <c r="C242" s="16" t="s">
        <v>1747</v>
      </c>
      <c r="D242" s="16" t="s">
        <v>34</v>
      </c>
      <c r="E242" s="16" t="s">
        <v>1748</v>
      </c>
      <c r="F242" s="17">
        <v>4.16</v>
      </c>
      <c r="G242" s="18">
        <v>12.48</v>
      </c>
      <c r="H242" s="18">
        <v>15</v>
      </c>
      <c r="I242" s="18">
        <v>62.4</v>
      </c>
      <c r="J242" s="6" t="s">
        <v>2024</v>
      </c>
    </row>
    <row r="243" spans="1:10" ht="20.399999999999999" x14ac:dyDescent="0.3">
      <c r="A243" s="3">
        <v>44294</v>
      </c>
      <c r="B243" s="16" t="s">
        <v>1749</v>
      </c>
      <c r="C243" s="16" t="s">
        <v>1750</v>
      </c>
      <c r="D243" s="16" t="s">
        <v>1054</v>
      </c>
      <c r="E243" s="16" t="s">
        <v>1751</v>
      </c>
      <c r="F243" s="17">
        <v>322</v>
      </c>
      <c r="G243" s="18">
        <v>10.88</v>
      </c>
      <c r="H243" s="18">
        <v>26.06</v>
      </c>
      <c r="I243" s="18">
        <v>8391.32</v>
      </c>
      <c r="J243" s="6" t="s">
        <v>2024</v>
      </c>
    </row>
    <row r="244" spans="1:10" ht="20.399999999999999" x14ac:dyDescent="0.3">
      <c r="A244" s="3">
        <v>44294</v>
      </c>
      <c r="B244" s="16" t="s">
        <v>1752</v>
      </c>
      <c r="C244" s="16" t="s">
        <v>1753</v>
      </c>
      <c r="D244" s="16" t="s">
        <v>34</v>
      </c>
      <c r="E244" s="16" t="s">
        <v>1754</v>
      </c>
      <c r="F244" s="17">
        <v>50.4</v>
      </c>
      <c r="G244" s="18">
        <v>7.13</v>
      </c>
      <c r="H244" s="18">
        <v>13.77</v>
      </c>
      <c r="I244" s="18">
        <v>694</v>
      </c>
      <c r="J244" s="6" t="s">
        <v>2024</v>
      </c>
    </row>
    <row r="245" spans="1:10" ht="20.399999999999999" x14ac:dyDescent="0.3">
      <c r="A245" s="3">
        <v>44294</v>
      </c>
      <c r="B245" s="16" t="s">
        <v>1755</v>
      </c>
      <c r="C245" s="16" t="s">
        <v>1756</v>
      </c>
      <c r="D245" s="16" t="s">
        <v>34</v>
      </c>
      <c r="E245" s="16" t="s">
        <v>343</v>
      </c>
      <c r="F245" s="17">
        <v>114.33</v>
      </c>
      <c r="G245" s="18">
        <v>13.33</v>
      </c>
      <c r="H245" s="18">
        <v>19.88</v>
      </c>
      <c r="I245" s="18">
        <v>2272.88</v>
      </c>
      <c r="J245" s="6" t="s">
        <v>2024</v>
      </c>
    </row>
    <row r="246" spans="1:10" ht="20.399999999999999" x14ac:dyDescent="0.3">
      <c r="A246" s="3">
        <v>44294</v>
      </c>
      <c r="B246" s="16" t="s">
        <v>1757</v>
      </c>
      <c r="C246" s="16" t="s">
        <v>1758</v>
      </c>
      <c r="D246" s="16" t="s">
        <v>266</v>
      </c>
      <c r="E246" s="16" t="s">
        <v>1759</v>
      </c>
      <c r="F246" s="17">
        <v>120.05</v>
      </c>
      <c r="G246" s="18">
        <v>10.94</v>
      </c>
      <c r="H246" s="18">
        <v>15.54</v>
      </c>
      <c r="I246" s="18">
        <v>1865.58</v>
      </c>
      <c r="J246" s="6" t="s">
        <v>2024</v>
      </c>
    </row>
    <row r="247" spans="1:10" ht="20.399999999999999" x14ac:dyDescent="0.3">
      <c r="A247" s="3">
        <v>44294</v>
      </c>
      <c r="B247" s="16" t="s">
        <v>1760</v>
      </c>
      <c r="C247" s="16" t="s">
        <v>1761</v>
      </c>
      <c r="D247" s="16" t="s">
        <v>1054</v>
      </c>
      <c r="E247" s="16" t="s">
        <v>1152</v>
      </c>
      <c r="F247" s="17">
        <v>116.33</v>
      </c>
      <c r="G247" s="18">
        <v>10.79</v>
      </c>
      <c r="H247" s="18">
        <v>29.4</v>
      </c>
      <c r="I247" s="18">
        <v>3420.1</v>
      </c>
      <c r="J247" s="6" t="s">
        <v>2024</v>
      </c>
    </row>
    <row r="248" spans="1:10" ht="20.399999999999999" x14ac:dyDescent="0.3">
      <c r="A248" s="3">
        <v>44294</v>
      </c>
      <c r="B248" s="16" t="s">
        <v>1762</v>
      </c>
      <c r="C248" s="16" t="s">
        <v>1763</v>
      </c>
      <c r="D248" s="16" t="s">
        <v>1054</v>
      </c>
      <c r="E248" s="16" t="s">
        <v>1764</v>
      </c>
      <c r="F248" s="17">
        <v>132</v>
      </c>
      <c r="G248" s="18">
        <v>14.68</v>
      </c>
      <c r="H248" s="18">
        <v>17.62</v>
      </c>
      <c r="I248" s="18">
        <v>2325.84</v>
      </c>
      <c r="J248" s="6" t="s">
        <v>2024</v>
      </c>
    </row>
    <row r="249" spans="1:10" ht="20.399999999999999" x14ac:dyDescent="0.3">
      <c r="A249" s="3">
        <v>44294</v>
      </c>
      <c r="B249" s="16" t="s">
        <v>1765</v>
      </c>
      <c r="C249" s="16" t="s">
        <v>1766</v>
      </c>
      <c r="D249" s="16" t="s">
        <v>34</v>
      </c>
      <c r="E249" s="16" t="s">
        <v>343</v>
      </c>
      <c r="F249" s="17">
        <v>203.67</v>
      </c>
      <c r="G249" s="18">
        <v>10.54</v>
      </c>
      <c r="H249" s="18">
        <v>16.89</v>
      </c>
      <c r="I249" s="18">
        <v>3439.99</v>
      </c>
      <c r="J249" s="6" t="s">
        <v>2024</v>
      </c>
    </row>
    <row r="250" spans="1:10" ht="20.399999999999999" x14ac:dyDescent="0.3">
      <c r="A250" s="3">
        <v>44294</v>
      </c>
      <c r="B250" s="16" t="s">
        <v>1767</v>
      </c>
      <c r="C250" s="16" t="s">
        <v>1768</v>
      </c>
      <c r="D250" s="16" t="s">
        <v>1769</v>
      </c>
      <c r="E250" s="16" t="s">
        <v>1770</v>
      </c>
      <c r="F250" s="17">
        <v>184.53</v>
      </c>
      <c r="G250" s="18">
        <v>3.49</v>
      </c>
      <c r="H250" s="18">
        <v>4.2</v>
      </c>
      <c r="I250" s="18">
        <v>775.03</v>
      </c>
      <c r="J250" s="6" t="s">
        <v>2024</v>
      </c>
    </row>
    <row r="251" spans="1:10" ht="30.6" x14ac:dyDescent="0.3">
      <c r="A251" s="3">
        <v>44294</v>
      </c>
      <c r="B251" s="16" t="s">
        <v>1771</v>
      </c>
      <c r="C251" s="16" t="s">
        <v>1772</v>
      </c>
      <c r="D251" s="16" t="s">
        <v>49</v>
      </c>
      <c r="E251" s="16" t="s">
        <v>1012</v>
      </c>
      <c r="F251" s="17">
        <v>745.8</v>
      </c>
      <c r="G251" s="18">
        <v>2.13</v>
      </c>
      <c r="H251" s="18">
        <v>3.32</v>
      </c>
      <c r="I251" s="18">
        <v>2476.0500000000002</v>
      </c>
      <c r="J251" s="6" t="s">
        <v>2024</v>
      </c>
    </row>
    <row r="252" spans="1:10" ht="30.6" x14ac:dyDescent="0.3">
      <c r="A252" s="3">
        <v>44294</v>
      </c>
      <c r="B252" s="16" t="s">
        <v>1771</v>
      </c>
      <c r="C252" s="16" t="s">
        <v>1773</v>
      </c>
      <c r="D252" s="16" t="s">
        <v>97</v>
      </c>
      <c r="E252" s="16" t="s">
        <v>1012</v>
      </c>
      <c r="F252" s="17">
        <v>414</v>
      </c>
      <c r="G252" s="18">
        <v>2.13</v>
      </c>
      <c r="H252" s="18">
        <v>3.32</v>
      </c>
      <c r="I252" s="18">
        <v>1374.48</v>
      </c>
      <c r="J252" s="6" t="s">
        <v>2024</v>
      </c>
    </row>
    <row r="253" spans="1:10" ht="20.399999999999999" x14ac:dyDescent="0.3">
      <c r="A253" s="3">
        <v>44294</v>
      </c>
      <c r="B253" s="16" t="s">
        <v>1774</v>
      </c>
      <c r="C253" s="16" t="s">
        <v>1775</v>
      </c>
      <c r="D253" s="16" t="s">
        <v>77</v>
      </c>
      <c r="E253" s="16" t="s">
        <v>1776</v>
      </c>
      <c r="F253" s="17">
        <v>46</v>
      </c>
      <c r="G253" s="18">
        <v>17.09</v>
      </c>
      <c r="H253" s="18">
        <v>25.02</v>
      </c>
      <c r="I253" s="18">
        <v>1150.92</v>
      </c>
      <c r="J253" s="6" t="s">
        <v>2024</v>
      </c>
    </row>
    <row r="254" spans="1:10" ht="30.6" x14ac:dyDescent="0.3">
      <c r="A254" s="3">
        <v>44294</v>
      </c>
      <c r="B254" s="16" t="s">
        <v>1652</v>
      </c>
      <c r="C254" s="16" t="s">
        <v>1653</v>
      </c>
      <c r="D254" s="16" t="s">
        <v>1654</v>
      </c>
      <c r="E254" s="16" t="s">
        <v>1167</v>
      </c>
      <c r="F254" s="17">
        <v>882</v>
      </c>
      <c r="G254" s="18">
        <v>10.9</v>
      </c>
      <c r="H254" s="18">
        <v>22.8</v>
      </c>
      <c r="I254" s="18">
        <v>20109.599999999999</v>
      </c>
      <c r="J254" s="6" t="s">
        <v>2024</v>
      </c>
    </row>
    <row r="255" spans="1:10" ht="20.399999999999999" x14ac:dyDescent="0.3">
      <c r="A255" s="3">
        <v>44294</v>
      </c>
      <c r="B255" s="16" t="s">
        <v>801</v>
      </c>
      <c r="C255" s="16" t="s">
        <v>1777</v>
      </c>
      <c r="D255" s="16" t="s">
        <v>1188</v>
      </c>
      <c r="E255" s="16" t="s">
        <v>1778</v>
      </c>
      <c r="F255" s="17">
        <v>27.54</v>
      </c>
      <c r="G255" s="18">
        <v>17.7</v>
      </c>
      <c r="H255" s="18">
        <v>20</v>
      </c>
      <c r="I255" s="18">
        <v>550.79999999999995</v>
      </c>
      <c r="J255" s="6" t="s">
        <v>2024</v>
      </c>
    </row>
    <row r="256" spans="1:10" ht="30.6" x14ac:dyDescent="0.3">
      <c r="A256" s="3">
        <v>44294</v>
      </c>
      <c r="B256" s="16" t="s">
        <v>1779</v>
      </c>
      <c r="C256" s="16" t="s">
        <v>1780</v>
      </c>
      <c r="D256" s="16" t="s">
        <v>12</v>
      </c>
      <c r="E256" s="16" t="s">
        <v>1781</v>
      </c>
      <c r="F256" s="17">
        <v>545</v>
      </c>
      <c r="G256" s="18">
        <v>12.43</v>
      </c>
      <c r="H256" s="18">
        <v>18.649999999999999</v>
      </c>
      <c r="I256" s="18">
        <v>10164.25</v>
      </c>
      <c r="J256" s="6" t="s">
        <v>2024</v>
      </c>
    </row>
    <row r="257" spans="1:10" ht="20.399999999999999" x14ac:dyDescent="0.3">
      <c r="A257" s="3">
        <v>44294</v>
      </c>
      <c r="B257" s="16" t="s">
        <v>1782</v>
      </c>
      <c r="C257" s="16" t="s">
        <v>1783</v>
      </c>
      <c r="D257" s="16" t="s">
        <v>1188</v>
      </c>
      <c r="E257" s="16" t="s">
        <v>1784</v>
      </c>
      <c r="F257" s="17">
        <v>884.81</v>
      </c>
      <c r="G257" s="18">
        <v>6.35</v>
      </c>
      <c r="H257" s="18">
        <v>19.04</v>
      </c>
      <c r="I257" s="18">
        <v>16846.78</v>
      </c>
      <c r="J257" s="6" t="s">
        <v>2024</v>
      </c>
    </row>
    <row r="258" spans="1:10" ht="20.399999999999999" x14ac:dyDescent="0.3">
      <c r="A258" s="3">
        <v>44294</v>
      </c>
      <c r="B258" s="16" t="s">
        <v>1785</v>
      </c>
      <c r="C258" s="16" t="s">
        <v>1786</v>
      </c>
      <c r="D258" s="16" t="s">
        <v>49</v>
      </c>
      <c r="E258" s="16" t="s">
        <v>1787</v>
      </c>
      <c r="F258" s="17">
        <v>1320</v>
      </c>
      <c r="G258" s="18">
        <v>3.1</v>
      </c>
      <c r="H258" s="18">
        <v>3.72</v>
      </c>
      <c r="I258" s="18">
        <v>4910.3999999999996</v>
      </c>
      <c r="J258" s="6" t="s">
        <v>2024</v>
      </c>
    </row>
    <row r="259" spans="1:10" ht="30.6" x14ac:dyDescent="0.3">
      <c r="A259" s="3">
        <v>44294</v>
      </c>
      <c r="B259" s="16" t="s">
        <v>1788</v>
      </c>
      <c r="C259" s="16" t="s">
        <v>1789</v>
      </c>
      <c r="D259" s="16" t="s">
        <v>12</v>
      </c>
      <c r="E259" s="16" t="s">
        <v>1787</v>
      </c>
      <c r="F259" s="17">
        <v>504</v>
      </c>
      <c r="G259" s="18">
        <v>2.15</v>
      </c>
      <c r="H259" s="18">
        <v>4.5</v>
      </c>
      <c r="I259" s="18">
        <v>2268</v>
      </c>
      <c r="J259" s="6" t="s">
        <v>2024</v>
      </c>
    </row>
    <row r="260" spans="1:10" ht="30.6" x14ac:dyDescent="0.3">
      <c r="A260" s="3">
        <v>44294</v>
      </c>
      <c r="B260" s="16" t="s">
        <v>1790</v>
      </c>
      <c r="C260" s="16" t="s">
        <v>1791</v>
      </c>
      <c r="D260" s="16" t="s">
        <v>30</v>
      </c>
      <c r="E260" s="16" t="s">
        <v>1792</v>
      </c>
      <c r="F260" s="17">
        <v>851</v>
      </c>
      <c r="G260" s="18">
        <v>5.92</v>
      </c>
      <c r="H260" s="18">
        <v>17</v>
      </c>
      <c r="I260" s="18">
        <v>14467</v>
      </c>
      <c r="J260" s="6" t="s">
        <v>2024</v>
      </c>
    </row>
    <row r="261" spans="1:10" ht="30.6" x14ac:dyDescent="0.3">
      <c r="A261" s="3">
        <v>44294</v>
      </c>
      <c r="B261" s="16" t="s">
        <v>1793</v>
      </c>
      <c r="C261" s="16" t="s">
        <v>1794</v>
      </c>
      <c r="D261" s="16" t="s">
        <v>30</v>
      </c>
      <c r="E261" s="16" t="s">
        <v>1795</v>
      </c>
      <c r="F261" s="17">
        <v>208.5</v>
      </c>
      <c r="G261" s="18">
        <v>3.62</v>
      </c>
      <c r="H261" s="18">
        <v>16.510000000000002</v>
      </c>
      <c r="I261" s="18">
        <v>3442.34</v>
      </c>
      <c r="J261" s="6" t="s">
        <v>2024</v>
      </c>
    </row>
    <row r="262" spans="1:10" ht="30.6" x14ac:dyDescent="0.3">
      <c r="A262" s="3">
        <v>44294</v>
      </c>
      <c r="B262" s="16" t="s">
        <v>1796</v>
      </c>
      <c r="C262" s="16" t="s">
        <v>1797</v>
      </c>
      <c r="D262" s="16" t="s">
        <v>16</v>
      </c>
      <c r="E262" s="16" t="s">
        <v>1798</v>
      </c>
      <c r="F262" s="17">
        <v>103</v>
      </c>
      <c r="G262" s="18">
        <v>6.1</v>
      </c>
      <c r="H262" s="18">
        <v>15.33</v>
      </c>
      <c r="I262" s="18">
        <v>1578.99</v>
      </c>
      <c r="J262" s="6" t="s">
        <v>2024</v>
      </c>
    </row>
    <row r="263" spans="1:10" ht="30.6" x14ac:dyDescent="0.3">
      <c r="A263" s="3">
        <v>44294</v>
      </c>
      <c r="B263" s="16" t="s">
        <v>1799</v>
      </c>
      <c r="C263" s="16" t="s">
        <v>1800</v>
      </c>
      <c r="D263" s="16" t="s">
        <v>16</v>
      </c>
      <c r="E263" s="16" t="s">
        <v>1801</v>
      </c>
      <c r="F263" s="17">
        <v>107</v>
      </c>
      <c r="G263" s="18">
        <v>4.0199999999999996</v>
      </c>
      <c r="H263" s="18">
        <v>21.75</v>
      </c>
      <c r="I263" s="18">
        <v>2327.25</v>
      </c>
      <c r="J263" s="6" t="s">
        <v>2024</v>
      </c>
    </row>
    <row r="264" spans="1:10" ht="30.6" x14ac:dyDescent="0.3">
      <c r="A264" s="3">
        <v>44294</v>
      </c>
      <c r="B264" s="16" t="s">
        <v>1802</v>
      </c>
      <c r="C264" s="16" t="s">
        <v>1803</v>
      </c>
      <c r="D264" s="16" t="s">
        <v>30</v>
      </c>
      <c r="E264" s="16" t="s">
        <v>1804</v>
      </c>
      <c r="F264" s="17">
        <v>80.12</v>
      </c>
      <c r="G264" s="18">
        <v>6.88</v>
      </c>
      <c r="H264" s="18">
        <v>13.05</v>
      </c>
      <c r="I264" s="18">
        <v>1045.57</v>
      </c>
      <c r="J264" s="6" t="s">
        <v>2024</v>
      </c>
    </row>
    <row r="265" spans="1:10" ht="30.6" x14ac:dyDescent="0.3">
      <c r="A265" s="3">
        <v>44294</v>
      </c>
      <c r="B265" s="16" t="s">
        <v>1805</v>
      </c>
      <c r="C265" s="16" t="s">
        <v>1806</v>
      </c>
      <c r="D265" s="16" t="s">
        <v>30</v>
      </c>
      <c r="E265" s="16" t="s">
        <v>1807</v>
      </c>
      <c r="F265" s="17">
        <v>208.67</v>
      </c>
      <c r="G265" s="18">
        <v>6.45</v>
      </c>
      <c r="H265" s="18">
        <v>10</v>
      </c>
      <c r="I265" s="18">
        <v>2086.6999999999998</v>
      </c>
      <c r="J265" s="6" t="s">
        <v>2024</v>
      </c>
    </row>
    <row r="266" spans="1:10" ht="30.6" x14ac:dyDescent="0.3">
      <c r="A266" s="3">
        <v>44294</v>
      </c>
      <c r="B266" s="16" t="s">
        <v>1808</v>
      </c>
      <c r="C266" s="16" t="s">
        <v>1809</v>
      </c>
      <c r="D266" s="16" t="s">
        <v>30</v>
      </c>
      <c r="E266" s="16" t="s">
        <v>324</v>
      </c>
      <c r="F266" s="17">
        <v>146</v>
      </c>
      <c r="G266" s="18">
        <v>0.35</v>
      </c>
      <c r="H266" s="18">
        <v>12.78</v>
      </c>
      <c r="I266" s="18">
        <v>1865.88</v>
      </c>
      <c r="J266" s="6" t="s">
        <v>2024</v>
      </c>
    </row>
    <row r="267" spans="1:10" ht="30.6" x14ac:dyDescent="0.3">
      <c r="A267" s="3">
        <v>44294</v>
      </c>
      <c r="B267" s="16" t="s">
        <v>1810</v>
      </c>
      <c r="C267" s="16" t="s">
        <v>1811</v>
      </c>
      <c r="D267" s="16" t="s">
        <v>16</v>
      </c>
      <c r="E267" s="16" t="s">
        <v>1812</v>
      </c>
      <c r="F267" s="17">
        <v>13</v>
      </c>
      <c r="G267" s="18">
        <v>12.98</v>
      </c>
      <c r="H267" s="18">
        <v>15</v>
      </c>
      <c r="I267" s="18">
        <v>195</v>
      </c>
      <c r="J267" s="6" t="s">
        <v>2024</v>
      </c>
    </row>
    <row r="268" spans="1:10" ht="30.6" x14ac:dyDescent="0.3">
      <c r="A268" s="3">
        <v>44294</v>
      </c>
      <c r="B268" s="16" t="s">
        <v>1813</v>
      </c>
      <c r="C268" s="16" t="s">
        <v>1814</v>
      </c>
      <c r="D268" s="16" t="s">
        <v>16</v>
      </c>
      <c r="E268" s="16" t="s">
        <v>1815</v>
      </c>
      <c r="F268" s="17">
        <v>452.5</v>
      </c>
      <c r="G268" s="18">
        <v>10.84</v>
      </c>
      <c r="H268" s="18">
        <v>14</v>
      </c>
      <c r="I268" s="18">
        <v>6335</v>
      </c>
      <c r="J268" s="6" t="s">
        <v>2024</v>
      </c>
    </row>
    <row r="269" spans="1:10" ht="30.6" x14ac:dyDescent="0.3">
      <c r="A269" s="3">
        <v>44294</v>
      </c>
      <c r="B269" s="16" t="s">
        <v>1816</v>
      </c>
      <c r="C269" s="16" t="s">
        <v>1817</v>
      </c>
      <c r="D269" s="16" t="s">
        <v>30</v>
      </c>
      <c r="E269" s="16" t="s">
        <v>1818</v>
      </c>
      <c r="F269" s="17">
        <v>59</v>
      </c>
      <c r="G269" s="18">
        <v>2.4900000000000002</v>
      </c>
      <c r="H269" s="18">
        <v>3.32</v>
      </c>
      <c r="I269" s="18">
        <v>195.88</v>
      </c>
      <c r="J269" s="6" t="s">
        <v>2024</v>
      </c>
    </row>
    <row r="270" spans="1:10" ht="30.6" x14ac:dyDescent="0.3">
      <c r="A270" s="3">
        <v>44294</v>
      </c>
      <c r="B270" s="16" t="s">
        <v>1819</v>
      </c>
      <c r="C270" s="16" t="s">
        <v>1820</v>
      </c>
      <c r="D270" s="16" t="s">
        <v>12</v>
      </c>
      <c r="E270" s="16" t="s">
        <v>1821</v>
      </c>
      <c r="F270" s="17">
        <v>531</v>
      </c>
      <c r="G270" s="18">
        <v>8.39</v>
      </c>
      <c r="H270" s="18">
        <v>8.39</v>
      </c>
      <c r="I270" s="18">
        <v>4455.09</v>
      </c>
      <c r="J270" s="6" t="s">
        <v>2024</v>
      </c>
    </row>
    <row r="271" spans="1:10" ht="20.399999999999999" x14ac:dyDescent="0.3">
      <c r="A271" s="3">
        <v>44294</v>
      </c>
      <c r="B271" s="16" t="s">
        <v>1822</v>
      </c>
      <c r="C271" s="16" t="s">
        <v>1823</v>
      </c>
      <c r="D271" s="16" t="s">
        <v>38</v>
      </c>
      <c r="E271" s="16" t="s">
        <v>1824</v>
      </c>
      <c r="F271" s="17">
        <v>199</v>
      </c>
      <c r="G271" s="18">
        <v>3.27</v>
      </c>
      <c r="H271" s="18">
        <v>0</v>
      </c>
      <c r="I271" s="18">
        <v>0</v>
      </c>
      <c r="J271" s="6" t="s">
        <v>2024</v>
      </c>
    </row>
    <row r="272" spans="1:10" ht="20.399999999999999" x14ac:dyDescent="0.3">
      <c r="A272" s="3">
        <v>44294</v>
      </c>
      <c r="B272" s="16" t="s">
        <v>1825</v>
      </c>
      <c r="C272" s="16" t="s">
        <v>1826</v>
      </c>
      <c r="D272" s="16" t="s">
        <v>1188</v>
      </c>
      <c r="E272" s="16" t="s">
        <v>1827</v>
      </c>
      <c r="F272" s="17">
        <v>1110.52</v>
      </c>
      <c r="G272" s="18">
        <v>5.25</v>
      </c>
      <c r="H272" s="18">
        <v>6.3</v>
      </c>
      <c r="I272" s="18">
        <v>6996.28</v>
      </c>
      <c r="J272" s="6" t="s">
        <v>2024</v>
      </c>
    </row>
    <row r="273" spans="1:10" ht="30.6" x14ac:dyDescent="0.3">
      <c r="A273" s="3">
        <v>44294</v>
      </c>
      <c r="B273" s="16" t="s">
        <v>1828</v>
      </c>
      <c r="C273" s="16" t="s">
        <v>1829</v>
      </c>
      <c r="D273" s="16" t="s">
        <v>12</v>
      </c>
      <c r="E273" s="16" t="s">
        <v>1830</v>
      </c>
      <c r="F273" s="17">
        <v>2568</v>
      </c>
      <c r="G273" s="18">
        <v>1.7</v>
      </c>
      <c r="H273" s="18">
        <v>7.0960000000000001</v>
      </c>
      <c r="I273" s="18">
        <v>18222.05</v>
      </c>
      <c r="J273" s="6" t="s">
        <v>2024</v>
      </c>
    </row>
    <row r="274" spans="1:10" ht="30.6" x14ac:dyDescent="0.3">
      <c r="A274" s="3">
        <v>44294</v>
      </c>
      <c r="B274" s="16" t="s">
        <v>1831</v>
      </c>
      <c r="C274" s="16" t="s">
        <v>1832</v>
      </c>
      <c r="D274" s="16" t="s">
        <v>12</v>
      </c>
      <c r="E274" s="16" t="s">
        <v>1830</v>
      </c>
      <c r="F274" s="17">
        <v>2730</v>
      </c>
      <c r="G274" s="18">
        <v>1.85</v>
      </c>
      <c r="H274" s="18">
        <v>7.4359999999999999</v>
      </c>
      <c r="I274" s="18">
        <v>20302.05</v>
      </c>
      <c r="J274" s="6" t="s">
        <v>2024</v>
      </c>
    </row>
    <row r="275" spans="1:10" ht="30.6" x14ac:dyDescent="0.3">
      <c r="A275" s="3">
        <v>44294</v>
      </c>
      <c r="B275" s="16" t="s">
        <v>1833</v>
      </c>
      <c r="C275" s="16" t="s">
        <v>1834</v>
      </c>
      <c r="D275" s="16" t="s">
        <v>12</v>
      </c>
      <c r="E275" s="16" t="s">
        <v>1830</v>
      </c>
      <c r="F275" s="17">
        <v>1796</v>
      </c>
      <c r="G275" s="18">
        <v>2.4</v>
      </c>
      <c r="H275" s="18">
        <v>8.6969999999999992</v>
      </c>
      <c r="I275" s="18">
        <v>15620.25</v>
      </c>
      <c r="J275" s="6" t="s">
        <v>2024</v>
      </c>
    </row>
    <row r="276" spans="1:10" ht="20.399999999999999" x14ac:dyDescent="0.3">
      <c r="A276" s="3">
        <v>44294</v>
      </c>
      <c r="B276" s="16" t="s">
        <v>1835</v>
      </c>
      <c r="C276" s="16" t="s">
        <v>1836</v>
      </c>
      <c r="D276" s="16" t="s">
        <v>131</v>
      </c>
      <c r="E276" s="16" t="s">
        <v>1837</v>
      </c>
      <c r="F276" s="17">
        <v>45</v>
      </c>
      <c r="G276" s="18">
        <v>3.14</v>
      </c>
      <c r="H276" s="18">
        <v>12.55</v>
      </c>
      <c r="I276" s="18">
        <v>564.75</v>
      </c>
      <c r="J276" s="6" t="s">
        <v>2024</v>
      </c>
    </row>
    <row r="277" spans="1:10" ht="20.399999999999999" x14ac:dyDescent="0.3">
      <c r="A277" s="3">
        <v>44294</v>
      </c>
      <c r="B277" s="16" t="s">
        <v>1838</v>
      </c>
      <c r="C277" s="16" t="s">
        <v>1839</v>
      </c>
      <c r="D277" s="16" t="s">
        <v>1205</v>
      </c>
      <c r="E277" s="16" t="s">
        <v>1840</v>
      </c>
      <c r="F277" s="17">
        <v>292</v>
      </c>
      <c r="G277" s="18">
        <v>11.74</v>
      </c>
      <c r="H277" s="18">
        <v>13.93</v>
      </c>
      <c r="I277" s="18">
        <v>4067.56</v>
      </c>
      <c r="J277" s="6" t="s">
        <v>2024</v>
      </c>
    </row>
    <row r="278" spans="1:10" ht="20.399999999999999" x14ac:dyDescent="0.3">
      <c r="A278" s="3">
        <v>44294</v>
      </c>
      <c r="B278" s="16" t="s">
        <v>1841</v>
      </c>
      <c r="C278" s="16" t="s">
        <v>1842</v>
      </c>
      <c r="D278" s="16" t="s">
        <v>1843</v>
      </c>
      <c r="E278" s="16" t="s">
        <v>1844</v>
      </c>
      <c r="F278" s="17">
        <v>6662</v>
      </c>
      <c r="G278" s="18">
        <v>3.81</v>
      </c>
      <c r="H278" s="18">
        <v>4.9800000000000004</v>
      </c>
      <c r="I278" s="18">
        <v>33181.760000000002</v>
      </c>
      <c r="J278" s="6" t="s">
        <v>2024</v>
      </c>
    </row>
    <row r="279" spans="1:10" ht="20.399999999999999" x14ac:dyDescent="0.3">
      <c r="A279" s="3">
        <v>44294</v>
      </c>
      <c r="B279" s="16" t="s">
        <v>1845</v>
      </c>
      <c r="C279" s="16" t="s">
        <v>1846</v>
      </c>
      <c r="D279" s="16" t="s">
        <v>73</v>
      </c>
      <c r="E279" s="16" t="s">
        <v>1847</v>
      </c>
      <c r="F279" s="17">
        <v>122</v>
      </c>
      <c r="G279" s="18">
        <v>7.45</v>
      </c>
      <c r="H279" s="18">
        <v>14.52</v>
      </c>
      <c r="I279" s="18">
        <v>1771.44</v>
      </c>
      <c r="J279" s="6" t="s">
        <v>2024</v>
      </c>
    </row>
    <row r="280" spans="1:10" ht="20.399999999999999" x14ac:dyDescent="0.3">
      <c r="A280" s="3">
        <v>44294</v>
      </c>
      <c r="B280" s="16" t="s">
        <v>1848</v>
      </c>
      <c r="C280" s="16" t="s">
        <v>1849</v>
      </c>
      <c r="D280" s="16" t="s">
        <v>1219</v>
      </c>
      <c r="E280" s="16" t="s">
        <v>1850</v>
      </c>
      <c r="F280" s="17">
        <v>147.69999999999999</v>
      </c>
      <c r="G280" s="18">
        <v>19.03</v>
      </c>
      <c r="H280" s="18">
        <v>19.03</v>
      </c>
      <c r="I280" s="18">
        <v>2810.73</v>
      </c>
      <c r="J280" s="6" t="s">
        <v>2024</v>
      </c>
    </row>
    <row r="281" spans="1:10" ht="20.399999999999999" x14ac:dyDescent="0.3">
      <c r="A281" s="3">
        <v>44294</v>
      </c>
      <c r="B281" s="16" t="s">
        <v>1851</v>
      </c>
      <c r="C281" s="16" t="s">
        <v>1852</v>
      </c>
      <c r="D281" s="16" t="s">
        <v>26</v>
      </c>
      <c r="E281" s="16" t="s">
        <v>1853</v>
      </c>
      <c r="F281" s="17">
        <v>8128</v>
      </c>
      <c r="G281" s="18">
        <v>2.48</v>
      </c>
      <c r="H281" s="18">
        <v>0</v>
      </c>
      <c r="I281" s="18">
        <v>0</v>
      </c>
      <c r="J281" s="6" t="s">
        <v>2024</v>
      </c>
    </row>
    <row r="282" spans="1:10" ht="20.399999999999999" x14ac:dyDescent="0.3">
      <c r="A282" s="3">
        <v>44294</v>
      </c>
      <c r="B282" s="16" t="s">
        <v>1854</v>
      </c>
      <c r="C282" s="16" t="s">
        <v>1855</v>
      </c>
      <c r="D282" s="16" t="s">
        <v>26</v>
      </c>
      <c r="E282" s="16" t="s">
        <v>1856</v>
      </c>
      <c r="F282" s="17">
        <v>1941</v>
      </c>
      <c r="G282" s="18">
        <v>1.98</v>
      </c>
      <c r="H282" s="18">
        <v>0</v>
      </c>
      <c r="I282" s="18">
        <v>0</v>
      </c>
      <c r="J282" s="6" t="s">
        <v>2024</v>
      </c>
    </row>
    <row r="283" spans="1:10" ht="30.6" x14ac:dyDescent="0.3">
      <c r="A283" s="3">
        <v>44294</v>
      </c>
      <c r="B283" s="16" t="s">
        <v>1857</v>
      </c>
      <c r="C283" s="16" t="s">
        <v>1858</v>
      </c>
      <c r="D283" s="16" t="s">
        <v>12</v>
      </c>
      <c r="E283" s="16" t="s">
        <v>1859</v>
      </c>
      <c r="F283" s="17">
        <v>808</v>
      </c>
      <c r="G283" s="18">
        <v>2.73</v>
      </c>
      <c r="H283" s="18">
        <v>3.32</v>
      </c>
      <c r="I283" s="18">
        <v>2682.56</v>
      </c>
      <c r="J283" s="6" t="s">
        <v>2024</v>
      </c>
    </row>
    <row r="284" spans="1:10" ht="30.6" x14ac:dyDescent="0.3">
      <c r="A284" s="3">
        <v>44294</v>
      </c>
      <c r="B284" s="16" t="s">
        <v>1860</v>
      </c>
      <c r="C284" s="16" t="s">
        <v>1861</v>
      </c>
      <c r="D284" s="16" t="s">
        <v>1188</v>
      </c>
      <c r="E284" s="16" t="s">
        <v>1862</v>
      </c>
      <c r="F284" s="17">
        <v>939.71</v>
      </c>
      <c r="G284" s="18">
        <v>1.62</v>
      </c>
      <c r="H284" s="18">
        <v>1.62</v>
      </c>
      <c r="I284" s="18">
        <v>1526.48</v>
      </c>
      <c r="J284" s="6" t="s">
        <v>2024</v>
      </c>
    </row>
    <row r="285" spans="1:10" ht="30.6" x14ac:dyDescent="0.3">
      <c r="A285" s="3">
        <v>44294</v>
      </c>
      <c r="B285" s="16" t="s">
        <v>1860</v>
      </c>
      <c r="C285" s="16" t="s">
        <v>1863</v>
      </c>
      <c r="D285" s="16" t="s">
        <v>246</v>
      </c>
      <c r="E285" s="16" t="s">
        <v>1862</v>
      </c>
      <c r="F285" s="17">
        <v>565</v>
      </c>
      <c r="G285" s="18">
        <v>3.35</v>
      </c>
      <c r="H285" s="18">
        <v>3.35</v>
      </c>
      <c r="I285" s="18">
        <v>1892.75</v>
      </c>
      <c r="J285" s="6" t="s">
        <v>2024</v>
      </c>
    </row>
    <row r="286" spans="1:10" ht="20.399999999999999" x14ac:dyDescent="0.3">
      <c r="A286" s="3">
        <v>44294</v>
      </c>
      <c r="B286" s="16" t="s">
        <v>1864</v>
      </c>
      <c r="C286" s="16" t="s">
        <v>1865</v>
      </c>
      <c r="D286" s="16" t="s">
        <v>73</v>
      </c>
      <c r="E286" s="16" t="s">
        <v>1866</v>
      </c>
      <c r="F286" s="17">
        <v>2864</v>
      </c>
      <c r="G286" s="18">
        <v>2.06</v>
      </c>
      <c r="H286" s="18">
        <v>3.33</v>
      </c>
      <c r="I286" s="18">
        <v>9537.1200000000008</v>
      </c>
      <c r="J286" s="6" t="s">
        <v>2024</v>
      </c>
    </row>
    <row r="287" spans="1:10" ht="20.399999999999999" x14ac:dyDescent="0.3">
      <c r="A287" s="3">
        <v>44294</v>
      </c>
      <c r="B287" s="16" t="s">
        <v>1867</v>
      </c>
      <c r="C287" s="16" t="s">
        <v>1868</v>
      </c>
      <c r="D287" s="16" t="s">
        <v>1869</v>
      </c>
      <c r="E287" s="16" t="s">
        <v>1870</v>
      </c>
      <c r="F287" s="17">
        <v>312</v>
      </c>
      <c r="G287" s="18">
        <v>3.79</v>
      </c>
      <c r="H287" s="18">
        <v>9.9</v>
      </c>
      <c r="I287" s="18">
        <v>3088.8</v>
      </c>
      <c r="J287" s="6" t="s">
        <v>2024</v>
      </c>
    </row>
    <row r="288" spans="1:10" ht="20.399999999999999" x14ac:dyDescent="0.3">
      <c r="A288" s="3">
        <v>44294</v>
      </c>
      <c r="B288" s="16" t="s">
        <v>1871</v>
      </c>
      <c r="C288" s="16" t="s">
        <v>1872</v>
      </c>
      <c r="D288" s="16" t="s">
        <v>73</v>
      </c>
      <c r="E288" s="16" t="s">
        <v>1873</v>
      </c>
      <c r="F288" s="17">
        <v>531.28</v>
      </c>
      <c r="G288" s="18">
        <v>7.77</v>
      </c>
      <c r="H288" s="18">
        <v>8.5</v>
      </c>
      <c r="I288" s="18">
        <v>4515.88</v>
      </c>
      <c r="J288" s="6" t="s">
        <v>2024</v>
      </c>
    </row>
    <row r="289" spans="1:10" ht="20.399999999999999" x14ac:dyDescent="0.3">
      <c r="A289" s="3">
        <v>44294</v>
      </c>
      <c r="B289" s="16" t="s">
        <v>1874</v>
      </c>
      <c r="C289" s="16" t="s">
        <v>1875</v>
      </c>
      <c r="D289" s="16" t="s">
        <v>73</v>
      </c>
      <c r="E289" s="16" t="s">
        <v>1876</v>
      </c>
      <c r="F289" s="17">
        <v>93</v>
      </c>
      <c r="G289" s="18">
        <v>4.32</v>
      </c>
      <c r="H289" s="18">
        <v>11.7</v>
      </c>
      <c r="I289" s="18">
        <v>1088.0999999999999</v>
      </c>
      <c r="J289" s="6" t="s">
        <v>2024</v>
      </c>
    </row>
    <row r="290" spans="1:10" ht="20.399999999999999" x14ac:dyDescent="0.3">
      <c r="A290" s="3">
        <v>44294</v>
      </c>
      <c r="B290" s="16" t="s">
        <v>1877</v>
      </c>
      <c r="C290" s="16" t="s">
        <v>1878</v>
      </c>
      <c r="D290" s="16" t="s">
        <v>120</v>
      </c>
      <c r="E290" s="16" t="s">
        <v>223</v>
      </c>
      <c r="F290" s="17">
        <v>564</v>
      </c>
      <c r="G290" s="18">
        <v>3.66</v>
      </c>
      <c r="H290" s="18">
        <v>6.35</v>
      </c>
      <c r="I290" s="18">
        <v>3581.4</v>
      </c>
      <c r="J290" s="6" t="s">
        <v>2024</v>
      </c>
    </row>
    <row r="291" spans="1:10" ht="30.6" x14ac:dyDescent="0.3">
      <c r="A291" s="3">
        <v>44294</v>
      </c>
      <c r="B291" s="16" t="s">
        <v>1879</v>
      </c>
      <c r="C291" s="16" t="s">
        <v>1880</v>
      </c>
      <c r="D291" s="16" t="s">
        <v>16</v>
      </c>
      <c r="E291" s="16" t="s">
        <v>1881</v>
      </c>
      <c r="F291" s="17">
        <v>1174</v>
      </c>
      <c r="G291" s="18">
        <v>3.72</v>
      </c>
      <c r="H291" s="18">
        <v>12.8</v>
      </c>
      <c r="I291" s="18">
        <v>15027.2</v>
      </c>
      <c r="J291" s="6" t="s">
        <v>2024</v>
      </c>
    </row>
    <row r="292" spans="1:10" ht="30.6" x14ac:dyDescent="0.3">
      <c r="A292" s="3">
        <v>44294</v>
      </c>
      <c r="B292" s="16" t="s">
        <v>1882</v>
      </c>
      <c r="C292" s="16" t="s">
        <v>1883</v>
      </c>
      <c r="D292" s="16" t="s">
        <v>12</v>
      </c>
      <c r="E292" s="16" t="s">
        <v>1884</v>
      </c>
      <c r="F292" s="17">
        <v>218</v>
      </c>
      <c r="G292" s="18">
        <v>3.94</v>
      </c>
      <c r="H292" s="18">
        <v>11.4</v>
      </c>
      <c r="I292" s="18">
        <v>2485.1999999999998</v>
      </c>
      <c r="J292" s="6" t="s">
        <v>2024</v>
      </c>
    </row>
    <row r="293" spans="1:10" ht="20.399999999999999" x14ac:dyDescent="0.3">
      <c r="A293" s="3">
        <v>44294</v>
      </c>
      <c r="B293" s="16" t="s">
        <v>1885</v>
      </c>
      <c r="C293" s="16" t="s">
        <v>1886</v>
      </c>
      <c r="D293" s="16" t="s">
        <v>1230</v>
      </c>
      <c r="E293" s="16" t="s">
        <v>1887</v>
      </c>
      <c r="F293" s="17">
        <v>105</v>
      </c>
      <c r="G293" s="18">
        <v>4.57</v>
      </c>
      <c r="H293" s="18">
        <v>12.6</v>
      </c>
      <c r="I293" s="18">
        <v>1323</v>
      </c>
      <c r="J293" s="6" t="s">
        <v>2024</v>
      </c>
    </row>
    <row r="294" spans="1:10" ht="20.399999999999999" x14ac:dyDescent="0.3">
      <c r="A294" s="3">
        <v>44294</v>
      </c>
      <c r="B294" s="16" t="s">
        <v>1888</v>
      </c>
      <c r="C294" s="16" t="s">
        <v>1889</v>
      </c>
      <c r="D294" s="16" t="s">
        <v>1890</v>
      </c>
      <c r="E294" s="16" t="s">
        <v>1891</v>
      </c>
      <c r="F294" s="17">
        <v>58</v>
      </c>
      <c r="G294" s="18">
        <v>9.9000000000000005E-2</v>
      </c>
      <c r="H294" s="18">
        <v>5</v>
      </c>
      <c r="I294" s="18">
        <v>290</v>
      </c>
      <c r="J294" s="6" t="s">
        <v>2024</v>
      </c>
    </row>
    <row r="295" spans="1:10" ht="20.399999999999999" x14ac:dyDescent="0.3">
      <c r="A295" s="3">
        <v>44294</v>
      </c>
      <c r="B295" s="16" t="s">
        <v>1892</v>
      </c>
      <c r="C295" s="16" t="s">
        <v>1893</v>
      </c>
      <c r="D295" s="16" t="s">
        <v>1219</v>
      </c>
      <c r="E295" s="16" t="s">
        <v>1891</v>
      </c>
      <c r="F295" s="17">
        <v>887</v>
      </c>
      <c r="G295" s="18">
        <v>0.25700000000000001</v>
      </c>
      <c r="H295" s="18">
        <v>7.63</v>
      </c>
      <c r="I295" s="18">
        <v>6767.81</v>
      </c>
      <c r="J295" s="6" t="s">
        <v>2024</v>
      </c>
    </row>
    <row r="296" spans="1:10" ht="30.6" x14ac:dyDescent="0.3">
      <c r="A296" s="3">
        <v>44294</v>
      </c>
      <c r="B296" s="16" t="s">
        <v>1894</v>
      </c>
      <c r="C296" s="16" t="s">
        <v>1895</v>
      </c>
      <c r="D296" s="16" t="s">
        <v>12</v>
      </c>
      <c r="E296" s="16" t="s">
        <v>1896</v>
      </c>
      <c r="F296" s="17">
        <v>234</v>
      </c>
      <c r="G296" s="18">
        <v>3.87</v>
      </c>
      <c r="H296" s="18">
        <v>10.65</v>
      </c>
      <c r="I296" s="18">
        <v>2492.1</v>
      </c>
      <c r="J296" s="6" t="s">
        <v>2024</v>
      </c>
    </row>
    <row r="297" spans="1:10" ht="20.399999999999999" x14ac:dyDescent="0.3">
      <c r="A297" s="3">
        <v>44294</v>
      </c>
      <c r="B297" s="16" t="s">
        <v>1897</v>
      </c>
      <c r="C297" s="16" t="s">
        <v>1898</v>
      </c>
      <c r="D297" s="16" t="s">
        <v>56</v>
      </c>
      <c r="E297" s="16" t="s">
        <v>1899</v>
      </c>
      <c r="F297" s="17">
        <v>202.38</v>
      </c>
      <c r="G297" s="18">
        <v>0.24</v>
      </c>
      <c r="H297" s="18">
        <v>15.49</v>
      </c>
      <c r="I297" s="18">
        <v>3134.87</v>
      </c>
      <c r="J297" s="6" t="s">
        <v>2024</v>
      </c>
    </row>
    <row r="298" spans="1:10" ht="20.399999999999999" x14ac:dyDescent="0.3">
      <c r="A298" s="3">
        <v>44294</v>
      </c>
      <c r="B298" s="16" t="s">
        <v>1900</v>
      </c>
      <c r="C298" s="16" t="s">
        <v>1901</v>
      </c>
      <c r="D298" s="16" t="s">
        <v>56</v>
      </c>
      <c r="E298" s="16" t="s">
        <v>1902</v>
      </c>
      <c r="F298" s="17">
        <v>20.7</v>
      </c>
      <c r="G298" s="18">
        <v>11.99</v>
      </c>
      <c r="H298" s="18">
        <v>17.75</v>
      </c>
      <c r="I298" s="18">
        <v>367.43</v>
      </c>
      <c r="J298" s="6" t="s">
        <v>2024</v>
      </c>
    </row>
    <row r="299" spans="1:10" ht="20.399999999999999" x14ac:dyDescent="0.3">
      <c r="A299" s="3">
        <v>44294</v>
      </c>
      <c r="B299" s="16" t="s">
        <v>1903</v>
      </c>
      <c r="C299" s="16" t="s">
        <v>1904</v>
      </c>
      <c r="D299" s="16" t="s">
        <v>1054</v>
      </c>
      <c r="E299" s="16" t="s">
        <v>74</v>
      </c>
      <c r="F299" s="17">
        <v>1</v>
      </c>
      <c r="G299" s="18">
        <v>5.18</v>
      </c>
      <c r="H299" s="18">
        <v>50</v>
      </c>
      <c r="I299" s="18">
        <v>50</v>
      </c>
      <c r="J299" s="6" t="s">
        <v>2024</v>
      </c>
    </row>
    <row r="300" spans="1:10" ht="20.399999999999999" x14ac:dyDescent="0.3">
      <c r="A300" s="3">
        <v>44294</v>
      </c>
      <c r="B300" s="16" t="s">
        <v>1905</v>
      </c>
      <c r="C300" s="16" t="s">
        <v>1906</v>
      </c>
      <c r="D300" s="16" t="s">
        <v>1054</v>
      </c>
      <c r="E300" s="16" t="s">
        <v>1907</v>
      </c>
      <c r="F300" s="17">
        <v>79</v>
      </c>
      <c r="G300" s="18">
        <v>9.94</v>
      </c>
      <c r="H300" s="18">
        <v>44.75</v>
      </c>
      <c r="I300" s="18">
        <v>3535.25</v>
      </c>
      <c r="J300" s="6" t="s">
        <v>2024</v>
      </c>
    </row>
    <row r="301" spans="1:10" ht="20.399999999999999" x14ac:dyDescent="0.3">
      <c r="A301" s="3">
        <v>44294</v>
      </c>
      <c r="B301" s="16" t="s">
        <v>1908</v>
      </c>
      <c r="C301" s="16" t="s">
        <v>1909</v>
      </c>
      <c r="D301" s="16" t="s">
        <v>305</v>
      </c>
      <c r="E301" s="16" t="s">
        <v>1896</v>
      </c>
      <c r="F301" s="17">
        <v>60</v>
      </c>
      <c r="G301" s="18">
        <v>8.8000000000000007</v>
      </c>
      <c r="H301" s="18">
        <v>10.57</v>
      </c>
      <c r="I301" s="18">
        <v>634.20000000000005</v>
      </c>
      <c r="J301" s="6" t="s">
        <v>2024</v>
      </c>
    </row>
    <row r="302" spans="1:10" ht="30.6" x14ac:dyDescent="0.3">
      <c r="A302" s="3">
        <v>44294</v>
      </c>
      <c r="B302" s="16" t="s">
        <v>1910</v>
      </c>
      <c r="C302" s="16" t="s">
        <v>1911</v>
      </c>
      <c r="D302" s="16" t="s">
        <v>12</v>
      </c>
      <c r="E302" s="16" t="s">
        <v>1912</v>
      </c>
      <c r="F302" s="17">
        <v>21</v>
      </c>
      <c r="G302" s="18">
        <v>18.600000000000001</v>
      </c>
      <c r="H302" s="18">
        <v>22.32</v>
      </c>
      <c r="I302" s="18">
        <v>468.72</v>
      </c>
      <c r="J302" s="6" t="s">
        <v>2024</v>
      </c>
    </row>
    <row r="303" spans="1:10" ht="20.399999999999999" x14ac:dyDescent="0.3">
      <c r="A303" s="3">
        <v>44294</v>
      </c>
      <c r="B303" s="16" t="s">
        <v>1913</v>
      </c>
      <c r="C303" s="16" t="s">
        <v>1914</v>
      </c>
      <c r="D303" s="16" t="s">
        <v>34</v>
      </c>
      <c r="E303" s="16" t="s">
        <v>1915</v>
      </c>
      <c r="F303" s="17">
        <v>39.6</v>
      </c>
      <c r="G303" s="18">
        <v>4.71</v>
      </c>
      <c r="H303" s="18">
        <v>11.62</v>
      </c>
      <c r="I303" s="18">
        <v>460.15</v>
      </c>
      <c r="J303" s="6" t="s">
        <v>2024</v>
      </c>
    </row>
    <row r="304" spans="1:10" ht="20.399999999999999" x14ac:dyDescent="0.3">
      <c r="A304" s="3">
        <v>44294</v>
      </c>
      <c r="B304" s="16" t="s">
        <v>1916</v>
      </c>
      <c r="C304" s="16" t="s">
        <v>1917</v>
      </c>
      <c r="D304" s="16" t="s">
        <v>34</v>
      </c>
      <c r="E304" s="16" t="s">
        <v>1918</v>
      </c>
      <c r="F304" s="17">
        <v>401.25</v>
      </c>
      <c r="G304" s="18">
        <v>3.98</v>
      </c>
      <c r="H304" s="18">
        <v>9.56</v>
      </c>
      <c r="I304" s="18">
        <v>3835.95</v>
      </c>
      <c r="J304" s="6" t="s">
        <v>2024</v>
      </c>
    </row>
    <row r="305" spans="1:10" ht="20.399999999999999" x14ac:dyDescent="0.3">
      <c r="A305" s="3">
        <v>44294</v>
      </c>
      <c r="B305" s="16" t="s">
        <v>1919</v>
      </c>
      <c r="C305" s="16" t="s">
        <v>1920</v>
      </c>
      <c r="D305" s="16" t="s">
        <v>56</v>
      </c>
      <c r="E305" s="16" t="s">
        <v>1921</v>
      </c>
      <c r="F305" s="17">
        <v>94.75</v>
      </c>
      <c r="G305" s="18">
        <v>9.76</v>
      </c>
      <c r="H305" s="18">
        <v>15.13</v>
      </c>
      <c r="I305" s="18">
        <v>1433.57</v>
      </c>
      <c r="J305" s="6" t="s">
        <v>2024</v>
      </c>
    </row>
    <row r="306" spans="1:10" ht="30.6" x14ac:dyDescent="0.3">
      <c r="A306" s="3">
        <v>44294</v>
      </c>
      <c r="B306" s="16" t="s">
        <v>1897</v>
      </c>
      <c r="C306" s="16" t="s">
        <v>1922</v>
      </c>
      <c r="D306" s="16" t="s">
        <v>16</v>
      </c>
      <c r="E306" s="16" t="s">
        <v>1899</v>
      </c>
      <c r="F306" s="17">
        <v>200.71</v>
      </c>
      <c r="G306" s="18">
        <v>0.23100000000000001</v>
      </c>
      <c r="H306" s="18">
        <v>15.49</v>
      </c>
      <c r="I306" s="18">
        <v>3109</v>
      </c>
      <c r="J306" s="6" t="s">
        <v>2024</v>
      </c>
    </row>
    <row r="307" spans="1:10" ht="20.399999999999999" x14ac:dyDescent="0.3">
      <c r="A307" s="3">
        <v>44294</v>
      </c>
      <c r="B307" s="16" t="s">
        <v>1923</v>
      </c>
      <c r="C307" s="16" t="s">
        <v>1924</v>
      </c>
      <c r="D307" s="16" t="s">
        <v>134</v>
      </c>
      <c r="E307" s="16" t="s">
        <v>1925</v>
      </c>
      <c r="F307" s="17">
        <v>137</v>
      </c>
      <c r="G307" s="18">
        <v>9.14</v>
      </c>
      <c r="H307" s="18">
        <v>21.95</v>
      </c>
      <c r="I307" s="18">
        <v>3007.15</v>
      </c>
      <c r="J307" s="6" t="s">
        <v>2024</v>
      </c>
    </row>
    <row r="308" spans="1:10" ht="30.6" x14ac:dyDescent="0.3">
      <c r="A308" s="3">
        <v>44294</v>
      </c>
      <c r="B308" s="16" t="s">
        <v>1926</v>
      </c>
      <c r="C308" s="16" t="s">
        <v>1927</v>
      </c>
      <c r="D308" s="16" t="s">
        <v>30</v>
      </c>
      <c r="E308" s="16" t="s">
        <v>1928</v>
      </c>
      <c r="F308" s="17">
        <v>303.33</v>
      </c>
      <c r="G308" s="18">
        <v>8.5299999999999994</v>
      </c>
      <c r="H308" s="18">
        <v>32.18</v>
      </c>
      <c r="I308" s="18">
        <v>9761.16</v>
      </c>
      <c r="J308" s="6" t="s">
        <v>2024</v>
      </c>
    </row>
    <row r="309" spans="1:10" ht="30.6" x14ac:dyDescent="0.3">
      <c r="A309" s="3">
        <v>44294</v>
      </c>
      <c r="B309" s="16" t="s">
        <v>1929</v>
      </c>
      <c r="C309" s="16" t="s">
        <v>1930</v>
      </c>
      <c r="D309" s="16" t="s">
        <v>12</v>
      </c>
      <c r="E309" s="16" t="s">
        <v>1931</v>
      </c>
      <c r="F309" s="17">
        <v>379</v>
      </c>
      <c r="G309" s="18">
        <v>25.25</v>
      </c>
      <c r="H309" s="18">
        <v>29.84</v>
      </c>
      <c r="I309" s="18">
        <v>11309.36</v>
      </c>
      <c r="J309" s="6" t="s">
        <v>2024</v>
      </c>
    </row>
    <row r="310" spans="1:10" ht="20.399999999999999" x14ac:dyDescent="0.3">
      <c r="A310" s="3">
        <v>44294</v>
      </c>
      <c r="B310" s="16" t="s">
        <v>1932</v>
      </c>
      <c r="C310" s="16" t="s">
        <v>1933</v>
      </c>
      <c r="D310" s="16" t="s">
        <v>1934</v>
      </c>
      <c r="E310" s="16" t="s">
        <v>1935</v>
      </c>
      <c r="F310" s="17">
        <v>57</v>
      </c>
      <c r="G310" s="18">
        <v>8.07</v>
      </c>
      <c r="H310" s="18">
        <v>15.1</v>
      </c>
      <c r="I310" s="18">
        <v>860.7</v>
      </c>
      <c r="J310" s="6" t="s">
        <v>2024</v>
      </c>
    </row>
    <row r="311" spans="1:10" ht="20.399999999999999" x14ac:dyDescent="0.3">
      <c r="A311" s="3">
        <v>44294</v>
      </c>
      <c r="B311" s="16" t="s">
        <v>1936</v>
      </c>
      <c r="C311" s="16" t="s">
        <v>1937</v>
      </c>
      <c r="D311" s="16" t="s">
        <v>34</v>
      </c>
      <c r="E311" s="16" t="s">
        <v>1938</v>
      </c>
      <c r="F311" s="17">
        <v>2.44</v>
      </c>
      <c r="G311" s="18">
        <v>16.52</v>
      </c>
      <c r="H311" s="18">
        <v>20.49</v>
      </c>
      <c r="I311" s="18">
        <v>50</v>
      </c>
      <c r="J311" s="6" t="s">
        <v>2024</v>
      </c>
    </row>
    <row r="312" spans="1:10" ht="20.399999999999999" x14ac:dyDescent="0.3">
      <c r="A312" s="3">
        <v>44294</v>
      </c>
      <c r="B312" s="16" t="s">
        <v>1939</v>
      </c>
      <c r="C312" s="16" t="s">
        <v>1940</v>
      </c>
      <c r="D312" s="16" t="s">
        <v>73</v>
      </c>
      <c r="E312" s="16" t="s">
        <v>149</v>
      </c>
      <c r="F312" s="17">
        <v>20</v>
      </c>
      <c r="G312" s="18">
        <v>15.13</v>
      </c>
      <c r="H312" s="18">
        <v>18.16</v>
      </c>
      <c r="I312" s="18">
        <v>363.2</v>
      </c>
      <c r="J312" s="6" t="s">
        <v>2024</v>
      </c>
    </row>
    <row r="313" spans="1:10" ht="20.399999999999999" x14ac:dyDescent="0.3">
      <c r="A313" s="3">
        <v>44294</v>
      </c>
      <c r="B313" s="16" t="s">
        <v>1941</v>
      </c>
      <c r="C313" s="16" t="s">
        <v>1942</v>
      </c>
      <c r="D313" s="16" t="s">
        <v>73</v>
      </c>
      <c r="E313" s="16" t="s">
        <v>1943</v>
      </c>
      <c r="F313" s="17">
        <v>46</v>
      </c>
      <c r="G313" s="18">
        <v>5.61</v>
      </c>
      <c r="H313" s="18">
        <v>6.73</v>
      </c>
      <c r="I313" s="18">
        <v>309.58</v>
      </c>
      <c r="J313" s="6" t="s">
        <v>2024</v>
      </c>
    </row>
    <row r="314" spans="1:10" ht="30.6" x14ac:dyDescent="0.3">
      <c r="A314" s="3">
        <v>44294</v>
      </c>
      <c r="B314" s="16" t="s">
        <v>1944</v>
      </c>
      <c r="C314" s="16" t="s">
        <v>1945</v>
      </c>
      <c r="D314" s="16" t="s">
        <v>16</v>
      </c>
      <c r="E314" s="16" t="s">
        <v>1946</v>
      </c>
      <c r="F314" s="17">
        <v>73</v>
      </c>
      <c r="G314" s="18">
        <v>1.64</v>
      </c>
      <c r="H314" s="18">
        <v>11.02</v>
      </c>
      <c r="I314" s="18">
        <v>804.46</v>
      </c>
      <c r="J314" s="6" t="s">
        <v>2024</v>
      </c>
    </row>
    <row r="315" spans="1:10" ht="30.6" x14ac:dyDescent="0.3">
      <c r="A315" s="3">
        <v>44294</v>
      </c>
      <c r="B315" s="16" t="s">
        <v>1947</v>
      </c>
      <c r="C315" s="16" t="s">
        <v>1948</v>
      </c>
      <c r="D315" s="16" t="s">
        <v>16</v>
      </c>
      <c r="E315" s="16" t="s">
        <v>149</v>
      </c>
      <c r="F315" s="17">
        <v>69</v>
      </c>
      <c r="G315" s="18">
        <v>4.84</v>
      </c>
      <c r="H315" s="18">
        <v>19.36</v>
      </c>
      <c r="I315" s="18">
        <v>1335.84</v>
      </c>
      <c r="J315" s="6" t="s">
        <v>2024</v>
      </c>
    </row>
    <row r="316" spans="1:10" ht="30.6" x14ac:dyDescent="0.3">
      <c r="A316" s="3">
        <v>44294</v>
      </c>
      <c r="B316" s="16" t="s">
        <v>1949</v>
      </c>
      <c r="C316" s="16" t="s">
        <v>1950</v>
      </c>
      <c r="D316" s="16" t="s">
        <v>30</v>
      </c>
      <c r="E316" s="16" t="s">
        <v>1951</v>
      </c>
      <c r="F316" s="17">
        <v>37.119999999999997</v>
      </c>
      <c r="G316" s="18">
        <v>8.98</v>
      </c>
      <c r="H316" s="18">
        <v>10.78</v>
      </c>
      <c r="I316" s="18">
        <v>400.15</v>
      </c>
      <c r="J316" s="6" t="s">
        <v>2024</v>
      </c>
    </row>
    <row r="317" spans="1:10" ht="30.6" x14ac:dyDescent="0.3">
      <c r="A317" s="3">
        <v>44294</v>
      </c>
      <c r="B317" s="16" t="s">
        <v>1952</v>
      </c>
      <c r="C317" s="16" t="s">
        <v>1953</v>
      </c>
      <c r="D317" s="16" t="s">
        <v>120</v>
      </c>
      <c r="E317" s="16" t="s">
        <v>1313</v>
      </c>
      <c r="F317" s="17">
        <v>634.15</v>
      </c>
      <c r="G317" s="18">
        <v>5.38</v>
      </c>
      <c r="H317" s="18">
        <v>7.81</v>
      </c>
      <c r="I317" s="18">
        <v>4952.71</v>
      </c>
      <c r="J317" s="6" t="s">
        <v>2024</v>
      </c>
    </row>
    <row r="318" spans="1:10" ht="30.6" x14ac:dyDescent="0.3">
      <c r="A318" s="3">
        <v>44294</v>
      </c>
      <c r="B318" s="16" t="s">
        <v>1954</v>
      </c>
      <c r="C318" s="16" t="s">
        <v>1955</v>
      </c>
      <c r="D318" s="16" t="s">
        <v>1312</v>
      </c>
      <c r="E318" s="16" t="s">
        <v>1313</v>
      </c>
      <c r="F318" s="17">
        <v>473.15</v>
      </c>
      <c r="G318" s="18">
        <v>5.38</v>
      </c>
      <c r="H318" s="18">
        <v>7.81</v>
      </c>
      <c r="I318" s="18">
        <v>3695.3</v>
      </c>
      <c r="J318" s="6" t="s">
        <v>2024</v>
      </c>
    </row>
    <row r="319" spans="1:10" ht="30.6" x14ac:dyDescent="0.3">
      <c r="A319" s="3">
        <v>44294</v>
      </c>
      <c r="B319" s="16" t="s">
        <v>1956</v>
      </c>
      <c r="C319" s="16" t="s">
        <v>1957</v>
      </c>
      <c r="D319" s="16" t="s">
        <v>30</v>
      </c>
      <c r="E319" s="16" t="s">
        <v>1958</v>
      </c>
      <c r="F319" s="17">
        <v>490</v>
      </c>
      <c r="G319" s="18">
        <v>8.2200000000000006</v>
      </c>
      <c r="H319" s="18">
        <v>10.49</v>
      </c>
      <c r="I319" s="18">
        <v>5140.1000000000004</v>
      </c>
      <c r="J319" s="6" t="s">
        <v>2024</v>
      </c>
    </row>
    <row r="320" spans="1:10" ht="30.6" x14ac:dyDescent="0.3">
      <c r="A320" s="3">
        <v>44294</v>
      </c>
      <c r="B320" s="16" t="s">
        <v>1959</v>
      </c>
      <c r="C320" s="16" t="s">
        <v>1960</v>
      </c>
      <c r="D320" s="16" t="s">
        <v>12</v>
      </c>
      <c r="E320" s="16" t="s">
        <v>1961</v>
      </c>
      <c r="F320" s="17">
        <v>1391</v>
      </c>
      <c r="G320" s="18">
        <v>4.2699999999999996</v>
      </c>
      <c r="H320" s="18">
        <v>11.19</v>
      </c>
      <c r="I320" s="18">
        <v>15565.29</v>
      </c>
      <c r="J320" s="6" t="s">
        <v>2024</v>
      </c>
    </row>
    <row r="321" spans="1:10" ht="30.6" x14ac:dyDescent="0.3">
      <c r="A321" s="3">
        <v>44294</v>
      </c>
      <c r="B321" s="16" t="s">
        <v>1962</v>
      </c>
      <c r="C321" s="16" t="s">
        <v>1963</v>
      </c>
      <c r="D321" s="16" t="s">
        <v>12</v>
      </c>
      <c r="E321" s="16" t="s">
        <v>360</v>
      </c>
      <c r="F321" s="17">
        <v>97</v>
      </c>
      <c r="G321" s="18">
        <v>6.97</v>
      </c>
      <c r="H321" s="18">
        <v>14.05</v>
      </c>
      <c r="I321" s="18">
        <v>1362.85</v>
      </c>
      <c r="J321" s="6" t="s">
        <v>2024</v>
      </c>
    </row>
    <row r="322" spans="1:10" ht="30.6" x14ac:dyDescent="0.3">
      <c r="A322" s="3">
        <v>44294</v>
      </c>
      <c r="B322" s="16" t="s">
        <v>1964</v>
      </c>
      <c r="C322" s="16" t="s">
        <v>1965</v>
      </c>
      <c r="D322" s="16" t="s">
        <v>12</v>
      </c>
      <c r="E322" s="16" t="s">
        <v>1966</v>
      </c>
      <c r="F322" s="17">
        <v>670</v>
      </c>
      <c r="G322" s="18">
        <v>1.03</v>
      </c>
      <c r="H322" s="18">
        <v>3.36</v>
      </c>
      <c r="I322" s="18">
        <v>2251.1999999999998</v>
      </c>
      <c r="J322" s="6" t="s">
        <v>2024</v>
      </c>
    </row>
    <row r="323" spans="1:10" ht="30.6" x14ac:dyDescent="0.3">
      <c r="A323" s="3">
        <v>44294</v>
      </c>
      <c r="B323" s="16" t="s">
        <v>1967</v>
      </c>
      <c r="C323" s="16" t="s">
        <v>1968</v>
      </c>
      <c r="D323" s="16" t="s">
        <v>12</v>
      </c>
      <c r="E323" s="16" t="s">
        <v>1969</v>
      </c>
      <c r="F323" s="17">
        <v>208</v>
      </c>
      <c r="G323" s="18">
        <v>5.21</v>
      </c>
      <c r="H323" s="18">
        <v>14.2</v>
      </c>
      <c r="I323" s="18">
        <v>2953.6</v>
      </c>
      <c r="J323" s="6" t="s">
        <v>2024</v>
      </c>
    </row>
    <row r="324" spans="1:10" ht="30.6" x14ac:dyDescent="0.3">
      <c r="A324" s="3">
        <v>44322</v>
      </c>
      <c r="B324" s="4" t="s">
        <v>2026</v>
      </c>
      <c r="C324" s="4" t="s">
        <v>2027</v>
      </c>
      <c r="D324" s="4" t="s">
        <v>1312</v>
      </c>
      <c r="E324" s="4" t="s">
        <v>2028</v>
      </c>
      <c r="F324" s="5">
        <v>624.57000000000005</v>
      </c>
      <c r="G324" s="6">
        <v>17.920000000000002</v>
      </c>
      <c r="H324" s="6">
        <v>43.8</v>
      </c>
      <c r="I324" s="6">
        <v>27356.17</v>
      </c>
      <c r="J324" s="6" t="s">
        <v>2024</v>
      </c>
    </row>
    <row r="325" spans="1:10" ht="20.399999999999999" x14ac:dyDescent="0.3">
      <c r="A325" s="3">
        <v>44322</v>
      </c>
      <c r="B325" s="4" t="s">
        <v>2029</v>
      </c>
      <c r="C325" s="4" t="s">
        <v>2030</v>
      </c>
      <c r="D325" s="4" t="s">
        <v>81</v>
      </c>
      <c r="E325" s="4" t="s">
        <v>2031</v>
      </c>
      <c r="F325" s="5">
        <v>127</v>
      </c>
      <c r="G325" s="6">
        <v>19.36</v>
      </c>
      <c r="H325" s="6">
        <v>36.14</v>
      </c>
      <c r="I325" s="6">
        <v>4589.78</v>
      </c>
      <c r="J325" s="6" t="s">
        <v>2024</v>
      </c>
    </row>
    <row r="326" spans="1:10" ht="20.399999999999999" x14ac:dyDescent="0.3">
      <c r="A326" s="3">
        <v>44322</v>
      </c>
      <c r="B326" s="4" t="s">
        <v>2032</v>
      </c>
      <c r="C326" s="4" t="s">
        <v>2033</v>
      </c>
      <c r="D326" s="4" t="s">
        <v>1054</v>
      </c>
      <c r="E326" s="4" t="s">
        <v>2034</v>
      </c>
      <c r="F326" s="5">
        <v>229</v>
      </c>
      <c r="G326" s="6">
        <v>124.28</v>
      </c>
      <c r="H326" s="6">
        <v>252.4</v>
      </c>
      <c r="I326" s="6">
        <v>57799.6</v>
      </c>
      <c r="J326" s="6" t="s">
        <v>2024</v>
      </c>
    </row>
    <row r="327" spans="1:10" ht="30.6" x14ac:dyDescent="0.3">
      <c r="A327" s="3">
        <v>44322</v>
      </c>
      <c r="B327" s="4" t="s">
        <v>2035</v>
      </c>
      <c r="C327" s="4" t="s">
        <v>2036</v>
      </c>
      <c r="D327" s="4" t="s">
        <v>12</v>
      </c>
      <c r="E327" s="4" t="s">
        <v>2037</v>
      </c>
      <c r="F327" s="5">
        <v>208</v>
      </c>
      <c r="G327" s="6">
        <v>25.77</v>
      </c>
      <c r="H327" s="6">
        <v>46.2</v>
      </c>
      <c r="I327" s="6">
        <v>9609.6</v>
      </c>
      <c r="J327" s="6" t="s">
        <v>2024</v>
      </c>
    </row>
    <row r="328" spans="1:10" ht="30.6" x14ac:dyDescent="0.3">
      <c r="A328" s="3">
        <v>44322</v>
      </c>
      <c r="B328" s="4" t="s">
        <v>2038</v>
      </c>
      <c r="C328" s="4" t="s">
        <v>2039</v>
      </c>
      <c r="D328" s="4" t="s">
        <v>16</v>
      </c>
      <c r="E328" s="4" t="s">
        <v>2040</v>
      </c>
      <c r="F328" s="5">
        <v>254</v>
      </c>
      <c r="G328" s="6">
        <v>34</v>
      </c>
      <c r="H328" s="6">
        <v>56.44</v>
      </c>
      <c r="I328" s="6">
        <v>14335.76</v>
      </c>
      <c r="J328" s="6" t="s">
        <v>2024</v>
      </c>
    </row>
    <row r="329" spans="1:10" ht="30.6" x14ac:dyDescent="0.3">
      <c r="A329" s="3">
        <v>44322</v>
      </c>
      <c r="B329" s="4" t="s">
        <v>2041</v>
      </c>
      <c r="C329" s="4" t="s">
        <v>2042</v>
      </c>
      <c r="D329" s="4" t="s">
        <v>16</v>
      </c>
      <c r="E329" s="4" t="s">
        <v>2043</v>
      </c>
      <c r="F329" s="5">
        <v>55</v>
      </c>
      <c r="G329" s="6">
        <v>20.2</v>
      </c>
      <c r="H329" s="6">
        <v>33.659999999999997</v>
      </c>
      <c r="I329" s="6">
        <v>1851.3</v>
      </c>
      <c r="J329" s="6" t="s">
        <v>2024</v>
      </c>
    </row>
    <row r="330" spans="1:10" ht="30.6" x14ac:dyDescent="0.3">
      <c r="A330" s="3">
        <v>44322</v>
      </c>
      <c r="B330" s="4" t="s">
        <v>2044</v>
      </c>
      <c r="C330" s="4" t="s">
        <v>2045</v>
      </c>
      <c r="D330" s="4" t="s">
        <v>30</v>
      </c>
      <c r="E330" s="4" t="s">
        <v>2046</v>
      </c>
      <c r="F330" s="5">
        <v>7</v>
      </c>
      <c r="G330" s="6">
        <v>11.64</v>
      </c>
      <c r="H330" s="6">
        <v>15</v>
      </c>
      <c r="I330" s="6">
        <v>105</v>
      </c>
      <c r="J330" s="6" t="s">
        <v>2024</v>
      </c>
    </row>
    <row r="331" spans="1:10" ht="30.6" x14ac:dyDescent="0.3">
      <c r="A331" s="3">
        <v>44322</v>
      </c>
      <c r="B331" s="4" t="s">
        <v>2047</v>
      </c>
      <c r="C331" s="4" t="s">
        <v>2048</v>
      </c>
      <c r="D331" s="4" t="s">
        <v>16</v>
      </c>
      <c r="E331" s="4" t="s">
        <v>2049</v>
      </c>
      <c r="F331" s="5">
        <v>58</v>
      </c>
      <c r="G331" s="6">
        <v>4.09</v>
      </c>
      <c r="H331" s="6">
        <v>4.91</v>
      </c>
      <c r="I331" s="6">
        <v>284.77999999999997</v>
      </c>
      <c r="J331" s="6" t="s">
        <v>2024</v>
      </c>
    </row>
    <row r="332" spans="1:10" ht="30.6" x14ac:dyDescent="0.3">
      <c r="A332" s="3">
        <v>44322</v>
      </c>
      <c r="B332" s="4" t="s">
        <v>2050</v>
      </c>
      <c r="C332" s="4" t="s">
        <v>2051</v>
      </c>
      <c r="D332" s="4" t="s">
        <v>30</v>
      </c>
      <c r="E332" s="4" t="s">
        <v>2052</v>
      </c>
      <c r="F332" s="5">
        <v>38.4</v>
      </c>
      <c r="G332" s="6">
        <v>11.96</v>
      </c>
      <c r="H332" s="6">
        <v>14.35</v>
      </c>
      <c r="I332" s="6">
        <v>551.04</v>
      </c>
      <c r="J332" s="6" t="s">
        <v>2024</v>
      </c>
    </row>
    <row r="333" spans="1:10" ht="20.399999999999999" x14ac:dyDescent="0.3">
      <c r="A333" s="3">
        <v>44322</v>
      </c>
      <c r="B333" s="4" t="s">
        <v>2053</v>
      </c>
      <c r="C333" s="4" t="s">
        <v>2054</v>
      </c>
      <c r="D333" s="4" t="s">
        <v>246</v>
      </c>
      <c r="E333" s="4" t="s">
        <v>2055</v>
      </c>
      <c r="F333" s="5">
        <v>32</v>
      </c>
      <c r="G333" s="6">
        <v>1.95</v>
      </c>
      <c r="H333" s="6">
        <v>10.1</v>
      </c>
      <c r="I333" s="6">
        <v>323.2</v>
      </c>
      <c r="J333" s="6" t="s">
        <v>2024</v>
      </c>
    </row>
    <row r="334" spans="1:10" ht="20.399999999999999" x14ac:dyDescent="0.3">
      <c r="A334" s="3">
        <v>44322</v>
      </c>
      <c r="B334" s="4" t="s">
        <v>2056</v>
      </c>
      <c r="C334" s="4" t="s">
        <v>2057</v>
      </c>
      <c r="D334" s="4" t="s">
        <v>131</v>
      </c>
      <c r="E334" s="4" t="s">
        <v>2058</v>
      </c>
      <c r="F334" s="5">
        <v>272</v>
      </c>
      <c r="G334" s="6">
        <v>19.36</v>
      </c>
      <c r="H334" s="6">
        <v>45.45</v>
      </c>
      <c r="I334" s="6">
        <v>12362.4</v>
      </c>
      <c r="J334" s="6" t="s">
        <v>2024</v>
      </c>
    </row>
    <row r="335" spans="1:10" ht="20.399999999999999" x14ac:dyDescent="0.3">
      <c r="A335" s="3">
        <v>44322</v>
      </c>
      <c r="B335" s="4" t="s">
        <v>2059</v>
      </c>
      <c r="C335" s="4" t="s">
        <v>2060</v>
      </c>
      <c r="D335" s="4" t="s">
        <v>73</v>
      </c>
      <c r="E335" s="4" t="s">
        <v>2061</v>
      </c>
      <c r="F335" s="5">
        <v>57</v>
      </c>
      <c r="G335" s="6">
        <v>6.57</v>
      </c>
      <c r="H335" s="6">
        <v>23</v>
      </c>
      <c r="I335" s="6">
        <v>1311</v>
      </c>
      <c r="J335" s="6" t="s">
        <v>2024</v>
      </c>
    </row>
    <row r="336" spans="1:10" ht="30.6" x14ac:dyDescent="0.3">
      <c r="A336" s="3">
        <v>44322</v>
      </c>
      <c r="B336" s="4" t="s">
        <v>2062</v>
      </c>
      <c r="C336" s="4" t="s">
        <v>2063</v>
      </c>
      <c r="D336" s="4" t="s">
        <v>12</v>
      </c>
      <c r="E336" s="4" t="s">
        <v>2061</v>
      </c>
      <c r="F336" s="5">
        <v>246</v>
      </c>
      <c r="G336" s="6">
        <v>6.57</v>
      </c>
      <c r="H336" s="6">
        <v>23</v>
      </c>
      <c r="I336" s="6">
        <v>5658</v>
      </c>
      <c r="J336" s="6" t="s">
        <v>2024</v>
      </c>
    </row>
    <row r="337" spans="1:10" ht="20.399999999999999" x14ac:dyDescent="0.3">
      <c r="A337" s="3">
        <v>44322</v>
      </c>
      <c r="B337" s="4" t="s">
        <v>2064</v>
      </c>
      <c r="C337" s="4" t="s">
        <v>2065</v>
      </c>
      <c r="D337" s="4" t="s">
        <v>73</v>
      </c>
      <c r="E337" s="4" t="s">
        <v>2061</v>
      </c>
      <c r="F337" s="5">
        <v>140</v>
      </c>
      <c r="G337" s="6">
        <v>6.57</v>
      </c>
      <c r="H337" s="6">
        <v>23</v>
      </c>
      <c r="I337" s="6">
        <v>3220</v>
      </c>
      <c r="J337" s="6" t="s">
        <v>2024</v>
      </c>
    </row>
    <row r="338" spans="1:10" ht="30.6" x14ac:dyDescent="0.3">
      <c r="A338" s="3">
        <v>44322</v>
      </c>
      <c r="B338" s="4" t="s">
        <v>2066</v>
      </c>
      <c r="C338" s="4" t="s">
        <v>2067</v>
      </c>
      <c r="D338" s="4" t="s">
        <v>30</v>
      </c>
      <c r="E338" s="4" t="s">
        <v>2068</v>
      </c>
      <c r="F338" s="5">
        <v>78.66</v>
      </c>
      <c r="G338" s="6">
        <v>16.079999999999998</v>
      </c>
      <c r="H338" s="6">
        <v>20</v>
      </c>
      <c r="I338" s="6">
        <v>1573.2</v>
      </c>
      <c r="J338" s="6" t="s">
        <v>2024</v>
      </c>
    </row>
    <row r="339" spans="1:10" ht="20.399999999999999" x14ac:dyDescent="0.3">
      <c r="A339" s="3">
        <v>44322</v>
      </c>
      <c r="B339" s="4" t="s">
        <v>2069</v>
      </c>
      <c r="C339" s="4" t="s">
        <v>2070</v>
      </c>
      <c r="D339" s="4" t="s">
        <v>73</v>
      </c>
      <c r="E339" s="4" t="s">
        <v>2068</v>
      </c>
      <c r="F339" s="5">
        <v>251</v>
      </c>
      <c r="G339" s="6">
        <v>7.38</v>
      </c>
      <c r="H339" s="6">
        <v>19.670000000000002</v>
      </c>
      <c r="I339" s="6">
        <v>4937.17</v>
      </c>
      <c r="J339" s="6" t="s">
        <v>2024</v>
      </c>
    </row>
    <row r="340" spans="1:10" ht="30.6" x14ac:dyDescent="0.3">
      <c r="A340" s="3">
        <v>44322</v>
      </c>
      <c r="B340" s="4" t="s">
        <v>2071</v>
      </c>
      <c r="C340" s="4" t="s">
        <v>2072</v>
      </c>
      <c r="D340" s="4" t="s">
        <v>12</v>
      </c>
      <c r="E340" s="4" t="s">
        <v>2068</v>
      </c>
      <c r="F340" s="5">
        <v>570</v>
      </c>
      <c r="G340" s="6">
        <v>7.38</v>
      </c>
      <c r="H340" s="6">
        <v>19.670000000000002</v>
      </c>
      <c r="I340" s="6">
        <v>11211.9</v>
      </c>
      <c r="J340" s="6" t="s">
        <v>2024</v>
      </c>
    </row>
    <row r="341" spans="1:10" ht="30.6" x14ac:dyDescent="0.3">
      <c r="A341" s="3">
        <v>44322</v>
      </c>
      <c r="B341" s="4" t="s">
        <v>2073</v>
      </c>
      <c r="C341" s="4" t="s">
        <v>2074</v>
      </c>
      <c r="D341" s="4" t="s">
        <v>12</v>
      </c>
      <c r="E341" s="4" t="s">
        <v>2075</v>
      </c>
      <c r="F341" s="5">
        <v>169</v>
      </c>
      <c r="G341" s="6">
        <v>9.75</v>
      </c>
      <c r="H341" s="6">
        <v>22.3</v>
      </c>
      <c r="I341" s="6">
        <v>3768.7</v>
      </c>
      <c r="J341" s="6" t="s">
        <v>2024</v>
      </c>
    </row>
    <row r="342" spans="1:10" ht="30.6" x14ac:dyDescent="0.3">
      <c r="A342" s="3">
        <v>44322</v>
      </c>
      <c r="B342" s="4" t="s">
        <v>2076</v>
      </c>
      <c r="C342" s="4" t="s">
        <v>2077</v>
      </c>
      <c r="D342" s="4" t="s">
        <v>2078</v>
      </c>
      <c r="E342" s="4" t="s">
        <v>2079</v>
      </c>
      <c r="F342" s="5">
        <v>788</v>
      </c>
      <c r="G342" s="6">
        <v>1.01</v>
      </c>
      <c r="H342" s="6">
        <v>2</v>
      </c>
      <c r="I342" s="6">
        <v>1576</v>
      </c>
      <c r="J342" s="6" t="s">
        <v>2024</v>
      </c>
    </row>
    <row r="343" spans="1:10" ht="20.399999999999999" x14ac:dyDescent="0.3">
      <c r="A343" s="3">
        <v>44322</v>
      </c>
      <c r="B343" s="4" t="s">
        <v>2080</v>
      </c>
      <c r="C343" s="4" t="s">
        <v>2081</v>
      </c>
      <c r="D343" s="4" t="s">
        <v>77</v>
      </c>
      <c r="E343" s="4" t="s">
        <v>2082</v>
      </c>
      <c r="F343" s="5">
        <v>756</v>
      </c>
      <c r="G343" s="6">
        <v>2.2400000000000002</v>
      </c>
      <c r="H343" s="6">
        <v>3.78</v>
      </c>
      <c r="I343" s="6">
        <v>2857.68</v>
      </c>
      <c r="J343" s="6" t="s">
        <v>2024</v>
      </c>
    </row>
    <row r="344" spans="1:10" ht="30.6" x14ac:dyDescent="0.3">
      <c r="A344" s="3">
        <v>44322</v>
      </c>
      <c r="B344" s="4" t="s">
        <v>2083</v>
      </c>
      <c r="C344" s="4" t="s">
        <v>2084</v>
      </c>
      <c r="D344" s="4" t="s">
        <v>16</v>
      </c>
      <c r="E344" s="4" t="s">
        <v>2085</v>
      </c>
      <c r="F344" s="5">
        <v>67</v>
      </c>
      <c r="G344" s="6">
        <v>1.1399999999999999</v>
      </c>
      <c r="H344" s="6">
        <v>13.14</v>
      </c>
      <c r="I344" s="6">
        <v>880.38</v>
      </c>
      <c r="J344" s="6" t="s">
        <v>2024</v>
      </c>
    </row>
    <row r="345" spans="1:10" ht="20.399999999999999" x14ac:dyDescent="0.3">
      <c r="A345" s="3">
        <v>44322</v>
      </c>
      <c r="B345" s="4" t="s">
        <v>2086</v>
      </c>
      <c r="C345" s="4" t="s">
        <v>2087</v>
      </c>
      <c r="D345" s="4" t="s">
        <v>69</v>
      </c>
      <c r="E345" s="4" t="s">
        <v>2088</v>
      </c>
      <c r="F345" s="5">
        <v>527.25</v>
      </c>
      <c r="G345" s="6">
        <v>4.46</v>
      </c>
      <c r="H345" s="6">
        <v>11.27</v>
      </c>
      <c r="I345" s="6">
        <v>5942.11</v>
      </c>
      <c r="J345" s="6" t="s">
        <v>2024</v>
      </c>
    </row>
    <row r="346" spans="1:10" ht="20.399999999999999" x14ac:dyDescent="0.3">
      <c r="A346" s="3">
        <v>44322</v>
      </c>
      <c r="B346" s="4" t="s">
        <v>2086</v>
      </c>
      <c r="C346" s="4" t="s">
        <v>2089</v>
      </c>
      <c r="D346" s="4" t="s">
        <v>69</v>
      </c>
      <c r="E346" s="4" t="s">
        <v>2090</v>
      </c>
      <c r="F346" s="5">
        <v>4045</v>
      </c>
      <c r="G346" s="6">
        <v>4.46</v>
      </c>
      <c r="H346" s="6">
        <v>11.27</v>
      </c>
      <c r="I346" s="6">
        <v>45587.15</v>
      </c>
      <c r="J346" s="6" t="s">
        <v>2024</v>
      </c>
    </row>
    <row r="347" spans="1:10" ht="20.399999999999999" x14ac:dyDescent="0.3">
      <c r="A347" s="3">
        <v>44322</v>
      </c>
      <c r="B347" s="4" t="s">
        <v>2086</v>
      </c>
      <c r="C347" s="4" t="s">
        <v>2091</v>
      </c>
      <c r="D347" s="4" t="s">
        <v>1158</v>
      </c>
      <c r="E347" s="4" t="s">
        <v>2088</v>
      </c>
      <c r="F347" s="5">
        <v>1437</v>
      </c>
      <c r="G347" s="6">
        <v>4.46</v>
      </c>
      <c r="H347" s="6">
        <v>11.27</v>
      </c>
      <c r="I347" s="6">
        <v>16197.81</v>
      </c>
      <c r="J347" s="6" t="s">
        <v>2024</v>
      </c>
    </row>
    <row r="348" spans="1:10" ht="20.399999999999999" x14ac:dyDescent="0.3">
      <c r="A348" s="3">
        <v>44322</v>
      </c>
      <c r="B348" s="4" t="s">
        <v>2086</v>
      </c>
      <c r="C348" s="4" t="s">
        <v>2092</v>
      </c>
      <c r="D348" s="4" t="s">
        <v>1158</v>
      </c>
      <c r="E348" s="4" t="s">
        <v>2090</v>
      </c>
      <c r="F348" s="5">
        <v>1922</v>
      </c>
      <c r="G348" s="6">
        <v>4.46</v>
      </c>
      <c r="H348" s="6">
        <v>11.27</v>
      </c>
      <c r="I348" s="6">
        <v>21660.94</v>
      </c>
      <c r="J348" s="6" t="s">
        <v>2024</v>
      </c>
    </row>
    <row r="349" spans="1:10" ht="20.399999999999999" x14ac:dyDescent="0.3">
      <c r="A349" s="3">
        <v>44322</v>
      </c>
      <c r="B349" s="4" t="s">
        <v>2093</v>
      </c>
      <c r="C349" s="4" t="s">
        <v>2094</v>
      </c>
      <c r="D349" s="4" t="s">
        <v>1219</v>
      </c>
      <c r="E349" s="4" t="s">
        <v>2095</v>
      </c>
      <c r="F349" s="5">
        <v>91.5</v>
      </c>
      <c r="G349" s="6">
        <v>3.68</v>
      </c>
      <c r="H349" s="6">
        <v>6.3</v>
      </c>
      <c r="I349" s="6">
        <v>576.45000000000005</v>
      </c>
      <c r="J349" s="6" t="s">
        <v>2024</v>
      </c>
    </row>
    <row r="350" spans="1:10" ht="30.6" x14ac:dyDescent="0.3">
      <c r="A350" s="3">
        <v>44322</v>
      </c>
      <c r="B350" s="4" t="s">
        <v>2096</v>
      </c>
      <c r="C350" s="4" t="s">
        <v>2097</v>
      </c>
      <c r="D350" s="4" t="s">
        <v>30</v>
      </c>
      <c r="E350" s="4" t="s">
        <v>2098</v>
      </c>
      <c r="F350" s="5">
        <v>349.55</v>
      </c>
      <c r="G350" s="6">
        <v>1.82</v>
      </c>
      <c r="H350" s="6">
        <v>4.5</v>
      </c>
      <c r="I350" s="6">
        <v>1572.98</v>
      </c>
      <c r="J350" s="6" t="s">
        <v>2024</v>
      </c>
    </row>
    <row r="351" spans="1:10" ht="30.6" x14ac:dyDescent="0.3">
      <c r="A351" s="3">
        <v>44322</v>
      </c>
      <c r="B351" s="4" t="s">
        <v>2099</v>
      </c>
      <c r="C351" s="4" t="s">
        <v>2100</v>
      </c>
      <c r="D351" s="4" t="s">
        <v>16</v>
      </c>
      <c r="E351" s="4" t="s">
        <v>2101</v>
      </c>
      <c r="F351" s="5">
        <v>674</v>
      </c>
      <c r="G351" s="6">
        <v>0.44</v>
      </c>
      <c r="H351" s="6">
        <v>3.41</v>
      </c>
      <c r="I351" s="6">
        <v>2298.34</v>
      </c>
      <c r="J351" s="6" t="s">
        <v>2024</v>
      </c>
    </row>
    <row r="352" spans="1:10" ht="20.399999999999999" x14ac:dyDescent="0.3">
      <c r="A352" s="3">
        <v>44322</v>
      </c>
      <c r="B352" s="4" t="s">
        <v>2102</v>
      </c>
      <c r="C352" s="4" t="s">
        <v>2103</v>
      </c>
      <c r="D352" s="4" t="s">
        <v>34</v>
      </c>
      <c r="E352" s="4" t="s">
        <v>2104</v>
      </c>
      <c r="F352" s="5">
        <v>831.83</v>
      </c>
      <c r="G352" s="6">
        <v>3.12</v>
      </c>
      <c r="H352" s="6">
        <v>9.98</v>
      </c>
      <c r="I352" s="6">
        <v>8301.66</v>
      </c>
      <c r="J352" s="6" t="s">
        <v>2024</v>
      </c>
    </row>
    <row r="353" spans="1:10" ht="20.399999999999999" x14ac:dyDescent="0.3">
      <c r="A353" s="3">
        <v>44322</v>
      </c>
      <c r="B353" s="4" t="s">
        <v>2105</v>
      </c>
      <c r="C353" s="4" t="s">
        <v>2106</v>
      </c>
      <c r="D353" s="4" t="s">
        <v>42</v>
      </c>
      <c r="E353" s="4" t="s">
        <v>2107</v>
      </c>
      <c r="F353" s="5">
        <v>15</v>
      </c>
      <c r="G353" s="6">
        <v>19.36</v>
      </c>
      <c r="H353" s="6">
        <v>23.23</v>
      </c>
      <c r="I353" s="6">
        <v>348.45</v>
      </c>
      <c r="J353" s="6" t="s">
        <v>2024</v>
      </c>
    </row>
    <row r="354" spans="1:10" ht="20.399999999999999" x14ac:dyDescent="0.3">
      <c r="A354" s="3">
        <v>44322</v>
      </c>
      <c r="B354" s="4" t="s">
        <v>2102</v>
      </c>
      <c r="C354" s="4" t="s">
        <v>2108</v>
      </c>
      <c r="D354" s="4" t="s">
        <v>2109</v>
      </c>
      <c r="E354" s="4" t="s">
        <v>2104</v>
      </c>
      <c r="F354" s="5">
        <v>236</v>
      </c>
      <c r="G354" s="6">
        <v>9.4700000000000006</v>
      </c>
      <c r="H354" s="6">
        <v>11.24</v>
      </c>
      <c r="I354" s="6">
        <v>2652.64</v>
      </c>
      <c r="J354" s="6" t="s">
        <v>2024</v>
      </c>
    </row>
    <row r="355" spans="1:10" ht="20.399999999999999" x14ac:dyDescent="0.3">
      <c r="A355" s="3">
        <v>44322</v>
      </c>
      <c r="B355" s="4" t="s">
        <v>2110</v>
      </c>
      <c r="C355" s="4" t="s">
        <v>2111</v>
      </c>
      <c r="D355" s="4" t="s">
        <v>2112</v>
      </c>
      <c r="E355" s="4" t="s">
        <v>2104</v>
      </c>
      <c r="F355" s="5">
        <v>170</v>
      </c>
      <c r="G355" s="6">
        <v>30.12</v>
      </c>
      <c r="H355" s="6">
        <v>36.14</v>
      </c>
      <c r="I355" s="6">
        <v>6143.8</v>
      </c>
      <c r="J355" s="6" t="s">
        <v>2024</v>
      </c>
    </row>
    <row r="356" spans="1:10" ht="20.399999999999999" x14ac:dyDescent="0.3">
      <c r="A356" s="3">
        <v>44322</v>
      </c>
      <c r="B356" s="4" t="s">
        <v>2113</v>
      </c>
      <c r="C356" s="4" t="s">
        <v>2114</v>
      </c>
      <c r="D356" s="4" t="s">
        <v>34</v>
      </c>
      <c r="E356" s="4" t="s">
        <v>2104</v>
      </c>
      <c r="F356" s="5">
        <v>27</v>
      </c>
      <c r="G356" s="6">
        <v>14.12</v>
      </c>
      <c r="H356" s="6">
        <v>30.68</v>
      </c>
      <c r="I356" s="6">
        <v>828.36</v>
      </c>
      <c r="J356" s="6" t="s">
        <v>2024</v>
      </c>
    </row>
    <row r="357" spans="1:10" ht="20.399999999999999" x14ac:dyDescent="0.3">
      <c r="A357" s="3">
        <v>44322</v>
      </c>
      <c r="B357" s="4" t="s">
        <v>2115</v>
      </c>
      <c r="C357" s="4" t="s">
        <v>2116</v>
      </c>
      <c r="D357" s="4" t="s">
        <v>1054</v>
      </c>
      <c r="E357" s="4" t="s">
        <v>2117</v>
      </c>
      <c r="F357" s="5">
        <v>103</v>
      </c>
      <c r="G357" s="6">
        <v>6.95</v>
      </c>
      <c r="H357" s="6">
        <v>11.62</v>
      </c>
      <c r="I357" s="6">
        <v>1196.8599999999999</v>
      </c>
      <c r="J357" s="6" t="s">
        <v>2024</v>
      </c>
    </row>
    <row r="358" spans="1:10" ht="20.399999999999999" x14ac:dyDescent="0.3">
      <c r="A358" s="3">
        <v>44322</v>
      </c>
      <c r="B358" s="4" t="s">
        <v>2118</v>
      </c>
      <c r="C358" s="4" t="s">
        <v>2119</v>
      </c>
      <c r="D358" s="4" t="s">
        <v>69</v>
      </c>
      <c r="E358" s="4" t="s">
        <v>2120</v>
      </c>
      <c r="F358" s="5">
        <v>83</v>
      </c>
      <c r="G358" s="6">
        <v>11.93</v>
      </c>
      <c r="H358" s="6">
        <v>24.6</v>
      </c>
      <c r="I358" s="6">
        <v>2041.8</v>
      </c>
      <c r="J358" s="6" t="s">
        <v>2024</v>
      </c>
    </row>
    <row r="359" spans="1:10" ht="20.399999999999999" x14ac:dyDescent="0.3">
      <c r="A359" s="3">
        <v>44322</v>
      </c>
      <c r="B359" s="4" t="s">
        <v>2121</v>
      </c>
      <c r="C359" s="4" t="s">
        <v>2122</v>
      </c>
      <c r="D359" s="4" t="s">
        <v>34</v>
      </c>
      <c r="E359" s="4" t="s">
        <v>2123</v>
      </c>
      <c r="F359" s="5">
        <v>15.47</v>
      </c>
      <c r="G359" s="6">
        <v>20.2</v>
      </c>
      <c r="H359" s="6">
        <v>24.24</v>
      </c>
      <c r="I359" s="6">
        <v>375</v>
      </c>
      <c r="J359" s="6" t="s">
        <v>2024</v>
      </c>
    </row>
    <row r="360" spans="1:10" ht="20.399999999999999" x14ac:dyDescent="0.3">
      <c r="A360" s="3">
        <v>44322</v>
      </c>
      <c r="B360" s="4" t="s">
        <v>2124</v>
      </c>
      <c r="C360" s="4" t="s">
        <v>2125</v>
      </c>
      <c r="D360" s="4" t="s">
        <v>1219</v>
      </c>
      <c r="E360" s="4" t="s">
        <v>2126</v>
      </c>
      <c r="F360" s="5">
        <v>72.625</v>
      </c>
      <c r="G360" s="6">
        <v>25.1</v>
      </c>
      <c r="H360" s="6">
        <v>30.12</v>
      </c>
      <c r="I360" s="6">
        <v>2187.4</v>
      </c>
      <c r="J360" s="6" t="s">
        <v>2024</v>
      </c>
    </row>
    <row r="361" spans="1:10" ht="40.799999999999997" x14ac:dyDescent="0.3">
      <c r="A361" s="3">
        <v>44322</v>
      </c>
      <c r="B361" s="4" t="s">
        <v>2127</v>
      </c>
      <c r="C361" s="4" t="s">
        <v>2128</v>
      </c>
      <c r="D361" s="4" t="s">
        <v>93</v>
      </c>
      <c r="E361" s="4" t="s">
        <v>2129</v>
      </c>
      <c r="F361" s="5">
        <v>6607</v>
      </c>
      <c r="G361" s="6">
        <v>1.82</v>
      </c>
      <c r="H361" s="6">
        <v>5.47</v>
      </c>
      <c r="I361" s="6">
        <v>36140.29</v>
      </c>
      <c r="J361" s="6" t="s">
        <v>2024</v>
      </c>
    </row>
    <row r="362" spans="1:10" ht="20.399999999999999" x14ac:dyDescent="0.3">
      <c r="A362" s="3">
        <v>44322</v>
      </c>
      <c r="B362" s="4" t="s">
        <v>2130</v>
      </c>
      <c r="C362" s="4" t="s">
        <v>2131</v>
      </c>
      <c r="D362" s="4" t="s">
        <v>131</v>
      </c>
      <c r="E362" s="4" t="s">
        <v>2132</v>
      </c>
      <c r="F362" s="5">
        <v>274</v>
      </c>
      <c r="G362" s="6">
        <v>19.350000000000001</v>
      </c>
      <c r="H362" s="6">
        <v>40.22</v>
      </c>
      <c r="I362" s="6">
        <v>11022.28</v>
      </c>
      <c r="J362" s="6" t="s">
        <v>2024</v>
      </c>
    </row>
    <row r="363" spans="1:10" ht="20.399999999999999" x14ac:dyDescent="0.3">
      <c r="A363" s="3">
        <v>44322</v>
      </c>
      <c r="B363" s="4" t="s">
        <v>801</v>
      </c>
      <c r="C363" s="4" t="s">
        <v>2133</v>
      </c>
      <c r="D363" s="4" t="s">
        <v>38</v>
      </c>
      <c r="E363" s="4" t="s">
        <v>2134</v>
      </c>
      <c r="F363" s="5">
        <v>7411</v>
      </c>
      <c r="G363" s="6">
        <v>22.19</v>
      </c>
      <c r="H363" s="6">
        <v>0</v>
      </c>
      <c r="I363" s="6">
        <v>0</v>
      </c>
      <c r="J363" s="6" t="s">
        <v>2024</v>
      </c>
    </row>
    <row r="364" spans="1:10" ht="20.399999999999999" x14ac:dyDescent="0.3">
      <c r="A364" s="3">
        <v>44322</v>
      </c>
      <c r="B364" s="4" t="s">
        <v>2135</v>
      </c>
      <c r="C364" s="4" t="s">
        <v>2136</v>
      </c>
      <c r="D364" s="4" t="s">
        <v>1219</v>
      </c>
      <c r="E364" s="4" t="s">
        <v>2137</v>
      </c>
      <c r="F364" s="5">
        <v>137.33000000000001</v>
      </c>
      <c r="G364" s="6">
        <v>18.350000000000001</v>
      </c>
      <c r="H364" s="6">
        <v>20.12</v>
      </c>
      <c r="I364" s="6">
        <v>2763.08</v>
      </c>
      <c r="J364" s="6" t="s">
        <v>2024</v>
      </c>
    </row>
    <row r="365" spans="1:10" ht="20.399999999999999" x14ac:dyDescent="0.3">
      <c r="A365" s="3">
        <v>44322</v>
      </c>
      <c r="B365" s="4" t="s">
        <v>2138</v>
      </c>
      <c r="C365" s="4" t="s">
        <v>2139</v>
      </c>
      <c r="D365" s="4" t="s">
        <v>1219</v>
      </c>
      <c r="E365" s="4" t="s">
        <v>2137</v>
      </c>
      <c r="F365" s="5">
        <v>32.5</v>
      </c>
      <c r="G365" s="6">
        <v>18.350000000000001</v>
      </c>
      <c r="H365" s="6">
        <v>20.12</v>
      </c>
      <c r="I365" s="6">
        <v>653.9</v>
      </c>
      <c r="J365" s="6" t="s">
        <v>2024</v>
      </c>
    </row>
    <row r="366" spans="1:10" ht="20.399999999999999" x14ac:dyDescent="0.3">
      <c r="A366" s="3">
        <v>44322</v>
      </c>
      <c r="B366" s="4" t="s">
        <v>2140</v>
      </c>
      <c r="C366" s="4" t="s">
        <v>2141</v>
      </c>
      <c r="D366" s="4" t="s">
        <v>266</v>
      </c>
      <c r="E366" s="4" t="s">
        <v>2142</v>
      </c>
      <c r="F366" s="5">
        <v>126</v>
      </c>
      <c r="G366" s="6">
        <v>6.45</v>
      </c>
      <c r="H366" s="6">
        <v>11.83</v>
      </c>
      <c r="I366" s="6">
        <v>1490.34</v>
      </c>
      <c r="J366" s="6" t="s">
        <v>2024</v>
      </c>
    </row>
    <row r="367" spans="1:10" ht="20.399999999999999" x14ac:dyDescent="0.3">
      <c r="A367" s="3">
        <v>44322</v>
      </c>
      <c r="B367" s="4" t="s">
        <v>2143</v>
      </c>
      <c r="C367" s="4" t="s">
        <v>2144</v>
      </c>
      <c r="D367" s="4" t="s">
        <v>131</v>
      </c>
      <c r="E367" s="4" t="s">
        <v>2145</v>
      </c>
      <c r="F367" s="5">
        <v>181</v>
      </c>
      <c r="G367" s="6">
        <v>6.86</v>
      </c>
      <c r="H367" s="6">
        <v>9.5</v>
      </c>
      <c r="I367" s="6">
        <v>1719.5</v>
      </c>
      <c r="J367" s="6" t="s">
        <v>2024</v>
      </c>
    </row>
    <row r="368" spans="1:10" ht="30.6" x14ac:dyDescent="0.3">
      <c r="A368" s="3">
        <v>44322</v>
      </c>
      <c r="B368" s="4" t="s">
        <v>2146</v>
      </c>
      <c r="C368" s="4" t="s">
        <v>2147</v>
      </c>
      <c r="D368" s="4" t="s">
        <v>12</v>
      </c>
      <c r="E368" s="4" t="s">
        <v>2148</v>
      </c>
      <c r="F368" s="5">
        <v>9461</v>
      </c>
      <c r="G368" s="6">
        <v>1.94</v>
      </c>
      <c r="H368" s="6">
        <v>10.4</v>
      </c>
      <c r="I368" s="6">
        <v>98394.4</v>
      </c>
      <c r="J368" s="6" t="s">
        <v>2024</v>
      </c>
    </row>
    <row r="369" spans="1:10" ht="30.6" x14ac:dyDescent="0.3">
      <c r="A369" s="3">
        <v>44322</v>
      </c>
      <c r="B369" s="4" t="s">
        <v>2149</v>
      </c>
      <c r="C369" s="4" t="s">
        <v>2150</v>
      </c>
      <c r="D369" s="4" t="s">
        <v>30</v>
      </c>
      <c r="E369" s="4" t="s">
        <v>2151</v>
      </c>
      <c r="F369" s="5">
        <v>375</v>
      </c>
      <c r="G369" s="6">
        <v>9.2899999999999991</v>
      </c>
      <c r="H369" s="6">
        <v>14.24</v>
      </c>
      <c r="I369" s="6">
        <v>5340</v>
      </c>
      <c r="J369" s="6" t="s">
        <v>2024</v>
      </c>
    </row>
    <row r="370" spans="1:10" ht="30.6" x14ac:dyDescent="0.3">
      <c r="A370" s="3">
        <v>44322</v>
      </c>
      <c r="B370" s="4" t="s">
        <v>2152</v>
      </c>
      <c r="C370" s="4" t="s">
        <v>2153</v>
      </c>
      <c r="D370" s="4" t="s">
        <v>16</v>
      </c>
      <c r="E370" s="4" t="s">
        <v>2154</v>
      </c>
      <c r="F370" s="5">
        <v>45</v>
      </c>
      <c r="G370" s="6">
        <v>10.16</v>
      </c>
      <c r="H370" s="6">
        <v>13.21</v>
      </c>
      <c r="I370" s="6">
        <v>594.45000000000005</v>
      </c>
      <c r="J370" s="6" t="s">
        <v>2024</v>
      </c>
    </row>
    <row r="371" spans="1:10" ht="30.6" x14ac:dyDescent="0.3">
      <c r="A371" s="3">
        <v>44322</v>
      </c>
      <c r="B371" s="4" t="s">
        <v>2155</v>
      </c>
      <c r="C371" s="4" t="s">
        <v>2156</v>
      </c>
      <c r="D371" s="4" t="s">
        <v>30</v>
      </c>
      <c r="E371" s="4" t="s">
        <v>2157</v>
      </c>
      <c r="F371" s="5">
        <v>128.16999999999999</v>
      </c>
      <c r="G371" s="6">
        <v>0.78</v>
      </c>
      <c r="H371" s="6">
        <v>5.45</v>
      </c>
      <c r="I371" s="6">
        <v>698.53</v>
      </c>
      <c r="J371" s="6" t="s">
        <v>2024</v>
      </c>
    </row>
    <row r="372" spans="1:10" ht="30.6" x14ac:dyDescent="0.3">
      <c r="A372" s="3">
        <v>44322</v>
      </c>
      <c r="B372" s="4" t="s">
        <v>2158</v>
      </c>
      <c r="C372" s="4" t="s">
        <v>2159</v>
      </c>
      <c r="D372" s="4" t="s">
        <v>16</v>
      </c>
      <c r="E372" s="4" t="s">
        <v>2160</v>
      </c>
      <c r="F372" s="5">
        <v>90</v>
      </c>
      <c r="G372" s="6">
        <v>8.61</v>
      </c>
      <c r="H372" s="6">
        <v>19.940000000000001</v>
      </c>
      <c r="I372" s="6">
        <v>1794.6</v>
      </c>
      <c r="J372" s="6" t="s">
        <v>2024</v>
      </c>
    </row>
    <row r="373" spans="1:10" ht="30.6" x14ac:dyDescent="0.3">
      <c r="A373" s="3">
        <v>44322</v>
      </c>
      <c r="B373" s="4" t="s">
        <v>2161</v>
      </c>
      <c r="C373" s="4" t="s">
        <v>2162</v>
      </c>
      <c r="D373" s="4" t="s">
        <v>12</v>
      </c>
      <c r="E373" s="4" t="s">
        <v>2163</v>
      </c>
      <c r="F373" s="5">
        <v>5</v>
      </c>
      <c r="G373" s="6">
        <v>21.08</v>
      </c>
      <c r="H373" s="6">
        <v>21.08</v>
      </c>
      <c r="I373" s="6">
        <v>105.4</v>
      </c>
      <c r="J373" s="6" t="s">
        <v>2024</v>
      </c>
    </row>
    <row r="374" spans="1:10" ht="30.6" x14ac:dyDescent="0.3">
      <c r="A374" s="3">
        <v>44322</v>
      </c>
      <c r="B374" s="4" t="s">
        <v>2164</v>
      </c>
      <c r="C374" s="4" t="s">
        <v>2165</v>
      </c>
      <c r="D374" s="4" t="s">
        <v>30</v>
      </c>
      <c r="E374" s="4" t="s">
        <v>2166</v>
      </c>
      <c r="F374" s="5">
        <v>26</v>
      </c>
      <c r="G374" s="6">
        <v>6.17</v>
      </c>
      <c r="H374" s="6">
        <v>7.4</v>
      </c>
      <c r="I374" s="6">
        <v>192.4</v>
      </c>
      <c r="J374" s="6" t="s">
        <v>2024</v>
      </c>
    </row>
    <row r="375" spans="1:10" ht="30.6" x14ac:dyDescent="0.3">
      <c r="A375" s="3">
        <v>44322</v>
      </c>
      <c r="B375" s="4" t="s">
        <v>2167</v>
      </c>
      <c r="C375" s="4" t="s">
        <v>2168</v>
      </c>
      <c r="D375" s="4" t="s">
        <v>30</v>
      </c>
      <c r="E375" s="4" t="s">
        <v>2169</v>
      </c>
      <c r="F375" s="5">
        <v>770.01</v>
      </c>
      <c r="G375" s="6">
        <v>5.91</v>
      </c>
      <c r="H375" s="6">
        <v>7.6</v>
      </c>
      <c r="I375" s="6">
        <v>5852.07</v>
      </c>
      <c r="J375" s="6" t="s">
        <v>2024</v>
      </c>
    </row>
    <row r="376" spans="1:10" ht="20.399999999999999" x14ac:dyDescent="0.3">
      <c r="A376" s="3">
        <v>44322</v>
      </c>
      <c r="B376" s="4" t="s">
        <v>2170</v>
      </c>
      <c r="C376" s="4" t="s">
        <v>2171</v>
      </c>
      <c r="D376" s="4" t="s">
        <v>1054</v>
      </c>
      <c r="E376" s="4" t="s">
        <v>2172</v>
      </c>
      <c r="F376" s="5">
        <v>200</v>
      </c>
      <c r="G376" s="6">
        <v>4.34</v>
      </c>
      <c r="H376" s="6">
        <v>8.9499999999999993</v>
      </c>
      <c r="I376" s="6">
        <v>1790</v>
      </c>
      <c r="J376" s="6" t="s">
        <v>2024</v>
      </c>
    </row>
    <row r="377" spans="1:10" ht="20.399999999999999" x14ac:dyDescent="0.3">
      <c r="A377" s="3">
        <v>44322</v>
      </c>
      <c r="B377" s="4" t="s">
        <v>2173</v>
      </c>
      <c r="C377" s="4" t="s">
        <v>2174</v>
      </c>
      <c r="D377" s="4" t="s">
        <v>73</v>
      </c>
      <c r="E377" s="4" t="s">
        <v>2175</v>
      </c>
      <c r="F377" s="5">
        <v>218</v>
      </c>
      <c r="G377" s="6">
        <v>12.69</v>
      </c>
      <c r="H377" s="6">
        <v>15.54</v>
      </c>
      <c r="I377" s="6">
        <v>3387.72</v>
      </c>
      <c r="J377" s="6" t="s">
        <v>2024</v>
      </c>
    </row>
    <row r="378" spans="1:10" ht="20.399999999999999" x14ac:dyDescent="0.3">
      <c r="A378" s="3">
        <v>44322</v>
      </c>
      <c r="B378" s="4" t="s">
        <v>2176</v>
      </c>
      <c r="C378" s="4" t="s">
        <v>2177</v>
      </c>
      <c r="D378" s="4" t="s">
        <v>69</v>
      </c>
      <c r="E378" s="4" t="s">
        <v>2178</v>
      </c>
      <c r="F378" s="5">
        <v>1434</v>
      </c>
      <c r="G378" s="6">
        <v>1.46</v>
      </c>
      <c r="H378" s="6">
        <v>4.0199999999999996</v>
      </c>
      <c r="I378" s="6">
        <v>5764.68</v>
      </c>
      <c r="J378" s="6" t="s">
        <v>2024</v>
      </c>
    </row>
    <row r="379" spans="1:10" ht="20.399999999999999" x14ac:dyDescent="0.3">
      <c r="A379" s="3">
        <v>44322</v>
      </c>
      <c r="B379" s="4" t="s">
        <v>2179</v>
      </c>
      <c r="C379" s="4" t="s">
        <v>2180</v>
      </c>
      <c r="D379" s="4" t="s">
        <v>69</v>
      </c>
      <c r="E379" s="4" t="s">
        <v>2181</v>
      </c>
      <c r="F379" s="5">
        <v>129</v>
      </c>
      <c r="G379" s="6">
        <v>23.07</v>
      </c>
      <c r="H379" s="6">
        <v>27.27</v>
      </c>
      <c r="I379" s="6">
        <v>3517.83</v>
      </c>
      <c r="J379" s="6" t="s">
        <v>2024</v>
      </c>
    </row>
    <row r="380" spans="1:10" ht="30.6" x14ac:dyDescent="0.3">
      <c r="A380" s="3">
        <v>44322</v>
      </c>
      <c r="B380" s="4" t="s">
        <v>2182</v>
      </c>
      <c r="C380" s="4" t="s">
        <v>2183</v>
      </c>
      <c r="D380" s="4" t="s">
        <v>30</v>
      </c>
      <c r="E380" s="4" t="s">
        <v>2184</v>
      </c>
      <c r="F380" s="5">
        <v>173</v>
      </c>
      <c r="G380" s="6">
        <v>3.16</v>
      </c>
      <c r="H380" s="6">
        <v>3.32</v>
      </c>
      <c r="I380" s="6">
        <v>574.36</v>
      </c>
      <c r="J380" s="6" t="s">
        <v>2024</v>
      </c>
    </row>
    <row r="381" spans="1:10" ht="20.399999999999999" x14ac:dyDescent="0.3">
      <c r="A381" s="3">
        <v>44322</v>
      </c>
      <c r="B381" s="4" t="s">
        <v>2185</v>
      </c>
      <c r="C381" s="4" t="s">
        <v>2186</v>
      </c>
      <c r="D381" s="4" t="s">
        <v>77</v>
      </c>
      <c r="E381" s="4" t="s">
        <v>2187</v>
      </c>
      <c r="F381" s="5">
        <v>764</v>
      </c>
      <c r="G381" s="6">
        <v>2.2599999999999998</v>
      </c>
      <c r="H381" s="6">
        <v>3.32</v>
      </c>
      <c r="I381" s="6">
        <v>2536.48</v>
      </c>
      <c r="J381" s="6" t="s">
        <v>2024</v>
      </c>
    </row>
    <row r="382" spans="1:10" ht="30.6" x14ac:dyDescent="0.3">
      <c r="A382" s="3">
        <v>44322</v>
      </c>
      <c r="B382" s="4" t="s">
        <v>2188</v>
      </c>
      <c r="C382" s="4" t="s">
        <v>2189</v>
      </c>
      <c r="D382" s="4" t="s">
        <v>30</v>
      </c>
      <c r="E382" s="4" t="s">
        <v>2190</v>
      </c>
      <c r="F382" s="5">
        <v>639.75</v>
      </c>
      <c r="G382" s="6">
        <v>3.82</v>
      </c>
      <c r="H382" s="6">
        <v>4.5</v>
      </c>
      <c r="I382" s="6">
        <v>2878.88</v>
      </c>
      <c r="J382" s="6" t="s">
        <v>2024</v>
      </c>
    </row>
    <row r="383" spans="1:10" ht="20.399999999999999" x14ac:dyDescent="0.3">
      <c r="A383" s="3">
        <v>44322</v>
      </c>
      <c r="B383" s="4" t="s">
        <v>2191</v>
      </c>
      <c r="C383" s="4" t="s">
        <v>2192</v>
      </c>
      <c r="D383" s="4" t="s">
        <v>77</v>
      </c>
      <c r="E383" s="4" t="s">
        <v>2193</v>
      </c>
      <c r="F383" s="5">
        <v>13.27</v>
      </c>
      <c r="G383" s="6">
        <v>4.97</v>
      </c>
      <c r="H383" s="6">
        <v>8.34</v>
      </c>
      <c r="I383" s="6">
        <v>110.68</v>
      </c>
      <c r="J383" s="6" t="s">
        <v>2024</v>
      </c>
    </row>
    <row r="384" spans="1:10" ht="30.6" x14ac:dyDescent="0.3">
      <c r="A384" s="3">
        <v>44322</v>
      </c>
      <c r="B384" s="4" t="s">
        <v>2194</v>
      </c>
      <c r="C384" s="4" t="s">
        <v>2195</v>
      </c>
      <c r="D384" s="4" t="s">
        <v>12</v>
      </c>
      <c r="E384" s="4" t="s">
        <v>2193</v>
      </c>
      <c r="F384" s="5">
        <v>188</v>
      </c>
      <c r="G384" s="6">
        <v>8.85</v>
      </c>
      <c r="H384" s="6">
        <v>13.07</v>
      </c>
      <c r="I384" s="6">
        <v>2457.16</v>
      </c>
      <c r="J384" s="6" t="s">
        <v>2024</v>
      </c>
    </row>
    <row r="385" spans="1:10" ht="20.399999999999999" x14ac:dyDescent="0.3">
      <c r="A385" s="3">
        <v>44322</v>
      </c>
      <c r="B385" s="4" t="s">
        <v>2196</v>
      </c>
      <c r="C385" s="4" t="s">
        <v>2197</v>
      </c>
      <c r="D385" s="4" t="s">
        <v>246</v>
      </c>
      <c r="E385" s="4" t="s">
        <v>2198</v>
      </c>
      <c r="F385" s="5">
        <v>72</v>
      </c>
      <c r="G385" s="6">
        <v>20.149999999999999</v>
      </c>
      <c r="H385" s="6">
        <v>21</v>
      </c>
      <c r="I385" s="6">
        <v>1512</v>
      </c>
      <c r="J385" s="6" t="s">
        <v>2024</v>
      </c>
    </row>
    <row r="386" spans="1:10" ht="30.6" x14ac:dyDescent="0.3">
      <c r="A386" s="3">
        <v>44322</v>
      </c>
      <c r="B386" s="4" t="s">
        <v>2199</v>
      </c>
      <c r="C386" s="4" t="s">
        <v>2200</v>
      </c>
      <c r="D386" s="4" t="s">
        <v>30</v>
      </c>
      <c r="E386" s="4" t="s">
        <v>2201</v>
      </c>
      <c r="F386" s="5">
        <v>110.33</v>
      </c>
      <c r="G386" s="6">
        <v>3.24</v>
      </c>
      <c r="H386" s="6">
        <v>9.49</v>
      </c>
      <c r="I386" s="6">
        <v>1047.03</v>
      </c>
      <c r="J386" s="6" t="s">
        <v>2024</v>
      </c>
    </row>
    <row r="387" spans="1:10" ht="20.399999999999999" x14ac:dyDescent="0.3">
      <c r="A387" s="3">
        <v>44322</v>
      </c>
      <c r="B387" s="4" t="s">
        <v>2202</v>
      </c>
      <c r="C387" s="4" t="s">
        <v>2203</v>
      </c>
      <c r="D387" s="4" t="s">
        <v>34</v>
      </c>
      <c r="E387" s="4" t="s">
        <v>2204</v>
      </c>
      <c r="F387" s="5">
        <v>40.5</v>
      </c>
      <c r="G387" s="6">
        <v>23.09</v>
      </c>
      <c r="H387" s="6">
        <v>27.7</v>
      </c>
      <c r="I387" s="6">
        <v>1121.8499999999999</v>
      </c>
      <c r="J387" s="6" t="s">
        <v>2024</v>
      </c>
    </row>
    <row r="388" spans="1:10" ht="20.399999999999999" x14ac:dyDescent="0.3">
      <c r="A388" s="3">
        <v>44322</v>
      </c>
      <c r="B388" s="4" t="s">
        <v>2205</v>
      </c>
      <c r="C388" s="4" t="s">
        <v>2206</v>
      </c>
      <c r="D388" s="4" t="s">
        <v>246</v>
      </c>
      <c r="E388" s="4" t="s">
        <v>2207</v>
      </c>
      <c r="F388" s="5">
        <v>48</v>
      </c>
      <c r="G388" s="6">
        <v>7.41</v>
      </c>
      <c r="H388" s="6">
        <v>8.2799999999999994</v>
      </c>
      <c r="I388" s="6">
        <v>397.44</v>
      </c>
      <c r="J388" s="6" t="s">
        <v>2024</v>
      </c>
    </row>
    <row r="389" spans="1:10" ht="20.399999999999999" x14ac:dyDescent="0.3">
      <c r="A389" s="3">
        <v>44322</v>
      </c>
      <c r="B389" s="4" t="s">
        <v>2208</v>
      </c>
      <c r="C389" s="4" t="s">
        <v>2209</v>
      </c>
      <c r="D389" s="4" t="s">
        <v>56</v>
      </c>
      <c r="E389" s="4" t="s">
        <v>2210</v>
      </c>
      <c r="F389" s="5">
        <v>299.89</v>
      </c>
      <c r="G389" s="6">
        <v>3.84</v>
      </c>
      <c r="H389" s="6">
        <v>6.5</v>
      </c>
      <c r="I389" s="6">
        <v>1949.31</v>
      </c>
      <c r="J389" s="6" t="s">
        <v>2024</v>
      </c>
    </row>
    <row r="390" spans="1:10" ht="20.399999999999999" x14ac:dyDescent="0.3">
      <c r="A390" s="3">
        <v>44322</v>
      </c>
      <c r="B390" s="4" t="s">
        <v>2211</v>
      </c>
      <c r="C390" s="4" t="s">
        <v>2212</v>
      </c>
      <c r="D390" s="4" t="s">
        <v>1051</v>
      </c>
      <c r="E390" s="4" t="s">
        <v>2213</v>
      </c>
      <c r="F390" s="5">
        <v>2943.54</v>
      </c>
      <c r="G390" s="6">
        <v>1.66</v>
      </c>
      <c r="H390" s="6">
        <v>3.32</v>
      </c>
      <c r="I390" s="6">
        <v>9772.5499999999993</v>
      </c>
      <c r="J390" s="6" t="s">
        <v>2024</v>
      </c>
    </row>
    <row r="391" spans="1:10" ht="30.6" x14ac:dyDescent="0.3">
      <c r="A391" s="3">
        <v>44322</v>
      </c>
      <c r="B391" s="4" t="s">
        <v>2214</v>
      </c>
      <c r="C391" s="4" t="s">
        <v>2215</v>
      </c>
      <c r="D391" s="4" t="s">
        <v>2216</v>
      </c>
      <c r="E391" s="4" t="s">
        <v>2217</v>
      </c>
      <c r="F391" s="5">
        <v>31.25</v>
      </c>
      <c r="G391" s="6">
        <v>1.72</v>
      </c>
      <c r="H391" s="6">
        <v>4.4000000000000004</v>
      </c>
      <c r="I391" s="6">
        <v>137.5</v>
      </c>
      <c r="J391" s="6" t="s">
        <v>2024</v>
      </c>
    </row>
    <row r="392" spans="1:10" ht="30.6" x14ac:dyDescent="0.3">
      <c r="A392" s="3">
        <v>44322</v>
      </c>
      <c r="B392" s="4" t="s">
        <v>2218</v>
      </c>
      <c r="C392" s="4" t="s">
        <v>2219</v>
      </c>
      <c r="D392" s="4" t="s">
        <v>30</v>
      </c>
      <c r="E392" s="4" t="s">
        <v>2220</v>
      </c>
      <c r="F392" s="5">
        <v>516.38</v>
      </c>
      <c r="G392" s="6">
        <v>12.095000000000001</v>
      </c>
      <c r="H392" s="6">
        <v>24.13</v>
      </c>
      <c r="I392" s="6">
        <v>12460.25</v>
      </c>
      <c r="J392" s="6" t="s">
        <v>2024</v>
      </c>
    </row>
    <row r="393" spans="1:10" ht="30.6" x14ac:dyDescent="0.3">
      <c r="A393" s="3">
        <v>44322</v>
      </c>
      <c r="B393" s="4" t="s">
        <v>2221</v>
      </c>
      <c r="C393" s="4" t="s">
        <v>2222</v>
      </c>
      <c r="D393" s="4" t="s">
        <v>30</v>
      </c>
      <c r="E393" s="4" t="s">
        <v>2223</v>
      </c>
      <c r="F393" s="5">
        <v>191.34</v>
      </c>
      <c r="G393" s="6">
        <v>45.21</v>
      </c>
      <c r="H393" s="6">
        <v>64.61</v>
      </c>
      <c r="I393" s="6">
        <v>12362.48</v>
      </c>
      <c r="J393" s="6" t="s">
        <v>2024</v>
      </c>
    </row>
    <row r="394" spans="1:10" ht="30.6" x14ac:dyDescent="0.3">
      <c r="A394" s="3">
        <v>44322</v>
      </c>
      <c r="B394" s="4" t="s">
        <v>2224</v>
      </c>
      <c r="C394" s="4" t="s">
        <v>2225</v>
      </c>
      <c r="D394" s="4" t="s">
        <v>12</v>
      </c>
      <c r="E394" s="4" t="s">
        <v>2226</v>
      </c>
      <c r="F394" s="5">
        <v>854</v>
      </c>
      <c r="G394" s="6">
        <v>6.29</v>
      </c>
      <c r="H394" s="6">
        <v>18.079999999999998</v>
      </c>
      <c r="I394" s="6">
        <v>15440.32</v>
      </c>
      <c r="J394" s="6" t="s">
        <v>2024</v>
      </c>
    </row>
    <row r="395" spans="1:10" ht="30.6" x14ac:dyDescent="0.3">
      <c r="A395" s="3">
        <v>44322</v>
      </c>
      <c r="B395" s="4" t="s">
        <v>2227</v>
      </c>
      <c r="C395" s="4" t="s">
        <v>2228</v>
      </c>
      <c r="D395" s="4" t="s">
        <v>30</v>
      </c>
      <c r="E395" s="4" t="s">
        <v>2229</v>
      </c>
      <c r="F395" s="5">
        <v>587.51</v>
      </c>
      <c r="G395" s="6">
        <v>19.77</v>
      </c>
      <c r="H395" s="6">
        <v>19.77</v>
      </c>
      <c r="I395" s="6">
        <v>11615.07</v>
      </c>
      <c r="J395" s="6" t="s">
        <v>2024</v>
      </c>
    </row>
    <row r="396" spans="1:10" ht="20.399999999999999" x14ac:dyDescent="0.3">
      <c r="A396" s="3">
        <v>44322</v>
      </c>
      <c r="B396" s="4" t="s">
        <v>2230</v>
      </c>
      <c r="C396" s="4" t="s">
        <v>2231</v>
      </c>
      <c r="D396" s="4" t="s">
        <v>34</v>
      </c>
      <c r="E396" s="4" t="s">
        <v>2232</v>
      </c>
      <c r="F396" s="5">
        <v>30.25</v>
      </c>
      <c r="G396" s="6">
        <v>12.88</v>
      </c>
      <c r="H396" s="6">
        <v>15.46</v>
      </c>
      <c r="I396" s="6">
        <v>467.67</v>
      </c>
      <c r="J396" s="6" t="s">
        <v>2024</v>
      </c>
    </row>
    <row r="397" spans="1:10" ht="20.399999999999999" x14ac:dyDescent="0.3">
      <c r="A397" s="3">
        <v>44322</v>
      </c>
      <c r="B397" s="4" t="s">
        <v>2233</v>
      </c>
      <c r="C397" s="4" t="s">
        <v>2234</v>
      </c>
      <c r="D397" s="4" t="s">
        <v>2235</v>
      </c>
      <c r="E397" s="4" t="s">
        <v>2236</v>
      </c>
      <c r="F397" s="5">
        <v>60</v>
      </c>
      <c r="G397" s="6">
        <v>14.05</v>
      </c>
      <c r="H397" s="6">
        <v>28</v>
      </c>
      <c r="I397" s="6">
        <v>1680</v>
      </c>
      <c r="J397" s="6" t="s">
        <v>2024</v>
      </c>
    </row>
    <row r="398" spans="1:10" ht="30.6" x14ac:dyDescent="0.3">
      <c r="A398" s="3">
        <v>44322</v>
      </c>
      <c r="B398" s="4" t="s">
        <v>2237</v>
      </c>
      <c r="C398" s="4" t="s">
        <v>2238</v>
      </c>
      <c r="D398" s="4" t="s">
        <v>16</v>
      </c>
      <c r="E398" s="4" t="s">
        <v>2239</v>
      </c>
      <c r="F398" s="5">
        <v>524</v>
      </c>
      <c r="G398" s="6">
        <v>14.36</v>
      </c>
      <c r="H398" s="6">
        <v>29.95</v>
      </c>
      <c r="I398" s="6">
        <v>15693.8</v>
      </c>
      <c r="J398" s="6" t="s">
        <v>2024</v>
      </c>
    </row>
    <row r="399" spans="1:10" ht="20.399999999999999" x14ac:dyDescent="0.3">
      <c r="A399" s="3">
        <v>44322</v>
      </c>
      <c r="B399" s="4" t="s">
        <v>2240</v>
      </c>
      <c r="C399" s="4" t="s">
        <v>2241</v>
      </c>
      <c r="D399" s="4" t="s">
        <v>1219</v>
      </c>
      <c r="E399" s="4" t="s">
        <v>2242</v>
      </c>
      <c r="F399" s="5">
        <v>76.67</v>
      </c>
      <c r="G399" s="6">
        <v>14.42</v>
      </c>
      <c r="H399" s="6">
        <v>16.87</v>
      </c>
      <c r="I399" s="6">
        <v>1293.42</v>
      </c>
      <c r="J399" s="6" t="s">
        <v>2024</v>
      </c>
    </row>
    <row r="400" spans="1:10" ht="20.399999999999999" x14ac:dyDescent="0.3">
      <c r="A400" s="3">
        <v>44322</v>
      </c>
      <c r="B400" s="4" t="s">
        <v>2243</v>
      </c>
      <c r="C400" s="4" t="s">
        <v>2244</v>
      </c>
      <c r="D400" s="4" t="s">
        <v>49</v>
      </c>
      <c r="E400" s="4" t="s">
        <v>2245</v>
      </c>
      <c r="F400" s="5">
        <v>882</v>
      </c>
      <c r="G400" s="6">
        <v>1.96</v>
      </c>
      <c r="H400" s="6">
        <v>3.32</v>
      </c>
      <c r="I400" s="6">
        <v>2928.24</v>
      </c>
      <c r="J400" s="6" t="s">
        <v>2024</v>
      </c>
    </row>
    <row r="401" spans="1:10" ht="30.6" x14ac:dyDescent="0.3">
      <c r="A401" s="3">
        <v>44322</v>
      </c>
      <c r="B401" s="4" t="s">
        <v>2246</v>
      </c>
      <c r="C401" s="4" t="s">
        <v>2247</v>
      </c>
      <c r="D401" s="4" t="s">
        <v>12</v>
      </c>
      <c r="E401" s="4" t="s">
        <v>2248</v>
      </c>
      <c r="F401" s="5">
        <v>50</v>
      </c>
      <c r="G401" s="6">
        <v>11.33</v>
      </c>
      <c r="H401" s="6">
        <v>20.190000000000001</v>
      </c>
      <c r="I401" s="6">
        <v>1009.5</v>
      </c>
      <c r="J401" s="6" t="s">
        <v>2024</v>
      </c>
    </row>
    <row r="402" spans="1:10" ht="20.399999999999999" x14ac:dyDescent="0.3">
      <c r="A402" s="3">
        <v>44322</v>
      </c>
      <c r="B402" s="4" t="s">
        <v>2249</v>
      </c>
      <c r="C402" s="4" t="s">
        <v>2250</v>
      </c>
      <c r="D402" s="4" t="s">
        <v>120</v>
      </c>
      <c r="E402" s="4" t="s">
        <v>2251</v>
      </c>
      <c r="F402" s="5">
        <v>612.15</v>
      </c>
      <c r="G402" s="6">
        <v>5.38</v>
      </c>
      <c r="H402" s="6">
        <v>7.81</v>
      </c>
      <c r="I402" s="6">
        <v>4780.8900000000003</v>
      </c>
      <c r="J402" s="6" t="s">
        <v>2024</v>
      </c>
    </row>
    <row r="403" spans="1:10" ht="20.399999999999999" x14ac:dyDescent="0.3">
      <c r="A403" s="3">
        <v>44322</v>
      </c>
      <c r="B403" s="4" t="s">
        <v>2252</v>
      </c>
      <c r="C403" s="4" t="s">
        <v>2253</v>
      </c>
      <c r="D403" s="4" t="s">
        <v>120</v>
      </c>
      <c r="E403" s="4" t="s">
        <v>2251</v>
      </c>
      <c r="F403" s="5">
        <v>629.15</v>
      </c>
      <c r="G403" s="6">
        <v>5.38</v>
      </c>
      <c r="H403" s="6">
        <v>7.81</v>
      </c>
      <c r="I403" s="6">
        <v>4913.66</v>
      </c>
      <c r="J403" s="6" t="s">
        <v>2024</v>
      </c>
    </row>
    <row r="404" spans="1:10" ht="20.399999999999999" x14ac:dyDescent="0.3">
      <c r="A404" s="3">
        <v>44322</v>
      </c>
      <c r="B404" s="4" t="s">
        <v>2254</v>
      </c>
      <c r="C404" s="4" t="s">
        <v>2255</v>
      </c>
      <c r="D404" s="4" t="s">
        <v>120</v>
      </c>
      <c r="E404" s="4" t="s">
        <v>2251</v>
      </c>
      <c r="F404" s="5">
        <v>445.15</v>
      </c>
      <c r="G404" s="6">
        <v>5.38</v>
      </c>
      <c r="H404" s="6">
        <v>7.81</v>
      </c>
      <c r="I404" s="6">
        <v>3476.62</v>
      </c>
      <c r="J404" s="6" t="s">
        <v>2024</v>
      </c>
    </row>
    <row r="405" spans="1:10" ht="20.399999999999999" x14ac:dyDescent="0.3">
      <c r="A405" s="3">
        <v>44322</v>
      </c>
      <c r="B405" s="4" t="s">
        <v>2256</v>
      </c>
      <c r="C405" s="4" t="s">
        <v>2257</v>
      </c>
      <c r="D405" s="4" t="s">
        <v>120</v>
      </c>
      <c r="E405" s="4" t="s">
        <v>2251</v>
      </c>
      <c r="F405" s="5">
        <v>408.15</v>
      </c>
      <c r="G405" s="6">
        <v>5.38</v>
      </c>
      <c r="H405" s="6">
        <v>7.81</v>
      </c>
      <c r="I405" s="6">
        <v>3187.65</v>
      </c>
      <c r="J405" s="6" t="s">
        <v>2024</v>
      </c>
    </row>
    <row r="406" spans="1:10" ht="20.399999999999999" x14ac:dyDescent="0.3">
      <c r="A406" s="3">
        <v>44322</v>
      </c>
      <c r="B406" s="4" t="s">
        <v>2258</v>
      </c>
      <c r="C406" s="4" t="s">
        <v>2259</v>
      </c>
      <c r="D406" s="4" t="s">
        <v>134</v>
      </c>
      <c r="E406" s="4" t="s">
        <v>2260</v>
      </c>
      <c r="F406" s="5">
        <v>23</v>
      </c>
      <c r="G406" s="6">
        <v>8.61</v>
      </c>
      <c r="H406" s="6">
        <v>40.39</v>
      </c>
      <c r="I406" s="6">
        <v>928.97</v>
      </c>
      <c r="J406" s="6" t="s">
        <v>2024</v>
      </c>
    </row>
    <row r="407" spans="1:10" ht="20.399999999999999" x14ac:dyDescent="0.3">
      <c r="A407" s="3">
        <v>44322</v>
      </c>
      <c r="B407" s="4" t="s">
        <v>2261</v>
      </c>
      <c r="C407" s="4" t="s">
        <v>2262</v>
      </c>
      <c r="D407" s="4" t="s">
        <v>2263</v>
      </c>
      <c r="E407" s="4" t="s">
        <v>2251</v>
      </c>
      <c r="F407" s="5">
        <v>422.3</v>
      </c>
      <c r="G407" s="6">
        <v>5.38</v>
      </c>
      <c r="H407" s="6">
        <v>7.81</v>
      </c>
      <c r="I407" s="6">
        <v>3298.16</v>
      </c>
      <c r="J407" s="6" t="s">
        <v>2024</v>
      </c>
    </row>
    <row r="408" spans="1:10" ht="20.399999999999999" x14ac:dyDescent="0.3">
      <c r="A408" s="3">
        <v>44322</v>
      </c>
      <c r="B408" s="4" t="s">
        <v>2264</v>
      </c>
      <c r="C408" s="4" t="s">
        <v>2265</v>
      </c>
      <c r="D408" s="4" t="s">
        <v>120</v>
      </c>
      <c r="E408" s="4" t="s">
        <v>2251</v>
      </c>
      <c r="F408" s="5">
        <v>458.15</v>
      </c>
      <c r="G408" s="6">
        <v>5.38</v>
      </c>
      <c r="H408" s="6">
        <v>7.81</v>
      </c>
      <c r="I408" s="6">
        <v>3578.15</v>
      </c>
      <c r="J408" s="6" t="s">
        <v>2024</v>
      </c>
    </row>
    <row r="409" spans="1:10" ht="20.399999999999999" x14ac:dyDescent="0.3">
      <c r="A409" s="3">
        <v>44322</v>
      </c>
      <c r="B409" s="4" t="s">
        <v>2266</v>
      </c>
      <c r="C409" s="4" t="s">
        <v>2267</v>
      </c>
      <c r="D409" s="4" t="s">
        <v>120</v>
      </c>
      <c r="E409" s="4" t="s">
        <v>2251</v>
      </c>
      <c r="F409" s="5">
        <v>419.15</v>
      </c>
      <c r="G409" s="6">
        <v>5.38</v>
      </c>
      <c r="H409" s="6">
        <v>7.81</v>
      </c>
      <c r="I409" s="6">
        <v>3273.56</v>
      </c>
      <c r="J409" s="6" t="s">
        <v>2024</v>
      </c>
    </row>
    <row r="410" spans="1:10" ht="20.399999999999999" x14ac:dyDescent="0.3">
      <c r="A410" s="3">
        <v>44322</v>
      </c>
      <c r="B410" s="4" t="s">
        <v>2268</v>
      </c>
      <c r="C410" s="4" t="s">
        <v>2269</v>
      </c>
      <c r="D410" s="4" t="s">
        <v>120</v>
      </c>
      <c r="E410" s="4" t="s">
        <v>2251</v>
      </c>
      <c r="F410" s="5">
        <v>403.15</v>
      </c>
      <c r="G410" s="6">
        <v>5.38</v>
      </c>
      <c r="H410" s="6">
        <v>7.81</v>
      </c>
      <c r="I410" s="6">
        <v>3148.6</v>
      </c>
      <c r="J410" s="6" t="s">
        <v>2024</v>
      </c>
    </row>
    <row r="411" spans="1:10" ht="20.399999999999999" x14ac:dyDescent="0.3">
      <c r="A411" s="3">
        <v>44322</v>
      </c>
      <c r="B411" s="4" t="s">
        <v>2270</v>
      </c>
      <c r="C411" s="4" t="s">
        <v>2271</v>
      </c>
      <c r="D411" s="4" t="s">
        <v>120</v>
      </c>
      <c r="E411" s="4" t="s">
        <v>2251</v>
      </c>
      <c r="F411" s="5">
        <v>575.15</v>
      </c>
      <c r="G411" s="6">
        <v>5.38</v>
      </c>
      <c r="H411" s="6">
        <v>7.81</v>
      </c>
      <c r="I411" s="6">
        <v>4491.92</v>
      </c>
      <c r="J411" s="6" t="s">
        <v>2024</v>
      </c>
    </row>
    <row r="412" spans="1:10" ht="20.399999999999999" x14ac:dyDescent="0.3">
      <c r="A412" s="3">
        <v>44322</v>
      </c>
      <c r="B412" s="4" t="s">
        <v>2272</v>
      </c>
      <c r="C412" s="4" t="s">
        <v>2273</v>
      </c>
      <c r="D412" s="4" t="s">
        <v>120</v>
      </c>
      <c r="E412" s="4" t="s">
        <v>2251</v>
      </c>
      <c r="F412" s="5">
        <v>636.29999999999995</v>
      </c>
      <c r="G412" s="6">
        <v>5.38</v>
      </c>
      <c r="H412" s="6">
        <v>7.81</v>
      </c>
      <c r="I412" s="6">
        <v>4969.5</v>
      </c>
      <c r="J412" s="6" t="s">
        <v>2024</v>
      </c>
    </row>
    <row r="413" spans="1:10" ht="30.6" x14ac:dyDescent="0.3">
      <c r="A413" s="3">
        <v>44322</v>
      </c>
      <c r="B413" s="4" t="s">
        <v>2274</v>
      </c>
      <c r="C413" s="4" t="s">
        <v>2275</v>
      </c>
      <c r="D413" s="4" t="s">
        <v>16</v>
      </c>
      <c r="E413" s="4" t="s">
        <v>2276</v>
      </c>
      <c r="F413" s="5">
        <v>393</v>
      </c>
      <c r="G413" s="6">
        <v>0.27</v>
      </c>
      <c r="H413" s="6">
        <v>23.66</v>
      </c>
      <c r="I413" s="6">
        <v>9298.3799999999992</v>
      </c>
      <c r="J413" s="6" t="s">
        <v>2024</v>
      </c>
    </row>
    <row r="414" spans="1:10" ht="20.399999999999999" x14ac:dyDescent="0.3">
      <c r="A414" s="3">
        <v>44322</v>
      </c>
      <c r="B414" s="4" t="s">
        <v>2277</v>
      </c>
      <c r="C414" s="4" t="s">
        <v>2278</v>
      </c>
      <c r="D414" s="4" t="s">
        <v>2279</v>
      </c>
      <c r="E414" s="4" t="s">
        <v>2251</v>
      </c>
      <c r="F414" s="5">
        <v>452.15</v>
      </c>
      <c r="G414" s="6">
        <v>5.38</v>
      </c>
      <c r="H414" s="6">
        <v>7.81</v>
      </c>
      <c r="I414" s="6">
        <v>3531.29</v>
      </c>
      <c r="J414" s="6" t="s">
        <v>2024</v>
      </c>
    </row>
    <row r="415" spans="1:10" ht="30.6" x14ac:dyDescent="0.3">
      <c r="A415" s="3">
        <v>44322</v>
      </c>
      <c r="B415" s="4" t="s">
        <v>2280</v>
      </c>
      <c r="C415" s="4" t="s">
        <v>2281</v>
      </c>
      <c r="D415" s="4" t="s">
        <v>16</v>
      </c>
      <c r="E415" s="4" t="s">
        <v>2282</v>
      </c>
      <c r="F415" s="5">
        <v>23</v>
      </c>
      <c r="G415" s="6">
        <v>10.119999999999999</v>
      </c>
      <c r="H415" s="6">
        <v>21.3</v>
      </c>
      <c r="I415" s="6">
        <v>489.9</v>
      </c>
      <c r="J415" s="6" t="s">
        <v>2024</v>
      </c>
    </row>
    <row r="416" spans="1:10" ht="40.799999999999997" x14ac:dyDescent="0.3">
      <c r="A416" s="3">
        <v>44322</v>
      </c>
      <c r="B416" s="4" t="s">
        <v>2283</v>
      </c>
      <c r="C416" s="4" t="s">
        <v>2284</v>
      </c>
      <c r="D416" s="4" t="s">
        <v>12</v>
      </c>
      <c r="E416" s="4" t="s">
        <v>2285</v>
      </c>
      <c r="F416" s="5">
        <v>301</v>
      </c>
      <c r="G416" s="6">
        <v>3.5</v>
      </c>
      <c r="H416" s="6">
        <v>13.68</v>
      </c>
      <c r="I416" s="6">
        <v>4117.68</v>
      </c>
      <c r="J416" s="6" t="s">
        <v>2024</v>
      </c>
    </row>
    <row r="417" spans="1:10" ht="30.6" x14ac:dyDescent="0.3">
      <c r="A417" s="3">
        <v>44322</v>
      </c>
      <c r="B417" s="4" t="s">
        <v>2286</v>
      </c>
      <c r="C417" s="4" t="s">
        <v>2287</v>
      </c>
      <c r="D417" s="4" t="s">
        <v>93</v>
      </c>
      <c r="E417" s="4" t="s">
        <v>2288</v>
      </c>
      <c r="F417" s="5">
        <v>570</v>
      </c>
      <c r="G417" s="6">
        <v>5.76</v>
      </c>
      <c r="H417" s="6">
        <v>6.9119999999999999</v>
      </c>
      <c r="I417" s="6">
        <v>3939.84</v>
      </c>
      <c r="J417" s="6" t="s">
        <v>2024</v>
      </c>
    </row>
    <row r="418" spans="1:10" ht="20.399999999999999" x14ac:dyDescent="0.3">
      <c r="A418" s="3">
        <v>44322</v>
      </c>
      <c r="B418" s="4" t="s">
        <v>2289</v>
      </c>
      <c r="C418" s="4" t="s">
        <v>2290</v>
      </c>
      <c r="D418" s="4" t="s">
        <v>49</v>
      </c>
      <c r="E418" s="4" t="s">
        <v>2291</v>
      </c>
      <c r="F418" s="5">
        <v>2796.25</v>
      </c>
      <c r="G418" s="6">
        <v>8.81</v>
      </c>
      <c r="H418" s="6">
        <v>10.57</v>
      </c>
      <c r="I418" s="6">
        <v>29556.36</v>
      </c>
      <c r="J418" s="6" t="s">
        <v>2024</v>
      </c>
    </row>
    <row r="419" spans="1:10" ht="30.6" x14ac:dyDescent="0.3">
      <c r="A419" s="3">
        <v>44322</v>
      </c>
      <c r="B419" s="4" t="s">
        <v>2292</v>
      </c>
      <c r="C419" s="4" t="s">
        <v>2293</v>
      </c>
      <c r="D419" s="4" t="s">
        <v>12</v>
      </c>
      <c r="E419" s="4" t="s">
        <v>2294</v>
      </c>
      <c r="F419" s="5">
        <v>27</v>
      </c>
      <c r="G419" s="6">
        <v>6.07</v>
      </c>
      <c r="H419" s="6">
        <v>12.59</v>
      </c>
      <c r="I419" s="6">
        <v>339.93</v>
      </c>
      <c r="J419" s="6" t="s">
        <v>2024</v>
      </c>
    </row>
    <row r="420" spans="1:10" ht="30.6" x14ac:dyDescent="0.3">
      <c r="A420" s="3">
        <v>44322</v>
      </c>
      <c r="B420" s="4" t="s">
        <v>2295</v>
      </c>
      <c r="C420" s="4" t="s">
        <v>2296</v>
      </c>
      <c r="D420" s="4" t="s">
        <v>12</v>
      </c>
      <c r="E420" s="4" t="s">
        <v>2297</v>
      </c>
      <c r="F420" s="5">
        <v>177</v>
      </c>
      <c r="G420" s="6">
        <v>3.52</v>
      </c>
      <c r="H420" s="6">
        <v>7.4</v>
      </c>
      <c r="I420" s="6">
        <v>1309.8</v>
      </c>
      <c r="J420" s="6" t="s">
        <v>2024</v>
      </c>
    </row>
    <row r="421" spans="1:10" ht="20.399999999999999" x14ac:dyDescent="0.3">
      <c r="A421" s="3">
        <v>44322</v>
      </c>
      <c r="B421" s="4" t="s">
        <v>2298</v>
      </c>
      <c r="C421" s="4" t="s">
        <v>2299</v>
      </c>
      <c r="D421" s="4" t="s">
        <v>38</v>
      </c>
      <c r="E421" s="4" t="s">
        <v>2300</v>
      </c>
      <c r="F421" s="5">
        <v>613</v>
      </c>
      <c r="G421" s="6">
        <v>3.02</v>
      </c>
      <c r="H421" s="6">
        <v>0</v>
      </c>
      <c r="I421" s="6">
        <v>0</v>
      </c>
      <c r="J421" s="6" t="s">
        <v>2024</v>
      </c>
    </row>
    <row r="422" spans="1:10" ht="30.6" x14ac:dyDescent="0.3">
      <c r="A422" s="3">
        <v>44322</v>
      </c>
      <c r="B422" s="4" t="s">
        <v>2301</v>
      </c>
      <c r="C422" s="4" t="s">
        <v>2302</v>
      </c>
      <c r="D422" s="4" t="s">
        <v>12</v>
      </c>
      <c r="E422" s="4" t="s">
        <v>2303</v>
      </c>
      <c r="F422" s="5">
        <v>32</v>
      </c>
      <c r="G422" s="6">
        <v>3.07</v>
      </c>
      <c r="H422" s="6">
        <v>4.5999999999999996</v>
      </c>
      <c r="I422" s="6">
        <v>147.19999999999999</v>
      </c>
      <c r="J422" s="6" t="s">
        <v>2024</v>
      </c>
    </row>
    <row r="423" spans="1:10" ht="30.6" x14ac:dyDescent="0.3">
      <c r="A423" s="3">
        <v>44322</v>
      </c>
      <c r="B423" s="4" t="s">
        <v>2304</v>
      </c>
      <c r="C423" s="4" t="s">
        <v>2305</v>
      </c>
      <c r="D423" s="4" t="s">
        <v>16</v>
      </c>
      <c r="E423" s="4" t="s">
        <v>2306</v>
      </c>
      <c r="F423" s="5">
        <v>199</v>
      </c>
      <c r="G423" s="6">
        <v>3.34</v>
      </c>
      <c r="H423" s="6">
        <v>10</v>
      </c>
      <c r="I423" s="6">
        <v>1990</v>
      </c>
      <c r="J423" s="6" t="s">
        <v>2024</v>
      </c>
    </row>
    <row r="424" spans="1:10" ht="20.399999999999999" x14ac:dyDescent="0.3">
      <c r="A424" s="3">
        <v>44378</v>
      </c>
      <c r="B424" s="4" t="s">
        <v>2609</v>
      </c>
      <c r="C424" s="4" t="s">
        <v>2610</v>
      </c>
      <c r="D424" s="4" t="s">
        <v>73</v>
      </c>
      <c r="E424" s="4" t="s">
        <v>2611</v>
      </c>
      <c r="F424" s="5">
        <v>66</v>
      </c>
      <c r="G424" s="6">
        <v>18.309999999999999</v>
      </c>
      <c r="H424" s="6">
        <v>54.93</v>
      </c>
      <c r="I424" s="6">
        <v>3625.38</v>
      </c>
      <c r="J424" s="6" t="s">
        <v>2024</v>
      </c>
    </row>
    <row r="425" spans="1:10" ht="20.399999999999999" x14ac:dyDescent="0.3">
      <c r="A425" s="3">
        <v>44378</v>
      </c>
      <c r="B425" s="4" t="s">
        <v>2612</v>
      </c>
      <c r="C425" s="4" t="s">
        <v>2613</v>
      </c>
      <c r="D425" s="4" t="s">
        <v>1158</v>
      </c>
      <c r="E425" s="4" t="s">
        <v>2034</v>
      </c>
      <c r="F425" s="5">
        <v>510</v>
      </c>
      <c r="G425" s="6">
        <v>50.19</v>
      </c>
      <c r="H425" s="6">
        <v>50.19</v>
      </c>
      <c r="I425" s="6">
        <v>25596.9</v>
      </c>
      <c r="J425" s="6" t="s">
        <v>2024</v>
      </c>
    </row>
    <row r="426" spans="1:10" ht="20.399999999999999" x14ac:dyDescent="0.3">
      <c r="A426" s="3">
        <v>44378</v>
      </c>
      <c r="B426" s="4" t="s">
        <v>2614</v>
      </c>
      <c r="C426" s="4" t="s">
        <v>2615</v>
      </c>
      <c r="D426" s="4" t="s">
        <v>77</v>
      </c>
      <c r="E426" s="4" t="s">
        <v>2616</v>
      </c>
      <c r="F426" s="5">
        <v>9</v>
      </c>
      <c r="G426" s="6">
        <v>14.92</v>
      </c>
      <c r="H426" s="6">
        <v>19</v>
      </c>
      <c r="I426" s="6">
        <v>171</v>
      </c>
      <c r="J426" s="6" t="s">
        <v>2024</v>
      </c>
    </row>
    <row r="427" spans="1:10" ht="20.399999999999999" x14ac:dyDescent="0.3">
      <c r="A427" s="3">
        <v>44378</v>
      </c>
      <c r="B427" s="4" t="s">
        <v>2617</v>
      </c>
      <c r="C427" s="4" t="s">
        <v>2618</v>
      </c>
      <c r="D427" s="4" t="s">
        <v>49</v>
      </c>
      <c r="E427" s="4" t="s">
        <v>2619</v>
      </c>
      <c r="F427" s="5">
        <v>253.2</v>
      </c>
      <c r="G427" s="6">
        <v>4.0999999999999996</v>
      </c>
      <c r="H427" s="6">
        <v>4.92</v>
      </c>
      <c r="I427" s="6">
        <v>1245.74</v>
      </c>
      <c r="J427" s="6" t="s">
        <v>2024</v>
      </c>
    </row>
    <row r="428" spans="1:10" ht="30.6" x14ac:dyDescent="0.3">
      <c r="A428" s="3">
        <v>44378</v>
      </c>
      <c r="B428" s="4" t="s">
        <v>2620</v>
      </c>
      <c r="C428" s="4" t="s">
        <v>2621</v>
      </c>
      <c r="D428" s="4" t="s">
        <v>12</v>
      </c>
      <c r="E428" s="4" t="s">
        <v>1040</v>
      </c>
      <c r="F428" s="5">
        <v>169</v>
      </c>
      <c r="G428" s="6">
        <v>16.57</v>
      </c>
      <c r="H428" s="6">
        <v>31.1</v>
      </c>
      <c r="I428" s="6">
        <v>5255.9</v>
      </c>
      <c r="J428" s="6" t="s">
        <v>2024</v>
      </c>
    </row>
    <row r="429" spans="1:10" ht="30.6" x14ac:dyDescent="0.3">
      <c r="A429" s="3">
        <v>44378</v>
      </c>
      <c r="B429" s="4" t="s">
        <v>2622</v>
      </c>
      <c r="C429" s="4" t="s">
        <v>2623</v>
      </c>
      <c r="D429" s="4" t="s">
        <v>12</v>
      </c>
      <c r="E429" s="4" t="s">
        <v>2052</v>
      </c>
      <c r="F429" s="5">
        <v>844</v>
      </c>
      <c r="G429" s="6">
        <v>12.48</v>
      </c>
      <c r="H429" s="6">
        <v>14</v>
      </c>
      <c r="I429" s="6">
        <v>11816</v>
      </c>
      <c r="J429" s="6" t="s">
        <v>2024</v>
      </c>
    </row>
    <row r="430" spans="1:10" ht="30.6" x14ac:dyDescent="0.3">
      <c r="A430" s="3">
        <v>44378</v>
      </c>
      <c r="B430" s="4" t="s">
        <v>2624</v>
      </c>
      <c r="C430" s="4" t="s">
        <v>2625</v>
      </c>
      <c r="D430" s="4" t="s">
        <v>30</v>
      </c>
      <c r="E430" s="4" t="s">
        <v>2626</v>
      </c>
      <c r="F430" s="5">
        <v>98.67</v>
      </c>
      <c r="G430" s="6">
        <v>6.97</v>
      </c>
      <c r="H430" s="6">
        <v>8.36</v>
      </c>
      <c r="I430" s="6">
        <v>824.88</v>
      </c>
      <c r="J430" s="6" t="s">
        <v>2024</v>
      </c>
    </row>
    <row r="431" spans="1:10" ht="30.6" x14ac:dyDescent="0.3">
      <c r="A431" s="3">
        <v>44378</v>
      </c>
      <c r="B431" s="4" t="s">
        <v>2627</v>
      </c>
      <c r="C431" s="4" t="s">
        <v>2628</v>
      </c>
      <c r="D431" s="4" t="s">
        <v>16</v>
      </c>
      <c r="E431" s="4" t="s">
        <v>2052</v>
      </c>
      <c r="F431" s="5">
        <v>51</v>
      </c>
      <c r="G431" s="6">
        <v>4.99</v>
      </c>
      <c r="H431" s="6">
        <v>8.1999999999999993</v>
      </c>
      <c r="I431" s="6">
        <v>418.2</v>
      </c>
      <c r="J431" s="6" t="s">
        <v>2024</v>
      </c>
    </row>
    <row r="432" spans="1:10" ht="30.6" x14ac:dyDescent="0.3">
      <c r="A432" s="3">
        <v>44378</v>
      </c>
      <c r="B432" s="4" t="s">
        <v>2629</v>
      </c>
      <c r="C432" s="4" t="s">
        <v>2630</v>
      </c>
      <c r="D432" s="4" t="s">
        <v>30</v>
      </c>
      <c r="E432" s="4" t="s">
        <v>2631</v>
      </c>
      <c r="F432" s="5">
        <v>122.35</v>
      </c>
      <c r="G432" s="6">
        <v>5.26</v>
      </c>
      <c r="H432" s="6">
        <v>10.87</v>
      </c>
      <c r="I432" s="6">
        <v>1329.94</v>
      </c>
      <c r="J432" s="6" t="s">
        <v>2024</v>
      </c>
    </row>
    <row r="433" spans="1:10" ht="30.6" x14ac:dyDescent="0.3">
      <c r="A433" s="3">
        <v>44378</v>
      </c>
      <c r="B433" s="4" t="s">
        <v>2632</v>
      </c>
      <c r="C433" s="4" t="s">
        <v>2633</v>
      </c>
      <c r="D433" s="4" t="s">
        <v>30</v>
      </c>
      <c r="E433" s="4" t="s">
        <v>2634</v>
      </c>
      <c r="F433" s="5">
        <v>45</v>
      </c>
      <c r="G433" s="6">
        <v>9.76</v>
      </c>
      <c r="H433" s="6">
        <v>11.71</v>
      </c>
      <c r="I433" s="6">
        <v>526.95000000000005</v>
      </c>
      <c r="J433" s="6" t="s">
        <v>2024</v>
      </c>
    </row>
    <row r="434" spans="1:10" ht="20.399999999999999" x14ac:dyDescent="0.3">
      <c r="A434" s="3">
        <v>44378</v>
      </c>
      <c r="B434" s="4" t="s">
        <v>2635</v>
      </c>
      <c r="C434" s="4" t="s">
        <v>2636</v>
      </c>
      <c r="D434" s="4" t="s">
        <v>97</v>
      </c>
      <c r="E434" s="4" t="s">
        <v>2637</v>
      </c>
      <c r="F434" s="5">
        <v>14716</v>
      </c>
      <c r="G434" s="6">
        <v>3.23</v>
      </c>
      <c r="H434" s="6">
        <v>5.5</v>
      </c>
      <c r="I434" s="6">
        <v>80938</v>
      </c>
      <c r="J434" s="6" t="s">
        <v>2024</v>
      </c>
    </row>
    <row r="435" spans="1:10" ht="20.399999999999999" x14ac:dyDescent="0.3">
      <c r="A435" s="3">
        <v>44378</v>
      </c>
      <c r="B435" s="4" t="s">
        <v>2635</v>
      </c>
      <c r="C435" s="4" t="s">
        <v>2638</v>
      </c>
      <c r="D435" s="4" t="s">
        <v>49</v>
      </c>
      <c r="E435" s="4" t="s">
        <v>2637</v>
      </c>
      <c r="F435" s="5">
        <v>5746</v>
      </c>
      <c r="G435" s="6">
        <v>3.23</v>
      </c>
      <c r="H435" s="6">
        <v>5.5</v>
      </c>
      <c r="I435" s="6">
        <v>31603</v>
      </c>
      <c r="J435" s="6" t="s">
        <v>2024</v>
      </c>
    </row>
    <row r="436" spans="1:10" ht="20.399999999999999" x14ac:dyDescent="0.3">
      <c r="A436" s="3">
        <v>44378</v>
      </c>
      <c r="B436" s="4" t="s">
        <v>2639</v>
      </c>
      <c r="C436" s="4" t="s">
        <v>2640</v>
      </c>
      <c r="D436" s="4" t="s">
        <v>1188</v>
      </c>
      <c r="E436" s="4" t="s">
        <v>2641</v>
      </c>
      <c r="F436" s="5">
        <v>514</v>
      </c>
      <c r="G436" s="6">
        <v>9.7100000000000009</v>
      </c>
      <c r="H436" s="6">
        <v>19.420000000000002</v>
      </c>
      <c r="I436" s="6">
        <v>9981.8799999999992</v>
      </c>
      <c r="J436" s="6" t="s">
        <v>2024</v>
      </c>
    </row>
    <row r="437" spans="1:10" ht="30.6" x14ac:dyDescent="0.3">
      <c r="A437" s="3">
        <v>44378</v>
      </c>
      <c r="B437" s="4" t="s">
        <v>2642</v>
      </c>
      <c r="C437" s="4" t="s">
        <v>2643</v>
      </c>
      <c r="D437" s="4" t="s">
        <v>30</v>
      </c>
      <c r="E437" s="4" t="s">
        <v>2644</v>
      </c>
      <c r="F437" s="5">
        <v>97.56</v>
      </c>
      <c r="G437" s="6">
        <v>7.25</v>
      </c>
      <c r="H437" s="6">
        <v>9</v>
      </c>
      <c r="I437" s="6">
        <v>878.04</v>
      </c>
      <c r="J437" s="6" t="s">
        <v>2024</v>
      </c>
    </row>
    <row r="438" spans="1:10" ht="20.399999999999999" x14ac:dyDescent="0.3">
      <c r="A438" s="3">
        <v>44378</v>
      </c>
      <c r="B438" s="4" t="s">
        <v>2645</v>
      </c>
      <c r="C438" s="4" t="s">
        <v>2646</v>
      </c>
      <c r="D438" s="4" t="s">
        <v>254</v>
      </c>
      <c r="E438" s="4" t="s">
        <v>2647</v>
      </c>
      <c r="F438" s="5">
        <v>37</v>
      </c>
      <c r="G438" s="6">
        <v>6.22</v>
      </c>
      <c r="H438" s="6">
        <v>8</v>
      </c>
      <c r="I438" s="6">
        <v>296</v>
      </c>
      <c r="J438" s="6" t="s">
        <v>2024</v>
      </c>
    </row>
    <row r="439" spans="1:10" ht="30.6" x14ac:dyDescent="0.3">
      <c r="A439" s="3">
        <v>44378</v>
      </c>
      <c r="B439" s="4" t="s">
        <v>2648</v>
      </c>
      <c r="C439" s="4" t="s">
        <v>2649</v>
      </c>
      <c r="D439" s="4" t="s">
        <v>16</v>
      </c>
      <c r="E439" s="4" t="s">
        <v>2650</v>
      </c>
      <c r="F439" s="5">
        <v>247</v>
      </c>
      <c r="G439" s="6">
        <v>3.01</v>
      </c>
      <c r="H439" s="6">
        <v>4.9000000000000004</v>
      </c>
      <c r="I439" s="6">
        <v>1210.3</v>
      </c>
      <c r="J439" s="6" t="s">
        <v>2024</v>
      </c>
    </row>
    <row r="440" spans="1:10" ht="20.399999999999999" x14ac:dyDescent="0.3">
      <c r="A440" s="3">
        <v>44378</v>
      </c>
      <c r="B440" s="4" t="s">
        <v>2651</v>
      </c>
      <c r="C440" s="4" t="s">
        <v>2652</v>
      </c>
      <c r="D440" s="4" t="s">
        <v>131</v>
      </c>
      <c r="E440" s="4" t="s">
        <v>2653</v>
      </c>
      <c r="F440" s="5">
        <v>93</v>
      </c>
      <c r="G440" s="6">
        <v>2.75</v>
      </c>
      <c r="H440" s="6">
        <v>5.5</v>
      </c>
      <c r="I440" s="6">
        <v>511.5</v>
      </c>
      <c r="J440" s="6" t="s">
        <v>2024</v>
      </c>
    </row>
    <row r="441" spans="1:10" ht="20.399999999999999" x14ac:dyDescent="0.3">
      <c r="A441" s="3">
        <v>44378</v>
      </c>
      <c r="B441" s="4" t="s">
        <v>2654</v>
      </c>
      <c r="C441" s="4" t="s">
        <v>2655</v>
      </c>
      <c r="D441" s="4" t="s">
        <v>77</v>
      </c>
      <c r="E441" s="4" t="s">
        <v>2656</v>
      </c>
      <c r="F441" s="5">
        <v>196</v>
      </c>
      <c r="G441" s="6">
        <v>38.26</v>
      </c>
      <c r="H441" s="6">
        <v>39.03</v>
      </c>
      <c r="I441" s="6">
        <v>7649.88</v>
      </c>
      <c r="J441" s="6" t="s">
        <v>2024</v>
      </c>
    </row>
    <row r="442" spans="1:10" ht="20.399999999999999" x14ac:dyDescent="0.3">
      <c r="A442" s="3">
        <v>44378</v>
      </c>
      <c r="B442" s="4" t="s">
        <v>2657</v>
      </c>
      <c r="C442" s="4" t="s">
        <v>2658</v>
      </c>
      <c r="D442" s="4" t="s">
        <v>38</v>
      </c>
      <c r="E442" s="4" t="s">
        <v>2659</v>
      </c>
      <c r="F442" s="5">
        <v>473</v>
      </c>
      <c r="G442" s="6">
        <v>18.489999999999998</v>
      </c>
      <c r="H442" s="6">
        <v>0</v>
      </c>
      <c r="I442" s="6">
        <v>0</v>
      </c>
      <c r="J442" s="6" t="s">
        <v>2024</v>
      </c>
    </row>
    <row r="443" spans="1:10" ht="20.399999999999999" x14ac:dyDescent="0.3">
      <c r="A443" s="3">
        <v>44378</v>
      </c>
      <c r="B443" s="4" t="s">
        <v>2660</v>
      </c>
      <c r="C443" s="4" t="s">
        <v>2661</v>
      </c>
      <c r="D443" s="4" t="s">
        <v>246</v>
      </c>
      <c r="E443" s="4" t="s">
        <v>2662</v>
      </c>
      <c r="F443" s="5">
        <v>1523</v>
      </c>
      <c r="G443" s="6">
        <v>2.5299999999999998</v>
      </c>
      <c r="H443" s="6">
        <v>2.91</v>
      </c>
      <c r="I443" s="6">
        <v>4431.93</v>
      </c>
      <c r="J443" s="6" t="s">
        <v>2024</v>
      </c>
    </row>
    <row r="444" spans="1:10" ht="30.6" x14ac:dyDescent="0.3">
      <c r="A444" s="3">
        <v>44378</v>
      </c>
      <c r="B444" s="4" t="s">
        <v>2663</v>
      </c>
      <c r="C444" s="4" t="s">
        <v>2664</v>
      </c>
      <c r="D444" s="4" t="s">
        <v>12</v>
      </c>
      <c r="E444" s="4" t="s">
        <v>2665</v>
      </c>
      <c r="F444" s="5">
        <v>5</v>
      </c>
      <c r="G444" s="6">
        <v>2.5499999999999998</v>
      </c>
      <c r="H444" s="6">
        <v>10</v>
      </c>
      <c r="I444" s="6">
        <v>50</v>
      </c>
      <c r="J444" s="6" t="s">
        <v>2024</v>
      </c>
    </row>
    <row r="445" spans="1:10" ht="20.399999999999999" x14ac:dyDescent="0.3">
      <c r="A445" s="3">
        <v>44378</v>
      </c>
      <c r="B445" s="4" t="s">
        <v>2666</v>
      </c>
      <c r="C445" s="4" t="s">
        <v>2667</v>
      </c>
      <c r="D445" s="4" t="s">
        <v>1219</v>
      </c>
      <c r="E445" s="4" t="s">
        <v>2668</v>
      </c>
      <c r="F445" s="5">
        <v>883.01</v>
      </c>
      <c r="G445" s="6">
        <v>4.5199999999999996</v>
      </c>
      <c r="H445" s="6">
        <v>9.6999999999999993</v>
      </c>
      <c r="I445" s="6">
        <v>8565.2000000000007</v>
      </c>
      <c r="J445" s="6" t="s">
        <v>2024</v>
      </c>
    </row>
    <row r="446" spans="1:10" ht="20.399999999999999" x14ac:dyDescent="0.3">
      <c r="A446" s="3">
        <v>44378</v>
      </c>
      <c r="B446" s="4" t="s">
        <v>2669</v>
      </c>
      <c r="C446" s="4" t="s">
        <v>2670</v>
      </c>
      <c r="D446" s="4" t="s">
        <v>77</v>
      </c>
      <c r="E446" s="4" t="s">
        <v>2671</v>
      </c>
      <c r="F446" s="5">
        <v>41</v>
      </c>
      <c r="G446" s="6">
        <v>7.93</v>
      </c>
      <c r="H446" s="6">
        <v>17.440000000000001</v>
      </c>
      <c r="I446" s="6">
        <v>715.04</v>
      </c>
      <c r="J446" s="6" t="s">
        <v>2024</v>
      </c>
    </row>
    <row r="447" spans="1:10" ht="20.399999999999999" x14ac:dyDescent="0.3">
      <c r="A447" s="3">
        <v>44378</v>
      </c>
      <c r="B447" s="4" t="s">
        <v>2672</v>
      </c>
      <c r="C447" s="4" t="s">
        <v>2673</v>
      </c>
      <c r="D447" s="4" t="s">
        <v>73</v>
      </c>
      <c r="E447" s="4" t="s">
        <v>2552</v>
      </c>
      <c r="F447" s="5">
        <v>100</v>
      </c>
      <c r="G447" s="6">
        <v>10.76</v>
      </c>
      <c r="H447" s="6">
        <v>14.52</v>
      </c>
      <c r="I447" s="6">
        <v>1452</v>
      </c>
      <c r="J447" s="6" t="s">
        <v>2024</v>
      </c>
    </row>
    <row r="448" spans="1:10" ht="20.399999999999999" x14ac:dyDescent="0.3">
      <c r="A448" s="3">
        <v>44378</v>
      </c>
      <c r="B448" s="4" t="s">
        <v>2674</v>
      </c>
      <c r="C448" s="4" t="s">
        <v>2675</v>
      </c>
      <c r="D448" s="4" t="s">
        <v>73</v>
      </c>
      <c r="E448" s="4" t="s">
        <v>2676</v>
      </c>
      <c r="F448" s="5">
        <v>791</v>
      </c>
      <c r="G448" s="6">
        <v>2.14</v>
      </c>
      <c r="H448" s="6">
        <v>6.95</v>
      </c>
      <c r="I448" s="6">
        <v>5497.45</v>
      </c>
      <c r="J448" s="6" t="s">
        <v>2024</v>
      </c>
    </row>
    <row r="449" spans="1:10" ht="20.399999999999999" x14ac:dyDescent="0.3">
      <c r="A449" s="3">
        <v>44378</v>
      </c>
      <c r="B449" s="4" t="s">
        <v>2677</v>
      </c>
      <c r="C449" s="4" t="s">
        <v>2678</v>
      </c>
      <c r="D449" s="4" t="s">
        <v>73</v>
      </c>
      <c r="E449" s="4" t="s">
        <v>2679</v>
      </c>
      <c r="F449" s="5">
        <v>401</v>
      </c>
      <c r="G449" s="6">
        <v>3.84</v>
      </c>
      <c r="H449" s="6">
        <v>4.0199999999999996</v>
      </c>
      <c r="I449" s="6">
        <v>1612.02</v>
      </c>
      <c r="J449" s="6" t="s">
        <v>2024</v>
      </c>
    </row>
    <row r="450" spans="1:10" ht="30.6" x14ac:dyDescent="0.3">
      <c r="A450" s="3">
        <v>44378</v>
      </c>
      <c r="B450" s="4" t="s">
        <v>2680</v>
      </c>
      <c r="C450" s="4" t="s">
        <v>2681</v>
      </c>
      <c r="D450" s="4" t="s">
        <v>12</v>
      </c>
      <c r="E450" s="4" t="s">
        <v>2682</v>
      </c>
      <c r="F450" s="5">
        <v>1312</v>
      </c>
      <c r="G450" s="6">
        <v>1.41</v>
      </c>
      <c r="H450" s="6">
        <v>2</v>
      </c>
      <c r="I450" s="6">
        <v>2624</v>
      </c>
      <c r="J450" s="6" t="s">
        <v>2024</v>
      </c>
    </row>
    <row r="451" spans="1:10" ht="20.399999999999999" x14ac:dyDescent="0.3">
      <c r="A451" s="3">
        <v>44378</v>
      </c>
      <c r="B451" s="4" t="s">
        <v>2683</v>
      </c>
      <c r="C451" s="4" t="s">
        <v>2684</v>
      </c>
      <c r="D451" s="4" t="s">
        <v>1219</v>
      </c>
      <c r="E451" s="4" t="s">
        <v>2685</v>
      </c>
      <c r="F451" s="5">
        <v>1633</v>
      </c>
      <c r="G451" s="6">
        <v>2.39</v>
      </c>
      <c r="H451" s="6">
        <v>3.91</v>
      </c>
      <c r="I451" s="6">
        <v>6385.03</v>
      </c>
      <c r="J451" s="6" t="s">
        <v>2024</v>
      </c>
    </row>
    <row r="452" spans="1:10" ht="20.399999999999999" x14ac:dyDescent="0.3">
      <c r="A452" s="3">
        <v>44378</v>
      </c>
      <c r="B452" s="4" t="s">
        <v>2686</v>
      </c>
      <c r="C452" s="4" t="s">
        <v>2687</v>
      </c>
      <c r="D452" s="4" t="s">
        <v>42</v>
      </c>
      <c r="E452" s="4" t="s">
        <v>2685</v>
      </c>
      <c r="F452" s="5">
        <v>2637.13</v>
      </c>
      <c r="G452" s="6">
        <v>2.39</v>
      </c>
      <c r="H452" s="6">
        <v>3.91</v>
      </c>
      <c r="I452" s="6">
        <v>10311.18</v>
      </c>
      <c r="J452" s="6" t="s">
        <v>2024</v>
      </c>
    </row>
    <row r="453" spans="1:10" ht="20.399999999999999" x14ac:dyDescent="0.3">
      <c r="A453" s="3">
        <v>44378</v>
      </c>
      <c r="B453" s="4" t="s">
        <v>2688</v>
      </c>
      <c r="C453" s="4" t="s">
        <v>2689</v>
      </c>
      <c r="D453" s="4" t="s">
        <v>120</v>
      </c>
      <c r="E453" s="4" t="s">
        <v>2552</v>
      </c>
      <c r="F453" s="5">
        <v>429.37</v>
      </c>
      <c r="G453" s="6">
        <v>4.4800000000000004</v>
      </c>
      <c r="H453" s="6">
        <v>4.88</v>
      </c>
      <c r="I453" s="6">
        <v>2095.33</v>
      </c>
      <c r="J453" s="6" t="s">
        <v>2024</v>
      </c>
    </row>
    <row r="454" spans="1:10" ht="20.399999999999999" x14ac:dyDescent="0.3">
      <c r="A454" s="3">
        <v>44378</v>
      </c>
      <c r="B454" s="4" t="s">
        <v>2690</v>
      </c>
      <c r="C454" s="4" t="s">
        <v>2691</v>
      </c>
      <c r="D454" s="4" t="s">
        <v>266</v>
      </c>
      <c r="E454" s="4" t="s">
        <v>2692</v>
      </c>
      <c r="F454" s="5">
        <v>181</v>
      </c>
      <c r="G454" s="6">
        <v>3.23</v>
      </c>
      <c r="H454" s="6">
        <v>3.5</v>
      </c>
      <c r="I454" s="6">
        <v>633.5</v>
      </c>
      <c r="J454" s="6" t="s">
        <v>2024</v>
      </c>
    </row>
    <row r="455" spans="1:10" ht="20.399999999999999" x14ac:dyDescent="0.3">
      <c r="A455" s="3">
        <v>44378</v>
      </c>
      <c r="B455" s="4" t="s">
        <v>2693</v>
      </c>
      <c r="C455" s="4" t="s">
        <v>2694</v>
      </c>
      <c r="D455" s="4" t="s">
        <v>77</v>
      </c>
      <c r="E455" s="4" t="s">
        <v>2695</v>
      </c>
      <c r="F455" s="5">
        <v>1809</v>
      </c>
      <c r="G455" s="6">
        <v>5.1100000000000003</v>
      </c>
      <c r="H455" s="6">
        <v>10.199999999999999</v>
      </c>
      <c r="I455" s="6">
        <v>18451.8</v>
      </c>
      <c r="J455" s="6" t="s">
        <v>2024</v>
      </c>
    </row>
    <row r="456" spans="1:10" ht="20.399999999999999" x14ac:dyDescent="0.3">
      <c r="A456" s="3">
        <v>44378</v>
      </c>
      <c r="B456" s="4" t="s">
        <v>2696</v>
      </c>
      <c r="C456" s="4" t="s">
        <v>2697</v>
      </c>
      <c r="D456" s="4" t="s">
        <v>1890</v>
      </c>
      <c r="E456" s="4" t="s">
        <v>2698</v>
      </c>
      <c r="F456" s="5">
        <v>60</v>
      </c>
      <c r="G456" s="6">
        <v>10.76</v>
      </c>
      <c r="H456" s="6">
        <v>15.06</v>
      </c>
      <c r="I456" s="6">
        <v>903.6</v>
      </c>
      <c r="J456" s="6" t="s">
        <v>2024</v>
      </c>
    </row>
    <row r="457" spans="1:10" ht="20.399999999999999" x14ac:dyDescent="0.3">
      <c r="A457" s="3">
        <v>44378</v>
      </c>
      <c r="B457" s="4" t="s">
        <v>2699</v>
      </c>
      <c r="C457" s="4" t="s">
        <v>2700</v>
      </c>
      <c r="D457" s="4" t="s">
        <v>34</v>
      </c>
      <c r="E457" s="4" t="s">
        <v>2701</v>
      </c>
      <c r="F457" s="5">
        <v>14.375</v>
      </c>
      <c r="G457" s="6">
        <v>21.21</v>
      </c>
      <c r="H457" s="6">
        <v>25.45</v>
      </c>
      <c r="I457" s="6">
        <v>365.84</v>
      </c>
      <c r="J457" s="6" t="s">
        <v>2024</v>
      </c>
    </row>
    <row r="458" spans="1:10" ht="40.799999999999997" x14ac:dyDescent="0.3">
      <c r="A458" s="3">
        <v>44378</v>
      </c>
      <c r="B458" s="4" t="s">
        <v>2702</v>
      </c>
      <c r="C458" s="4" t="s">
        <v>2703</v>
      </c>
      <c r="D458" s="4" t="s">
        <v>1054</v>
      </c>
      <c r="E458" s="4" t="s">
        <v>2704</v>
      </c>
      <c r="F458" s="5">
        <v>405</v>
      </c>
      <c r="G458" s="6">
        <v>5.57</v>
      </c>
      <c r="H458" s="6">
        <v>15.9</v>
      </c>
      <c r="I458" s="6">
        <v>6439.5</v>
      </c>
      <c r="J458" s="6" t="s">
        <v>2024</v>
      </c>
    </row>
    <row r="459" spans="1:10" ht="20.399999999999999" x14ac:dyDescent="0.3">
      <c r="A459" s="3">
        <v>44378</v>
      </c>
      <c r="B459" s="4" t="s">
        <v>2705</v>
      </c>
      <c r="C459" s="4" t="s">
        <v>2706</v>
      </c>
      <c r="D459" s="4" t="s">
        <v>42</v>
      </c>
      <c r="E459" s="4" t="s">
        <v>2107</v>
      </c>
      <c r="F459" s="5">
        <v>5</v>
      </c>
      <c r="G459" s="6">
        <v>19.36</v>
      </c>
      <c r="H459" s="6">
        <v>23.3</v>
      </c>
      <c r="I459" s="6">
        <v>116.5</v>
      </c>
      <c r="J459" s="6" t="s">
        <v>2024</v>
      </c>
    </row>
    <row r="460" spans="1:10" ht="20.399999999999999" x14ac:dyDescent="0.3">
      <c r="A460" s="3">
        <v>44378</v>
      </c>
      <c r="B460" s="4" t="s">
        <v>2707</v>
      </c>
      <c r="C460" s="4" t="s">
        <v>2708</v>
      </c>
      <c r="D460" s="4" t="s">
        <v>42</v>
      </c>
      <c r="E460" s="4" t="s">
        <v>2107</v>
      </c>
      <c r="F460" s="5">
        <v>5</v>
      </c>
      <c r="G460" s="6">
        <v>19.36</v>
      </c>
      <c r="H460" s="6">
        <v>23.3</v>
      </c>
      <c r="I460" s="6">
        <v>116.5</v>
      </c>
      <c r="J460" s="6" t="s">
        <v>2024</v>
      </c>
    </row>
    <row r="461" spans="1:10" ht="20.399999999999999" x14ac:dyDescent="0.3">
      <c r="A461" s="3">
        <v>44378</v>
      </c>
      <c r="B461" s="4" t="s">
        <v>2709</v>
      </c>
      <c r="C461" s="4" t="s">
        <v>2710</v>
      </c>
      <c r="D461" s="4" t="s">
        <v>42</v>
      </c>
      <c r="E461" s="4" t="s">
        <v>2107</v>
      </c>
      <c r="F461" s="5">
        <v>5</v>
      </c>
      <c r="G461" s="6">
        <v>19.36</v>
      </c>
      <c r="H461" s="6">
        <v>23.3</v>
      </c>
      <c r="I461" s="6">
        <v>116.5</v>
      </c>
      <c r="J461" s="6" t="s">
        <v>2024</v>
      </c>
    </row>
    <row r="462" spans="1:10" ht="20.399999999999999" x14ac:dyDescent="0.3">
      <c r="A462" s="3">
        <v>44378</v>
      </c>
      <c r="B462" s="4" t="s">
        <v>2711</v>
      </c>
      <c r="C462" s="4" t="s">
        <v>2712</v>
      </c>
      <c r="D462" s="4" t="s">
        <v>42</v>
      </c>
      <c r="E462" s="4" t="s">
        <v>2107</v>
      </c>
      <c r="F462" s="5">
        <v>5</v>
      </c>
      <c r="G462" s="6">
        <v>19.36</v>
      </c>
      <c r="H462" s="6">
        <v>23.3</v>
      </c>
      <c r="I462" s="6">
        <v>116.5</v>
      </c>
      <c r="J462" s="6" t="s">
        <v>2024</v>
      </c>
    </row>
    <row r="463" spans="1:10" ht="20.399999999999999" x14ac:dyDescent="0.3">
      <c r="A463" s="3">
        <v>44378</v>
      </c>
      <c r="B463" s="4" t="s">
        <v>2713</v>
      </c>
      <c r="C463" s="4" t="s">
        <v>2714</v>
      </c>
      <c r="D463" s="4" t="s">
        <v>42</v>
      </c>
      <c r="E463" s="4" t="s">
        <v>2107</v>
      </c>
      <c r="F463" s="5">
        <v>5</v>
      </c>
      <c r="G463" s="6">
        <v>19.36</v>
      </c>
      <c r="H463" s="6">
        <v>23.3</v>
      </c>
      <c r="I463" s="6">
        <v>116.5</v>
      </c>
      <c r="J463" s="6" t="s">
        <v>2024</v>
      </c>
    </row>
    <row r="464" spans="1:10" ht="20.399999999999999" x14ac:dyDescent="0.3">
      <c r="A464" s="3">
        <v>44378</v>
      </c>
      <c r="B464" s="4" t="s">
        <v>2699</v>
      </c>
      <c r="C464" s="4" t="s">
        <v>2715</v>
      </c>
      <c r="D464" s="4" t="s">
        <v>1054</v>
      </c>
      <c r="E464" s="4" t="s">
        <v>2701</v>
      </c>
      <c r="F464" s="5">
        <v>14.375</v>
      </c>
      <c r="G464" s="6">
        <v>21.21</v>
      </c>
      <c r="H464" s="6">
        <v>25.45</v>
      </c>
      <c r="I464" s="6">
        <v>365.84</v>
      </c>
      <c r="J464" s="6" t="s">
        <v>2024</v>
      </c>
    </row>
    <row r="465" spans="1:10" ht="30.6" x14ac:dyDescent="0.3">
      <c r="A465" s="3">
        <v>44378</v>
      </c>
      <c r="B465" s="4" t="s">
        <v>2716</v>
      </c>
      <c r="C465" s="4" t="s">
        <v>2717</v>
      </c>
      <c r="D465" s="4" t="s">
        <v>30</v>
      </c>
      <c r="E465" s="4" t="s">
        <v>2718</v>
      </c>
      <c r="F465" s="5">
        <v>11.67</v>
      </c>
      <c r="G465" s="6">
        <v>2.58</v>
      </c>
      <c r="H465" s="6">
        <v>5</v>
      </c>
      <c r="I465" s="6">
        <v>58.35</v>
      </c>
      <c r="J465" s="6" t="s">
        <v>2024</v>
      </c>
    </row>
    <row r="466" spans="1:10" ht="30.6" x14ac:dyDescent="0.3">
      <c r="A466" s="3">
        <v>44378</v>
      </c>
      <c r="B466" s="4" t="s">
        <v>2719</v>
      </c>
      <c r="C466" s="4" t="s">
        <v>2720</v>
      </c>
      <c r="D466" s="4" t="s">
        <v>134</v>
      </c>
      <c r="E466" s="4" t="s">
        <v>2721</v>
      </c>
      <c r="F466" s="5">
        <v>171</v>
      </c>
      <c r="G466" s="6">
        <v>0.11700000000000001</v>
      </c>
      <c r="H466" s="6">
        <v>14.84</v>
      </c>
      <c r="I466" s="6">
        <v>2537.64</v>
      </c>
      <c r="J466" s="6" t="s">
        <v>2024</v>
      </c>
    </row>
    <row r="467" spans="1:10" ht="20.399999999999999" x14ac:dyDescent="0.3">
      <c r="A467" s="3">
        <v>44378</v>
      </c>
      <c r="B467" s="4" t="s">
        <v>2722</v>
      </c>
      <c r="C467" s="4" t="s">
        <v>2723</v>
      </c>
      <c r="D467" s="4" t="s">
        <v>1219</v>
      </c>
      <c r="E467" s="4" t="s">
        <v>2724</v>
      </c>
      <c r="F467" s="5">
        <v>604</v>
      </c>
      <c r="G467" s="6">
        <v>3.39</v>
      </c>
      <c r="H467" s="6">
        <v>5.74</v>
      </c>
      <c r="I467" s="6">
        <v>3466.96</v>
      </c>
      <c r="J467" s="6" t="s">
        <v>2024</v>
      </c>
    </row>
    <row r="468" spans="1:10" ht="30.6" x14ac:dyDescent="0.3">
      <c r="A468" s="3">
        <v>44378</v>
      </c>
      <c r="B468" s="4" t="s">
        <v>2725</v>
      </c>
      <c r="C468" s="4" t="s">
        <v>2726</v>
      </c>
      <c r="D468" s="4" t="s">
        <v>30</v>
      </c>
      <c r="E468" s="4" t="s">
        <v>2727</v>
      </c>
      <c r="F468" s="5">
        <v>104.45</v>
      </c>
      <c r="G468" s="6">
        <v>0.87</v>
      </c>
      <c r="H468" s="6">
        <v>3.32</v>
      </c>
      <c r="I468" s="6">
        <v>346.77</v>
      </c>
      <c r="J468" s="6" t="s">
        <v>2024</v>
      </c>
    </row>
    <row r="469" spans="1:10" ht="20.399999999999999" x14ac:dyDescent="0.3">
      <c r="A469" s="3">
        <v>44378</v>
      </c>
      <c r="B469" s="4" t="s">
        <v>2728</v>
      </c>
      <c r="C469" s="4" t="s">
        <v>2729</v>
      </c>
      <c r="D469" s="4" t="s">
        <v>134</v>
      </c>
      <c r="E469" s="4" t="s">
        <v>2730</v>
      </c>
      <c r="F469" s="5">
        <v>18</v>
      </c>
      <c r="G469" s="6">
        <v>13.41</v>
      </c>
      <c r="H469" s="6">
        <v>17.34</v>
      </c>
      <c r="I469" s="6">
        <v>312.12</v>
      </c>
      <c r="J469" s="6" t="s">
        <v>2024</v>
      </c>
    </row>
    <row r="470" spans="1:10" ht="30.6" x14ac:dyDescent="0.3">
      <c r="A470" s="3">
        <v>44378</v>
      </c>
      <c r="B470" s="4" t="s">
        <v>2731</v>
      </c>
      <c r="C470" s="4" t="s">
        <v>2732</v>
      </c>
      <c r="D470" s="4" t="s">
        <v>30</v>
      </c>
      <c r="E470" s="4" t="s">
        <v>2733</v>
      </c>
      <c r="F470" s="5">
        <v>8.44</v>
      </c>
      <c r="G470" s="6">
        <v>2.71</v>
      </c>
      <c r="H470" s="6">
        <v>5.92</v>
      </c>
      <c r="I470" s="6">
        <v>50</v>
      </c>
      <c r="J470" s="6" t="s">
        <v>2024</v>
      </c>
    </row>
    <row r="471" spans="1:10" ht="30.6" x14ac:dyDescent="0.3">
      <c r="A471" s="3">
        <v>44378</v>
      </c>
      <c r="B471" s="4" t="s">
        <v>2734</v>
      </c>
      <c r="C471" s="4" t="s">
        <v>2735</v>
      </c>
      <c r="D471" s="4" t="s">
        <v>30</v>
      </c>
      <c r="E471" s="4" t="s">
        <v>2736</v>
      </c>
      <c r="F471" s="5">
        <v>2495</v>
      </c>
      <c r="G471" s="6">
        <v>5.93</v>
      </c>
      <c r="H471" s="6">
        <v>14</v>
      </c>
      <c r="I471" s="6">
        <v>34935.74</v>
      </c>
      <c r="J471" s="6" t="s">
        <v>2024</v>
      </c>
    </row>
    <row r="472" spans="1:10" ht="30.6" x14ac:dyDescent="0.3">
      <c r="A472" s="3">
        <v>44378</v>
      </c>
      <c r="B472" s="4" t="s">
        <v>2737</v>
      </c>
      <c r="C472" s="4" t="s">
        <v>2738</v>
      </c>
      <c r="D472" s="4" t="s">
        <v>1219</v>
      </c>
      <c r="E472" s="4" t="s">
        <v>2563</v>
      </c>
      <c r="F472" s="5">
        <v>462</v>
      </c>
      <c r="G472" s="6">
        <v>10.52</v>
      </c>
      <c r="H472" s="6">
        <v>15.8</v>
      </c>
      <c r="I472" s="6">
        <v>7299.6</v>
      </c>
      <c r="J472" s="6" t="s">
        <v>2024</v>
      </c>
    </row>
    <row r="473" spans="1:10" ht="20.399999999999999" x14ac:dyDescent="0.3">
      <c r="A473" s="3">
        <v>44378</v>
      </c>
      <c r="B473" s="4" t="s">
        <v>2739</v>
      </c>
      <c r="C473" s="4" t="s">
        <v>2740</v>
      </c>
      <c r="D473" s="4" t="s">
        <v>2741</v>
      </c>
      <c r="E473" s="4" t="s">
        <v>2742</v>
      </c>
      <c r="F473" s="5">
        <v>5675</v>
      </c>
      <c r="G473" s="6">
        <v>14.42</v>
      </c>
      <c r="H473" s="6">
        <v>25</v>
      </c>
      <c r="I473" s="6">
        <v>141875</v>
      </c>
      <c r="J473" s="6" t="s">
        <v>2024</v>
      </c>
    </row>
    <row r="474" spans="1:10" ht="20.399999999999999" x14ac:dyDescent="0.3">
      <c r="A474" s="3">
        <v>44378</v>
      </c>
      <c r="B474" s="4" t="s">
        <v>2743</v>
      </c>
      <c r="C474" s="4" t="s">
        <v>2744</v>
      </c>
      <c r="D474" s="4" t="s">
        <v>77</v>
      </c>
      <c r="E474" s="4" t="s">
        <v>2745</v>
      </c>
      <c r="F474" s="5">
        <v>21</v>
      </c>
      <c r="G474" s="6">
        <v>5.38</v>
      </c>
      <c r="H474" s="6">
        <v>6.46</v>
      </c>
      <c r="I474" s="6">
        <v>135.66</v>
      </c>
      <c r="J474" s="6" t="s">
        <v>2024</v>
      </c>
    </row>
    <row r="475" spans="1:10" ht="30.6" x14ac:dyDescent="0.3">
      <c r="A475" s="3">
        <v>44378</v>
      </c>
      <c r="B475" s="4" t="s">
        <v>2746</v>
      </c>
      <c r="C475" s="4" t="s">
        <v>2747</v>
      </c>
      <c r="D475" s="4" t="s">
        <v>16</v>
      </c>
      <c r="E475" s="4" t="s">
        <v>2748</v>
      </c>
      <c r="F475" s="5">
        <v>119</v>
      </c>
      <c r="G475" s="6">
        <v>10.65</v>
      </c>
      <c r="H475" s="6">
        <v>10.92</v>
      </c>
      <c r="I475" s="6">
        <v>1299.48</v>
      </c>
      <c r="J475" s="6" t="s">
        <v>2024</v>
      </c>
    </row>
    <row r="476" spans="1:10" ht="30.6" x14ac:dyDescent="0.3">
      <c r="A476" s="3">
        <v>44378</v>
      </c>
      <c r="B476" s="4" t="s">
        <v>2749</v>
      </c>
      <c r="C476" s="4" t="s">
        <v>2750</v>
      </c>
      <c r="D476" s="4" t="s">
        <v>12</v>
      </c>
      <c r="E476" s="4" t="s">
        <v>2751</v>
      </c>
      <c r="F476" s="5">
        <v>242</v>
      </c>
      <c r="G476" s="6">
        <v>6.2</v>
      </c>
      <c r="H476" s="6">
        <v>13.48</v>
      </c>
      <c r="I476" s="6">
        <v>3262.16</v>
      </c>
      <c r="J476" s="6" t="s">
        <v>2024</v>
      </c>
    </row>
    <row r="477" spans="1:10" ht="61.2" x14ac:dyDescent="0.3">
      <c r="A477" s="3">
        <v>44378</v>
      </c>
      <c r="B477" s="4" t="s">
        <v>2752</v>
      </c>
      <c r="C477" s="4" t="s">
        <v>2753</v>
      </c>
      <c r="D477" s="4" t="s">
        <v>131</v>
      </c>
      <c r="E477" s="4" t="s">
        <v>2754</v>
      </c>
      <c r="F477" s="5">
        <v>1</v>
      </c>
      <c r="G477" s="6">
        <v>5.22</v>
      </c>
      <c r="H477" s="6">
        <v>50</v>
      </c>
      <c r="I477" s="6">
        <v>50</v>
      </c>
      <c r="J477" s="6" t="s">
        <v>2024</v>
      </c>
    </row>
    <row r="478" spans="1:10" ht="30.6" x14ac:dyDescent="0.3">
      <c r="A478" s="3">
        <v>44378</v>
      </c>
      <c r="B478" s="4" t="s">
        <v>2755</v>
      </c>
      <c r="C478" s="4" t="s">
        <v>2756</v>
      </c>
      <c r="D478" s="4" t="s">
        <v>16</v>
      </c>
      <c r="E478" s="4" t="s">
        <v>2757</v>
      </c>
      <c r="F478" s="5">
        <v>9.17</v>
      </c>
      <c r="G478" s="6">
        <v>8.5500000000000007</v>
      </c>
      <c r="H478" s="6">
        <v>12.59</v>
      </c>
      <c r="I478" s="6">
        <v>115.45</v>
      </c>
      <c r="J478" s="6" t="s">
        <v>2024</v>
      </c>
    </row>
    <row r="479" spans="1:10" ht="30.6" x14ac:dyDescent="0.3">
      <c r="A479" s="3">
        <v>44378</v>
      </c>
      <c r="B479" s="4" t="s">
        <v>2758</v>
      </c>
      <c r="C479" s="4" t="s">
        <v>2759</v>
      </c>
      <c r="D479" s="4" t="s">
        <v>12</v>
      </c>
      <c r="E479" s="4" t="s">
        <v>2760</v>
      </c>
      <c r="F479" s="5">
        <v>673</v>
      </c>
      <c r="G479" s="6">
        <v>5.38</v>
      </c>
      <c r="H479" s="6">
        <v>27.1</v>
      </c>
      <c r="I479" s="6">
        <v>18238.3</v>
      </c>
      <c r="J479" s="6" t="s">
        <v>2024</v>
      </c>
    </row>
    <row r="480" spans="1:10" ht="30.6" x14ac:dyDescent="0.3">
      <c r="A480" s="3">
        <v>44378</v>
      </c>
      <c r="B480" s="4" t="s">
        <v>2761</v>
      </c>
      <c r="C480" s="4" t="s">
        <v>2762</v>
      </c>
      <c r="D480" s="4" t="s">
        <v>12</v>
      </c>
      <c r="E480" s="4" t="s">
        <v>2763</v>
      </c>
      <c r="F480" s="5">
        <v>46</v>
      </c>
      <c r="G480" s="6">
        <v>6.69</v>
      </c>
      <c r="H480" s="6">
        <v>17.100000000000001</v>
      </c>
      <c r="I480" s="6">
        <v>786.6</v>
      </c>
      <c r="J480" s="6" t="s">
        <v>2024</v>
      </c>
    </row>
    <row r="481" spans="1:10" ht="30.6" x14ac:dyDescent="0.3">
      <c r="A481" s="3">
        <v>44378</v>
      </c>
      <c r="B481" s="4" t="s">
        <v>2764</v>
      </c>
      <c r="C481" s="4" t="s">
        <v>2765</v>
      </c>
      <c r="D481" s="4" t="s">
        <v>12</v>
      </c>
      <c r="E481" s="4" t="s">
        <v>2763</v>
      </c>
      <c r="F481" s="5">
        <v>129</v>
      </c>
      <c r="G481" s="6">
        <v>4.88</v>
      </c>
      <c r="H481" s="6">
        <v>17.100000000000001</v>
      </c>
      <c r="I481" s="6">
        <v>2205.9</v>
      </c>
      <c r="J481" s="6" t="s">
        <v>2024</v>
      </c>
    </row>
    <row r="482" spans="1:10" ht="30.6" x14ac:dyDescent="0.3">
      <c r="A482" s="3">
        <v>44378</v>
      </c>
      <c r="B482" s="4" t="s">
        <v>2755</v>
      </c>
      <c r="C482" s="4" t="s">
        <v>2766</v>
      </c>
      <c r="D482" s="4" t="s">
        <v>30</v>
      </c>
      <c r="E482" s="4" t="s">
        <v>2757</v>
      </c>
      <c r="F482" s="5">
        <v>30.17</v>
      </c>
      <c r="G482" s="6">
        <v>8.5500000000000007</v>
      </c>
      <c r="H482" s="6">
        <v>12.59</v>
      </c>
      <c r="I482" s="6">
        <v>379.84</v>
      </c>
      <c r="J482" s="6" t="s">
        <v>2024</v>
      </c>
    </row>
    <row r="483" spans="1:10" ht="30.6" x14ac:dyDescent="0.3">
      <c r="A483" s="3">
        <v>44378</v>
      </c>
      <c r="B483" s="4" t="s">
        <v>2767</v>
      </c>
      <c r="C483" s="4" t="s">
        <v>2768</v>
      </c>
      <c r="D483" s="4" t="s">
        <v>30</v>
      </c>
      <c r="E483" s="4" t="s">
        <v>2769</v>
      </c>
      <c r="F483" s="5">
        <v>50.5</v>
      </c>
      <c r="G483" s="6">
        <v>8.76</v>
      </c>
      <c r="H483" s="6">
        <v>15</v>
      </c>
      <c r="I483" s="6">
        <v>757.5</v>
      </c>
      <c r="J483" s="6" t="s">
        <v>2024</v>
      </c>
    </row>
    <row r="484" spans="1:10" ht="30.6" x14ac:dyDescent="0.3">
      <c r="A484" s="3">
        <v>44378</v>
      </c>
      <c r="B484" s="4" t="s">
        <v>2770</v>
      </c>
      <c r="C484" s="4" t="s">
        <v>2771</v>
      </c>
      <c r="D484" s="4" t="s">
        <v>30</v>
      </c>
      <c r="E484" s="4" t="s">
        <v>2769</v>
      </c>
      <c r="F484" s="5">
        <v>38</v>
      </c>
      <c r="G484" s="6">
        <v>4.3</v>
      </c>
      <c r="H484" s="6">
        <v>15</v>
      </c>
      <c r="I484" s="6">
        <v>570</v>
      </c>
      <c r="J484" s="6" t="s">
        <v>2024</v>
      </c>
    </row>
    <row r="485" spans="1:10" ht="30.6" x14ac:dyDescent="0.3">
      <c r="A485" s="3">
        <v>44378</v>
      </c>
      <c r="B485" s="4" t="s">
        <v>2772</v>
      </c>
      <c r="C485" s="4" t="s">
        <v>2773</v>
      </c>
      <c r="D485" s="4" t="s">
        <v>30</v>
      </c>
      <c r="E485" s="4" t="s">
        <v>2774</v>
      </c>
      <c r="F485" s="5">
        <v>42.21</v>
      </c>
      <c r="G485" s="6">
        <v>13.08</v>
      </c>
      <c r="H485" s="6">
        <v>15.7</v>
      </c>
      <c r="I485" s="6">
        <v>662.7</v>
      </c>
      <c r="J485" s="6" t="s">
        <v>2024</v>
      </c>
    </row>
    <row r="486" spans="1:10" ht="30.6" x14ac:dyDescent="0.3">
      <c r="A486" s="3">
        <v>44378</v>
      </c>
      <c r="B486" s="4" t="s">
        <v>2775</v>
      </c>
      <c r="C486" s="4" t="s">
        <v>2776</v>
      </c>
      <c r="D486" s="4" t="s">
        <v>30</v>
      </c>
      <c r="E486" s="4" t="s">
        <v>2777</v>
      </c>
      <c r="F486" s="5">
        <v>351.16</v>
      </c>
      <c r="G486" s="6">
        <v>10.48</v>
      </c>
      <c r="H486" s="6">
        <v>15</v>
      </c>
      <c r="I486" s="6">
        <v>5267.4</v>
      </c>
      <c r="J486" s="6" t="s">
        <v>2024</v>
      </c>
    </row>
    <row r="487" spans="1:10" ht="30.6" x14ac:dyDescent="0.3">
      <c r="A487" s="3">
        <v>44378</v>
      </c>
      <c r="B487" s="4" t="s">
        <v>2778</v>
      </c>
      <c r="C487" s="4" t="s">
        <v>2779</v>
      </c>
      <c r="D487" s="4" t="s">
        <v>30</v>
      </c>
      <c r="E487" s="4" t="s">
        <v>2160</v>
      </c>
      <c r="F487" s="5">
        <v>28.5</v>
      </c>
      <c r="G487" s="6">
        <v>12.82</v>
      </c>
      <c r="H487" s="6">
        <v>17.95</v>
      </c>
      <c r="I487" s="6">
        <v>511.58</v>
      </c>
      <c r="J487" s="6" t="s">
        <v>2024</v>
      </c>
    </row>
    <row r="488" spans="1:10" ht="30.6" x14ac:dyDescent="0.3">
      <c r="A488" s="3">
        <v>44378</v>
      </c>
      <c r="B488" s="4" t="s">
        <v>2780</v>
      </c>
      <c r="C488" s="4" t="s">
        <v>2781</v>
      </c>
      <c r="D488" s="4" t="s">
        <v>30</v>
      </c>
      <c r="E488" s="4" t="s">
        <v>2160</v>
      </c>
      <c r="F488" s="5">
        <v>83.84</v>
      </c>
      <c r="G488" s="6">
        <v>4.5199999999999996</v>
      </c>
      <c r="H488" s="6">
        <v>17.95</v>
      </c>
      <c r="I488" s="6">
        <v>1504.92</v>
      </c>
      <c r="J488" s="6" t="s">
        <v>2024</v>
      </c>
    </row>
    <row r="489" spans="1:10" ht="20.399999999999999" x14ac:dyDescent="0.3">
      <c r="A489" s="3">
        <v>44378</v>
      </c>
      <c r="B489" s="4" t="s">
        <v>2782</v>
      </c>
      <c r="C489" s="4" t="s">
        <v>2783</v>
      </c>
      <c r="D489" s="4" t="s">
        <v>246</v>
      </c>
      <c r="E489" s="4" t="s">
        <v>2784</v>
      </c>
      <c r="F489" s="5">
        <v>265</v>
      </c>
      <c r="G489" s="6">
        <v>5.24</v>
      </c>
      <c r="H489" s="6">
        <v>11</v>
      </c>
      <c r="I489" s="6">
        <v>2915</v>
      </c>
      <c r="J489" s="6" t="s">
        <v>2024</v>
      </c>
    </row>
    <row r="490" spans="1:10" ht="20.399999999999999" x14ac:dyDescent="0.3">
      <c r="A490" s="3">
        <v>44378</v>
      </c>
      <c r="B490" s="4" t="s">
        <v>2785</v>
      </c>
      <c r="C490" s="4" t="s">
        <v>2786</v>
      </c>
      <c r="D490" s="4" t="s">
        <v>246</v>
      </c>
      <c r="E490" s="4" t="s">
        <v>2787</v>
      </c>
      <c r="F490" s="5">
        <v>1474</v>
      </c>
      <c r="G490" s="6">
        <v>1.81</v>
      </c>
      <c r="H490" s="6">
        <v>3.32</v>
      </c>
      <c r="I490" s="6">
        <v>4893.68</v>
      </c>
      <c r="J490" s="6" t="s">
        <v>2024</v>
      </c>
    </row>
    <row r="491" spans="1:10" ht="20.399999999999999" x14ac:dyDescent="0.3">
      <c r="A491" s="3">
        <v>44378</v>
      </c>
      <c r="B491" s="4" t="s">
        <v>2788</v>
      </c>
      <c r="C491" s="4" t="s">
        <v>2789</v>
      </c>
      <c r="D491" s="4" t="s">
        <v>246</v>
      </c>
      <c r="E491" s="4" t="s">
        <v>2790</v>
      </c>
      <c r="F491" s="5">
        <v>460</v>
      </c>
      <c r="G491" s="6">
        <v>2.56</v>
      </c>
      <c r="H491" s="6">
        <v>3.33</v>
      </c>
      <c r="I491" s="6">
        <v>1531.8</v>
      </c>
      <c r="J491" s="6" t="s">
        <v>2024</v>
      </c>
    </row>
    <row r="492" spans="1:10" ht="20.399999999999999" x14ac:dyDescent="0.3">
      <c r="A492" s="3">
        <v>44378</v>
      </c>
      <c r="B492" s="4" t="s">
        <v>2791</v>
      </c>
      <c r="C492" s="4" t="s">
        <v>2792</v>
      </c>
      <c r="D492" s="4" t="s">
        <v>246</v>
      </c>
      <c r="E492" s="4" t="s">
        <v>2793</v>
      </c>
      <c r="F492" s="5">
        <v>377</v>
      </c>
      <c r="G492" s="6">
        <v>0.85</v>
      </c>
      <c r="H492" s="6">
        <v>9.4700000000000006</v>
      </c>
      <c r="I492" s="6">
        <v>3570.19</v>
      </c>
      <c r="J492" s="6" t="s">
        <v>2024</v>
      </c>
    </row>
    <row r="493" spans="1:10" ht="30.6" x14ac:dyDescent="0.3">
      <c r="A493" s="3">
        <v>44378</v>
      </c>
      <c r="B493" s="4" t="s">
        <v>2794</v>
      </c>
      <c r="C493" s="4" t="s">
        <v>2795</v>
      </c>
      <c r="D493" s="4" t="s">
        <v>12</v>
      </c>
      <c r="E493" s="4" t="s">
        <v>2796</v>
      </c>
      <c r="F493" s="5">
        <v>507</v>
      </c>
      <c r="G493" s="6">
        <v>2.87</v>
      </c>
      <c r="H493" s="6">
        <v>4.3</v>
      </c>
      <c r="I493" s="6">
        <v>2180.1</v>
      </c>
      <c r="J493" s="6" t="s">
        <v>2024</v>
      </c>
    </row>
    <row r="494" spans="1:10" ht="20.399999999999999" x14ac:dyDescent="0.3">
      <c r="A494" s="3">
        <v>44378</v>
      </c>
      <c r="B494" s="4" t="s">
        <v>2797</v>
      </c>
      <c r="C494" s="4" t="s">
        <v>2798</v>
      </c>
      <c r="D494" s="4" t="s">
        <v>246</v>
      </c>
      <c r="E494" s="4" t="s">
        <v>2389</v>
      </c>
      <c r="F494" s="5">
        <v>5</v>
      </c>
      <c r="G494" s="6">
        <v>7.19</v>
      </c>
      <c r="H494" s="6">
        <v>10</v>
      </c>
      <c r="I494" s="6">
        <v>50</v>
      </c>
      <c r="J494" s="6" t="s">
        <v>2024</v>
      </c>
    </row>
    <row r="495" spans="1:10" ht="20.399999999999999" x14ac:dyDescent="0.3">
      <c r="A495" s="3">
        <v>44378</v>
      </c>
      <c r="B495" s="4" t="s">
        <v>2799</v>
      </c>
      <c r="C495" s="4" t="s">
        <v>2800</v>
      </c>
      <c r="D495" s="4" t="s">
        <v>77</v>
      </c>
      <c r="E495" s="4" t="s">
        <v>2801</v>
      </c>
      <c r="F495" s="5">
        <v>824</v>
      </c>
      <c r="G495" s="6">
        <v>4.82</v>
      </c>
      <c r="H495" s="6">
        <v>6</v>
      </c>
      <c r="I495" s="6">
        <v>4944</v>
      </c>
      <c r="J495" s="6" t="s">
        <v>2024</v>
      </c>
    </row>
    <row r="496" spans="1:10" ht="30.6" x14ac:dyDescent="0.3">
      <c r="A496" s="3">
        <v>44378</v>
      </c>
      <c r="B496" s="4" t="s">
        <v>2802</v>
      </c>
      <c r="C496" s="4" t="s">
        <v>2803</v>
      </c>
      <c r="D496" s="4" t="s">
        <v>30</v>
      </c>
      <c r="E496" s="4" t="s">
        <v>2804</v>
      </c>
      <c r="F496" s="5">
        <v>172</v>
      </c>
      <c r="G496" s="6">
        <v>4.1500000000000004</v>
      </c>
      <c r="H496" s="6">
        <v>14.65</v>
      </c>
      <c r="I496" s="6">
        <v>2519.8000000000002</v>
      </c>
      <c r="J496" s="6" t="s">
        <v>2024</v>
      </c>
    </row>
    <row r="497" spans="1:10" ht="20.399999999999999" x14ac:dyDescent="0.3">
      <c r="A497" s="3">
        <v>44378</v>
      </c>
      <c r="B497" s="4" t="s">
        <v>2805</v>
      </c>
      <c r="C497" s="4" t="s">
        <v>2806</v>
      </c>
      <c r="D497" s="4" t="s">
        <v>73</v>
      </c>
      <c r="E497" s="4" t="s">
        <v>2807</v>
      </c>
      <c r="F497" s="5">
        <v>129</v>
      </c>
      <c r="G497" s="6">
        <v>13.98</v>
      </c>
      <c r="H497" s="6">
        <v>17.48</v>
      </c>
      <c r="I497" s="6">
        <v>2254.92</v>
      </c>
      <c r="J497" s="6" t="s">
        <v>2024</v>
      </c>
    </row>
    <row r="498" spans="1:10" ht="20.399999999999999" x14ac:dyDescent="0.3">
      <c r="A498" s="3">
        <v>44378</v>
      </c>
      <c r="B498" s="4" t="s">
        <v>2808</v>
      </c>
      <c r="C498" s="4" t="s">
        <v>2809</v>
      </c>
      <c r="D498" s="4" t="s">
        <v>1205</v>
      </c>
      <c r="E498" s="4" t="s">
        <v>2807</v>
      </c>
      <c r="F498" s="5">
        <v>7</v>
      </c>
      <c r="G498" s="6">
        <v>20</v>
      </c>
      <c r="H498" s="6">
        <v>26.2</v>
      </c>
      <c r="I498" s="6">
        <v>183.4</v>
      </c>
      <c r="J498" s="6" t="s">
        <v>2024</v>
      </c>
    </row>
    <row r="499" spans="1:10" ht="20.399999999999999" x14ac:dyDescent="0.3">
      <c r="A499" s="3">
        <v>44378</v>
      </c>
      <c r="B499" s="4" t="s">
        <v>2810</v>
      </c>
      <c r="C499" s="4" t="s">
        <v>2811</v>
      </c>
      <c r="D499" s="4" t="s">
        <v>26</v>
      </c>
      <c r="E499" s="4" t="s">
        <v>2812</v>
      </c>
      <c r="F499" s="5">
        <v>2931</v>
      </c>
      <c r="G499" s="6">
        <v>10.23</v>
      </c>
      <c r="H499" s="6">
        <v>0</v>
      </c>
      <c r="I499" s="6">
        <v>0</v>
      </c>
      <c r="J499" s="6" t="s">
        <v>2024</v>
      </c>
    </row>
    <row r="500" spans="1:10" ht="20.399999999999999" x14ac:dyDescent="0.3">
      <c r="A500" s="3">
        <v>44378</v>
      </c>
      <c r="B500" s="4" t="s">
        <v>2813</v>
      </c>
      <c r="C500" s="4" t="s">
        <v>2814</v>
      </c>
      <c r="D500" s="4" t="s">
        <v>73</v>
      </c>
      <c r="E500" s="4" t="s">
        <v>2815</v>
      </c>
      <c r="F500" s="5">
        <v>28.35</v>
      </c>
      <c r="G500" s="6">
        <v>9.24</v>
      </c>
      <c r="H500" s="6">
        <v>9.24</v>
      </c>
      <c r="I500" s="6">
        <v>261.95</v>
      </c>
      <c r="J500" s="6" t="s">
        <v>2024</v>
      </c>
    </row>
    <row r="501" spans="1:10" ht="30.6" x14ac:dyDescent="0.3">
      <c r="A501" s="3">
        <v>44378</v>
      </c>
      <c r="B501" s="4" t="s">
        <v>2816</v>
      </c>
      <c r="C501" s="4" t="s">
        <v>2817</v>
      </c>
      <c r="D501" s="4" t="s">
        <v>16</v>
      </c>
      <c r="E501" s="4" t="s">
        <v>2818</v>
      </c>
      <c r="F501" s="5">
        <v>205</v>
      </c>
      <c r="G501" s="6">
        <v>20.72</v>
      </c>
      <c r="H501" s="6">
        <v>41.78</v>
      </c>
      <c r="I501" s="6">
        <v>8564.9</v>
      </c>
      <c r="J501" s="6" t="s">
        <v>2024</v>
      </c>
    </row>
    <row r="502" spans="1:10" ht="40.799999999999997" x14ac:dyDescent="0.3">
      <c r="A502" s="3">
        <v>44378</v>
      </c>
      <c r="B502" s="4" t="s">
        <v>2819</v>
      </c>
      <c r="C502" s="4" t="s">
        <v>2820</v>
      </c>
      <c r="D502" s="4" t="s">
        <v>12</v>
      </c>
      <c r="E502" s="4" t="s">
        <v>2821</v>
      </c>
      <c r="F502" s="5">
        <v>34</v>
      </c>
      <c r="G502" s="6">
        <v>5.03</v>
      </c>
      <c r="H502" s="6">
        <v>11.7</v>
      </c>
      <c r="I502" s="6">
        <v>397.8</v>
      </c>
      <c r="J502" s="6" t="s">
        <v>2024</v>
      </c>
    </row>
    <row r="503" spans="1:10" ht="30.6" x14ac:dyDescent="0.3">
      <c r="A503" s="3">
        <v>44378</v>
      </c>
      <c r="B503" s="4" t="s">
        <v>2822</v>
      </c>
      <c r="C503" s="4" t="s">
        <v>2823</v>
      </c>
      <c r="D503" s="4" t="s">
        <v>12</v>
      </c>
      <c r="E503" s="4" t="s">
        <v>2824</v>
      </c>
      <c r="F503" s="5">
        <v>4355</v>
      </c>
      <c r="G503" s="6">
        <v>7.22</v>
      </c>
      <c r="H503" s="6">
        <v>19.8</v>
      </c>
      <c r="I503" s="6">
        <v>86229</v>
      </c>
      <c r="J503" s="6" t="s">
        <v>2024</v>
      </c>
    </row>
    <row r="504" spans="1:10" ht="30.6" x14ac:dyDescent="0.3">
      <c r="A504" s="3">
        <v>44378</v>
      </c>
      <c r="B504" s="4" t="s">
        <v>2825</v>
      </c>
      <c r="C504" s="4" t="s">
        <v>2826</v>
      </c>
      <c r="D504" s="4" t="s">
        <v>30</v>
      </c>
      <c r="E504" s="4" t="s">
        <v>2827</v>
      </c>
      <c r="F504" s="5">
        <v>11</v>
      </c>
      <c r="G504" s="6">
        <v>2.58</v>
      </c>
      <c r="H504" s="6">
        <v>15.3</v>
      </c>
      <c r="I504" s="6">
        <v>168.3</v>
      </c>
      <c r="J504" s="6" t="s">
        <v>2024</v>
      </c>
    </row>
    <row r="505" spans="1:10" ht="30.6" x14ac:dyDescent="0.3">
      <c r="A505" s="3">
        <v>44378</v>
      </c>
      <c r="B505" s="4" t="s">
        <v>2828</v>
      </c>
      <c r="C505" s="4" t="s">
        <v>2829</v>
      </c>
      <c r="D505" s="4" t="s">
        <v>30</v>
      </c>
      <c r="E505" s="4" t="s">
        <v>2236</v>
      </c>
      <c r="F505" s="5">
        <v>68.125</v>
      </c>
      <c r="G505" s="6">
        <v>14.05</v>
      </c>
      <c r="H505" s="6">
        <v>30</v>
      </c>
      <c r="I505" s="6">
        <v>2043.75</v>
      </c>
      <c r="J505" s="6" t="s">
        <v>2024</v>
      </c>
    </row>
    <row r="506" spans="1:10" ht="20.399999999999999" x14ac:dyDescent="0.3">
      <c r="A506" s="3">
        <v>44378</v>
      </c>
      <c r="B506" s="4" t="s">
        <v>2830</v>
      </c>
      <c r="C506" s="4" t="s">
        <v>2831</v>
      </c>
      <c r="D506" s="4" t="s">
        <v>73</v>
      </c>
      <c r="E506" s="4" t="s">
        <v>2832</v>
      </c>
      <c r="F506" s="5">
        <v>191</v>
      </c>
      <c r="G506" s="6">
        <v>17.7</v>
      </c>
      <c r="H506" s="6">
        <v>50</v>
      </c>
      <c r="I506" s="6">
        <v>9550</v>
      </c>
      <c r="J506" s="6" t="s">
        <v>2024</v>
      </c>
    </row>
    <row r="507" spans="1:10" ht="20.399999999999999" x14ac:dyDescent="0.3">
      <c r="A507" s="3">
        <v>44378</v>
      </c>
      <c r="B507" s="4" t="s">
        <v>2833</v>
      </c>
      <c r="C507" s="4" t="s">
        <v>2834</v>
      </c>
      <c r="D507" s="4" t="s">
        <v>1054</v>
      </c>
      <c r="E507" s="4" t="s">
        <v>2835</v>
      </c>
      <c r="F507" s="5">
        <v>17</v>
      </c>
      <c r="G507" s="6">
        <v>24.05</v>
      </c>
      <c r="H507" s="6">
        <v>49.62</v>
      </c>
      <c r="I507" s="6">
        <v>843.54</v>
      </c>
      <c r="J507" s="6" t="s">
        <v>2024</v>
      </c>
    </row>
    <row r="508" spans="1:10" ht="30.6" x14ac:dyDescent="0.3">
      <c r="A508" s="3">
        <v>44378</v>
      </c>
      <c r="B508" s="4" t="s">
        <v>2836</v>
      </c>
      <c r="C508" s="4" t="s">
        <v>2837</v>
      </c>
      <c r="D508" s="4" t="s">
        <v>16</v>
      </c>
      <c r="E508" s="4" t="s">
        <v>2838</v>
      </c>
      <c r="F508" s="5">
        <v>275</v>
      </c>
      <c r="G508" s="6">
        <v>1.8</v>
      </c>
      <c r="H508" s="6">
        <v>10.52</v>
      </c>
      <c r="I508" s="6">
        <v>2893</v>
      </c>
      <c r="J508" s="6" t="s">
        <v>2024</v>
      </c>
    </row>
    <row r="509" spans="1:10" ht="30.6" x14ac:dyDescent="0.3">
      <c r="A509" s="3">
        <v>44378</v>
      </c>
      <c r="B509" s="4" t="s">
        <v>2839</v>
      </c>
      <c r="C509" s="4" t="s">
        <v>2840</v>
      </c>
      <c r="D509" s="4" t="s">
        <v>2841</v>
      </c>
      <c r="E509" s="4" t="s">
        <v>2842</v>
      </c>
      <c r="F509" s="5">
        <v>12.66</v>
      </c>
      <c r="G509" s="6">
        <v>0.82</v>
      </c>
      <c r="H509" s="6">
        <v>15.78</v>
      </c>
      <c r="I509" s="6">
        <v>199.77</v>
      </c>
      <c r="J509" s="6" t="s">
        <v>2024</v>
      </c>
    </row>
    <row r="510" spans="1:10" ht="30.6" x14ac:dyDescent="0.3">
      <c r="A510" s="3">
        <v>44378</v>
      </c>
      <c r="B510" s="4" t="s">
        <v>2843</v>
      </c>
      <c r="C510" s="4" t="s">
        <v>2844</v>
      </c>
      <c r="D510" s="4" t="s">
        <v>12</v>
      </c>
      <c r="E510" s="4" t="s">
        <v>2845</v>
      </c>
      <c r="F510" s="5">
        <v>206.5</v>
      </c>
      <c r="G510" s="6">
        <v>5.18</v>
      </c>
      <c r="H510" s="6">
        <v>29.6</v>
      </c>
      <c r="I510" s="6">
        <v>7710.8</v>
      </c>
      <c r="J510" s="6" t="s">
        <v>2024</v>
      </c>
    </row>
    <row r="511" spans="1:10" ht="30.6" x14ac:dyDescent="0.3">
      <c r="A511" s="3">
        <v>44378</v>
      </c>
      <c r="B511" s="4" t="s">
        <v>2846</v>
      </c>
      <c r="C511" s="4" t="s">
        <v>2847</v>
      </c>
      <c r="D511" s="4" t="s">
        <v>16</v>
      </c>
      <c r="E511" s="4" t="s">
        <v>2848</v>
      </c>
      <c r="F511" s="5">
        <v>29</v>
      </c>
      <c r="G511" s="6">
        <v>10.49</v>
      </c>
      <c r="H511" s="6">
        <v>25.5</v>
      </c>
      <c r="I511" s="6">
        <v>739.5</v>
      </c>
      <c r="J511" s="6" t="s">
        <v>2024</v>
      </c>
    </row>
    <row r="512" spans="1:10" ht="30.6" x14ac:dyDescent="0.3">
      <c r="A512" s="3">
        <v>44378</v>
      </c>
      <c r="B512" s="4" t="s">
        <v>2849</v>
      </c>
      <c r="C512" s="4" t="s">
        <v>2850</v>
      </c>
      <c r="D512" s="4" t="s">
        <v>12</v>
      </c>
      <c r="E512" s="4" t="s">
        <v>2851</v>
      </c>
      <c r="F512" s="5">
        <v>566.22</v>
      </c>
      <c r="G512" s="6">
        <v>44.19</v>
      </c>
      <c r="H512" s="6">
        <v>45</v>
      </c>
      <c r="I512" s="6">
        <v>25479.9</v>
      </c>
      <c r="J512" s="6" t="s">
        <v>2024</v>
      </c>
    </row>
    <row r="513" spans="1:10" ht="20.399999999999999" x14ac:dyDescent="0.3">
      <c r="A513" s="3">
        <v>44378</v>
      </c>
      <c r="B513" s="4" t="s">
        <v>2852</v>
      </c>
      <c r="C513" s="4" t="s">
        <v>2853</v>
      </c>
      <c r="D513" s="4" t="s">
        <v>1054</v>
      </c>
      <c r="E513" s="4" t="s">
        <v>2854</v>
      </c>
      <c r="F513" s="5">
        <v>115</v>
      </c>
      <c r="G513" s="6">
        <v>20.05</v>
      </c>
      <c r="H513" s="6">
        <v>35.58</v>
      </c>
      <c r="I513" s="6">
        <v>4091.7</v>
      </c>
      <c r="J513" s="6" t="s">
        <v>2024</v>
      </c>
    </row>
    <row r="514" spans="1:10" ht="20.399999999999999" x14ac:dyDescent="0.3">
      <c r="A514" s="3">
        <v>44378</v>
      </c>
      <c r="B514" s="4" t="s">
        <v>2855</v>
      </c>
      <c r="C514" s="4" t="s">
        <v>2856</v>
      </c>
      <c r="D514" s="4" t="s">
        <v>2857</v>
      </c>
      <c r="E514" s="4" t="s">
        <v>2858</v>
      </c>
      <c r="F514" s="5">
        <v>213</v>
      </c>
      <c r="G514" s="6">
        <v>7.65</v>
      </c>
      <c r="H514" s="6">
        <v>19.02</v>
      </c>
      <c r="I514" s="6">
        <v>4051.26</v>
      </c>
      <c r="J514" s="6" t="s">
        <v>2024</v>
      </c>
    </row>
    <row r="515" spans="1:10" ht="20.399999999999999" x14ac:dyDescent="0.3">
      <c r="A515" s="3">
        <v>44378</v>
      </c>
      <c r="B515" s="4" t="s">
        <v>2859</v>
      </c>
      <c r="C515" s="4" t="s">
        <v>2860</v>
      </c>
      <c r="D515" s="4" t="s">
        <v>120</v>
      </c>
      <c r="E515" s="4" t="s">
        <v>2861</v>
      </c>
      <c r="F515" s="5">
        <v>350</v>
      </c>
      <c r="G515" s="6">
        <v>3.87</v>
      </c>
      <c r="H515" s="6">
        <v>6.44</v>
      </c>
      <c r="I515" s="6">
        <v>2254</v>
      </c>
      <c r="J515" s="6" t="s">
        <v>2024</v>
      </c>
    </row>
    <row r="516" spans="1:10" ht="20.399999999999999" x14ac:dyDescent="0.3">
      <c r="A516" s="3">
        <v>44378</v>
      </c>
      <c r="B516" s="4" t="s">
        <v>2862</v>
      </c>
      <c r="C516" s="4" t="s">
        <v>2863</v>
      </c>
      <c r="D516" s="4" t="s">
        <v>2864</v>
      </c>
      <c r="E516" s="4" t="s">
        <v>2865</v>
      </c>
      <c r="F516" s="5">
        <v>81</v>
      </c>
      <c r="G516" s="6">
        <v>10.76</v>
      </c>
      <c r="H516" s="6">
        <v>22.59</v>
      </c>
      <c r="I516" s="6">
        <v>1829.79</v>
      </c>
      <c r="J516" s="6" t="s">
        <v>2024</v>
      </c>
    </row>
    <row r="517" spans="1:10" ht="30.6" x14ac:dyDescent="0.3">
      <c r="A517" s="3">
        <v>44378</v>
      </c>
      <c r="B517" s="4" t="s">
        <v>2866</v>
      </c>
      <c r="C517" s="4" t="s">
        <v>2867</v>
      </c>
      <c r="D517" s="4" t="s">
        <v>2868</v>
      </c>
      <c r="E517" s="4" t="s">
        <v>2869</v>
      </c>
      <c r="F517" s="5">
        <v>50</v>
      </c>
      <c r="G517" s="6">
        <v>6.69</v>
      </c>
      <c r="H517" s="6">
        <v>20.8</v>
      </c>
      <c r="I517" s="6">
        <v>1040</v>
      </c>
      <c r="J517" s="6" t="s">
        <v>2024</v>
      </c>
    </row>
    <row r="518" spans="1:10" ht="30.6" x14ac:dyDescent="0.3">
      <c r="A518" s="3">
        <v>44378</v>
      </c>
      <c r="B518" s="4" t="s">
        <v>2870</v>
      </c>
      <c r="C518" s="4" t="s">
        <v>2871</v>
      </c>
      <c r="D518" s="4" t="s">
        <v>1312</v>
      </c>
      <c r="E518" s="4" t="s">
        <v>2251</v>
      </c>
      <c r="F518" s="5">
        <v>731.15</v>
      </c>
      <c r="G518" s="6">
        <v>5.38</v>
      </c>
      <c r="H518" s="6">
        <v>7.81</v>
      </c>
      <c r="I518" s="6">
        <v>5710.28</v>
      </c>
      <c r="J518" s="6" t="s">
        <v>2024</v>
      </c>
    </row>
    <row r="519" spans="1:10" ht="20.399999999999999" x14ac:dyDescent="0.3">
      <c r="A519" s="3">
        <v>44378</v>
      </c>
      <c r="B519" s="4" t="s">
        <v>2872</v>
      </c>
      <c r="C519" s="4" t="s">
        <v>2873</v>
      </c>
      <c r="D519" s="4" t="s">
        <v>170</v>
      </c>
      <c r="E519" s="4" t="s">
        <v>2865</v>
      </c>
      <c r="F519" s="5">
        <v>162</v>
      </c>
      <c r="G519" s="6">
        <v>4.84</v>
      </c>
      <c r="H519" s="6">
        <v>12.4</v>
      </c>
      <c r="I519" s="6">
        <v>2008.8</v>
      </c>
      <c r="J519" s="6" t="s">
        <v>2024</v>
      </c>
    </row>
    <row r="520" spans="1:10" ht="20.399999999999999" x14ac:dyDescent="0.3">
      <c r="A520" s="3">
        <v>44378</v>
      </c>
      <c r="B520" s="4" t="s">
        <v>2874</v>
      </c>
      <c r="C520" s="4" t="s">
        <v>2875</v>
      </c>
      <c r="D520" s="4" t="s">
        <v>131</v>
      </c>
      <c r="E520" s="4" t="s">
        <v>2876</v>
      </c>
      <c r="F520" s="5">
        <v>22</v>
      </c>
      <c r="G520" s="6">
        <v>49.62</v>
      </c>
      <c r="H520" s="6">
        <v>59.54</v>
      </c>
      <c r="I520" s="6">
        <v>1309.8800000000001</v>
      </c>
      <c r="J520" s="6" t="s">
        <v>2024</v>
      </c>
    </row>
    <row r="521" spans="1:10" ht="30.6" x14ac:dyDescent="0.3">
      <c r="A521" s="3">
        <v>44378</v>
      </c>
      <c r="B521" s="4" t="s">
        <v>2877</v>
      </c>
      <c r="C521" s="4" t="s">
        <v>2878</v>
      </c>
      <c r="D521" s="4" t="s">
        <v>30</v>
      </c>
      <c r="E521" s="4" t="s">
        <v>2879</v>
      </c>
      <c r="F521" s="5">
        <v>74.17</v>
      </c>
      <c r="G521" s="6">
        <v>3.65</v>
      </c>
      <c r="H521" s="6">
        <v>4.38</v>
      </c>
      <c r="I521" s="6">
        <v>324.86</v>
      </c>
      <c r="J521" s="6" t="s">
        <v>2024</v>
      </c>
    </row>
    <row r="522" spans="1:10" ht="30.6" x14ac:dyDescent="0.3">
      <c r="A522" s="3">
        <v>44378</v>
      </c>
      <c r="B522" s="4" t="s">
        <v>2880</v>
      </c>
      <c r="C522" s="4" t="s">
        <v>2881</v>
      </c>
      <c r="D522" s="4" t="s">
        <v>77</v>
      </c>
      <c r="E522" s="4" t="s">
        <v>2882</v>
      </c>
      <c r="F522" s="5">
        <v>161</v>
      </c>
      <c r="G522" s="6">
        <v>3.05</v>
      </c>
      <c r="H522" s="6">
        <v>8.0399999999999991</v>
      </c>
      <c r="I522" s="6">
        <v>1294.44</v>
      </c>
      <c r="J522" s="6" t="s">
        <v>2024</v>
      </c>
    </row>
    <row r="523" spans="1:10" ht="30.6" x14ac:dyDescent="0.3">
      <c r="A523" s="3">
        <v>44378</v>
      </c>
      <c r="B523" s="4" t="s">
        <v>2883</v>
      </c>
      <c r="C523" s="4" t="s">
        <v>2884</v>
      </c>
      <c r="D523" s="4" t="s">
        <v>12</v>
      </c>
      <c r="E523" s="4" t="s">
        <v>2885</v>
      </c>
      <c r="F523" s="5">
        <v>765</v>
      </c>
      <c r="G523" s="6">
        <v>3.62</v>
      </c>
      <c r="H523" s="6">
        <v>6</v>
      </c>
      <c r="I523" s="6">
        <v>4590</v>
      </c>
      <c r="J523" s="6" t="s">
        <v>2024</v>
      </c>
    </row>
    <row r="524" spans="1:10" ht="30.6" x14ac:dyDescent="0.3">
      <c r="A524" s="3">
        <v>44378</v>
      </c>
      <c r="B524" s="4" t="s">
        <v>2886</v>
      </c>
      <c r="C524" s="4" t="s">
        <v>2887</v>
      </c>
      <c r="D524" s="4" t="s">
        <v>12</v>
      </c>
      <c r="E524" s="4" t="s">
        <v>2294</v>
      </c>
      <c r="F524" s="5">
        <v>277</v>
      </c>
      <c r="G524" s="6">
        <v>13.68</v>
      </c>
      <c r="H524" s="6">
        <v>21.5</v>
      </c>
      <c r="I524" s="6">
        <v>5955.5</v>
      </c>
      <c r="J524" s="6" t="s">
        <v>2024</v>
      </c>
    </row>
    <row r="525" spans="1:10" ht="30.6" x14ac:dyDescent="0.3">
      <c r="A525" s="3">
        <v>44378</v>
      </c>
      <c r="B525" s="4" t="s">
        <v>2880</v>
      </c>
      <c r="C525" s="4" t="s">
        <v>2888</v>
      </c>
      <c r="D525" s="4" t="s">
        <v>12</v>
      </c>
      <c r="E525" s="4" t="s">
        <v>2882</v>
      </c>
      <c r="F525" s="5">
        <v>935</v>
      </c>
      <c r="G525" s="6">
        <v>3.05</v>
      </c>
      <c r="H525" s="6">
        <v>8.0399999999999991</v>
      </c>
      <c r="I525" s="6">
        <v>7517.4</v>
      </c>
      <c r="J525" s="6" t="s">
        <v>2024</v>
      </c>
    </row>
    <row r="526" spans="1:10" ht="30.6" x14ac:dyDescent="0.3">
      <c r="A526" s="3">
        <v>44378</v>
      </c>
      <c r="B526" s="4" t="s">
        <v>2889</v>
      </c>
      <c r="C526" s="4" t="s">
        <v>2890</v>
      </c>
      <c r="D526" s="4" t="s">
        <v>12</v>
      </c>
      <c r="E526" s="4" t="s">
        <v>2891</v>
      </c>
      <c r="F526" s="5">
        <v>49</v>
      </c>
      <c r="G526" s="6">
        <v>3.87</v>
      </c>
      <c r="H526" s="6">
        <v>4.6399999999999997</v>
      </c>
      <c r="I526" s="6">
        <v>227.36</v>
      </c>
      <c r="J526" s="6" t="s">
        <v>2024</v>
      </c>
    </row>
    <row r="527" spans="1:10" ht="30.6" x14ac:dyDescent="0.3">
      <c r="A527" s="3">
        <v>44378</v>
      </c>
      <c r="B527" s="4" t="s">
        <v>2892</v>
      </c>
      <c r="C527" s="4" t="s">
        <v>2893</v>
      </c>
      <c r="D527" s="4" t="s">
        <v>12</v>
      </c>
      <c r="E527" s="4" t="s">
        <v>2894</v>
      </c>
      <c r="F527" s="5">
        <v>162</v>
      </c>
      <c r="G527" s="6">
        <v>3.23</v>
      </c>
      <c r="H527" s="6">
        <v>14</v>
      </c>
      <c r="I527" s="6">
        <v>2268</v>
      </c>
      <c r="J527" s="6" t="s">
        <v>2024</v>
      </c>
    </row>
    <row r="528" spans="1:10" ht="20.399999999999999" x14ac:dyDescent="0.3">
      <c r="A528" s="3">
        <v>44434</v>
      </c>
      <c r="B528" s="16" t="s">
        <v>2993</v>
      </c>
      <c r="C528" s="16" t="s">
        <v>3147</v>
      </c>
      <c r="D528" s="16" t="s">
        <v>73</v>
      </c>
      <c r="E528" s="16" t="s">
        <v>2034</v>
      </c>
      <c r="F528" s="17">
        <v>338</v>
      </c>
      <c r="G528" s="18">
        <v>139.07</v>
      </c>
      <c r="H528" s="18">
        <v>252.4</v>
      </c>
      <c r="I528" s="18">
        <v>85311.2</v>
      </c>
      <c r="J528" s="6" t="s">
        <v>2024</v>
      </c>
    </row>
    <row r="529" spans="1:10" ht="20.399999999999999" x14ac:dyDescent="0.3">
      <c r="A529" s="3">
        <v>44434</v>
      </c>
      <c r="B529" s="16" t="s">
        <v>2994</v>
      </c>
      <c r="C529" s="16" t="s">
        <v>3148</v>
      </c>
      <c r="D529" s="16" t="s">
        <v>131</v>
      </c>
      <c r="E529" s="16" t="s">
        <v>3325</v>
      </c>
      <c r="F529" s="17">
        <v>143</v>
      </c>
      <c r="G529" s="18">
        <v>2.71</v>
      </c>
      <c r="H529" s="18">
        <v>20.9</v>
      </c>
      <c r="I529" s="18">
        <v>2988.7</v>
      </c>
      <c r="J529" s="6" t="s">
        <v>2024</v>
      </c>
    </row>
    <row r="530" spans="1:10" ht="30.6" x14ac:dyDescent="0.3">
      <c r="A530" s="3">
        <v>44434</v>
      </c>
      <c r="B530" s="4" t="s">
        <v>2995</v>
      </c>
      <c r="C530" s="16" t="s">
        <v>3149</v>
      </c>
      <c r="D530" s="16" t="s">
        <v>12</v>
      </c>
      <c r="E530" s="16" t="s">
        <v>3326</v>
      </c>
      <c r="F530" s="17">
        <v>148</v>
      </c>
      <c r="G530" s="18">
        <v>3.25</v>
      </c>
      <c r="H530" s="18">
        <v>5.5</v>
      </c>
      <c r="I530" s="18">
        <v>814</v>
      </c>
      <c r="J530" s="6" t="s">
        <v>2024</v>
      </c>
    </row>
    <row r="531" spans="1:10" ht="30.6" x14ac:dyDescent="0.3">
      <c r="A531" s="3">
        <v>44434</v>
      </c>
      <c r="B531" s="16" t="s">
        <v>2996</v>
      </c>
      <c r="C531" s="16" t="s">
        <v>3150</v>
      </c>
      <c r="D531" s="16" t="s">
        <v>16</v>
      </c>
      <c r="E531" s="16" t="s">
        <v>2043</v>
      </c>
      <c r="F531" s="17">
        <v>314</v>
      </c>
      <c r="G531" s="18">
        <v>5.16</v>
      </c>
      <c r="H531" s="18">
        <v>33.659999999999997</v>
      </c>
      <c r="I531" s="18">
        <v>10569.24</v>
      </c>
      <c r="J531" s="6" t="s">
        <v>2024</v>
      </c>
    </row>
    <row r="532" spans="1:10" ht="30.6" x14ac:dyDescent="0.3">
      <c r="A532" s="3">
        <v>44434</v>
      </c>
      <c r="B532" s="16" t="s">
        <v>2997</v>
      </c>
      <c r="C532" s="16" t="s">
        <v>3151</v>
      </c>
      <c r="D532" s="16" t="s">
        <v>12</v>
      </c>
      <c r="E532" s="16" t="s">
        <v>3327</v>
      </c>
      <c r="F532" s="17">
        <v>118</v>
      </c>
      <c r="G532" s="18">
        <v>25.24</v>
      </c>
      <c r="H532" s="18">
        <v>25.46</v>
      </c>
      <c r="I532" s="18">
        <v>3004.28</v>
      </c>
      <c r="J532" s="6" t="s">
        <v>2024</v>
      </c>
    </row>
    <row r="533" spans="1:10" ht="30.6" x14ac:dyDescent="0.3">
      <c r="A533" s="3">
        <v>44434</v>
      </c>
      <c r="B533" s="16" t="s">
        <v>2998</v>
      </c>
      <c r="C533" s="16" t="s">
        <v>3152</v>
      </c>
      <c r="D533" s="16" t="s">
        <v>12</v>
      </c>
      <c r="E533" s="16" t="s">
        <v>3328</v>
      </c>
      <c r="F533" s="17">
        <v>446</v>
      </c>
      <c r="G533" s="18">
        <v>4.74</v>
      </c>
      <c r="H533" s="18">
        <v>15.06</v>
      </c>
      <c r="I533" s="18">
        <v>6716.76</v>
      </c>
      <c r="J533" s="6" t="s">
        <v>2024</v>
      </c>
    </row>
    <row r="534" spans="1:10" ht="20.399999999999999" x14ac:dyDescent="0.3">
      <c r="A534" s="3">
        <v>44434</v>
      </c>
      <c r="B534" s="16" t="s">
        <v>2999</v>
      </c>
      <c r="C534" s="16" t="s">
        <v>3153</v>
      </c>
      <c r="D534" s="16" t="s">
        <v>131</v>
      </c>
      <c r="E534" s="16" t="s">
        <v>3329</v>
      </c>
      <c r="F534" s="17">
        <v>24</v>
      </c>
      <c r="G534" s="18">
        <v>4.96</v>
      </c>
      <c r="H534" s="18">
        <v>5.95</v>
      </c>
      <c r="I534" s="18">
        <v>142.80000000000001</v>
      </c>
      <c r="J534" s="6" t="s">
        <v>2024</v>
      </c>
    </row>
    <row r="535" spans="1:10" ht="30.6" x14ac:dyDescent="0.3">
      <c r="A535" s="3">
        <v>44434</v>
      </c>
      <c r="B535" s="16" t="s">
        <v>3000</v>
      </c>
      <c r="C535" s="16" t="s">
        <v>3154</v>
      </c>
      <c r="D535" s="16" t="s">
        <v>16</v>
      </c>
      <c r="E535" s="16" t="s">
        <v>3330</v>
      </c>
      <c r="F535" s="17">
        <v>1698</v>
      </c>
      <c r="G535" s="18">
        <v>13.1</v>
      </c>
      <c r="H535" s="18">
        <v>54.7</v>
      </c>
      <c r="I535" s="18">
        <v>92880.6</v>
      </c>
      <c r="J535" s="6" t="s">
        <v>2024</v>
      </c>
    </row>
    <row r="536" spans="1:10" ht="30.6" x14ac:dyDescent="0.3">
      <c r="A536" s="3">
        <v>44434</v>
      </c>
      <c r="B536" s="16" t="s">
        <v>3001</v>
      </c>
      <c r="C536" s="16" t="s">
        <v>3155</v>
      </c>
      <c r="D536" s="16" t="s">
        <v>12</v>
      </c>
      <c r="E536" s="16" t="s">
        <v>3331</v>
      </c>
      <c r="F536" s="17">
        <v>947</v>
      </c>
      <c r="G536" s="18">
        <v>0.24</v>
      </c>
      <c r="H536" s="18">
        <v>6.4640000000000004</v>
      </c>
      <c r="I536" s="18">
        <v>6121.59</v>
      </c>
      <c r="J536" s="6" t="s">
        <v>2024</v>
      </c>
    </row>
    <row r="537" spans="1:10" ht="30.6" x14ac:dyDescent="0.3">
      <c r="A537" s="3">
        <v>44434</v>
      </c>
      <c r="B537" s="16" t="s">
        <v>3002</v>
      </c>
      <c r="C537" s="16" t="s">
        <v>3156</v>
      </c>
      <c r="D537" s="16" t="s">
        <v>30</v>
      </c>
      <c r="E537" s="16" t="s">
        <v>3332</v>
      </c>
      <c r="F537" s="17">
        <v>26.7</v>
      </c>
      <c r="G537" s="18">
        <v>1.95</v>
      </c>
      <c r="H537" s="18">
        <v>6.1</v>
      </c>
      <c r="I537" s="18">
        <v>162.87</v>
      </c>
      <c r="J537" s="6" t="s">
        <v>2024</v>
      </c>
    </row>
    <row r="538" spans="1:10" ht="30.6" x14ac:dyDescent="0.3">
      <c r="A538" s="3">
        <v>44434</v>
      </c>
      <c r="B538" s="16" t="s">
        <v>3003</v>
      </c>
      <c r="C538" s="16" t="s">
        <v>3157</v>
      </c>
      <c r="D538" s="16" t="s">
        <v>12</v>
      </c>
      <c r="E538" s="16" t="s">
        <v>2701</v>
      </c>
      <c r="F538" s="17">
        <v>249</v>
      </c>
      <c r="G538" s="18">
        <v>4.66</v>
      </c>
      <c r="H538" s="18">
        <v>15</v>
      </c>
      <c r="I538" s="18">
        <v>3735</v>
      </c>
      <c r="J538" s="6" t="s">
        <v>2024</v>
      </c>
    </row>
    <row r="539" spans="1:10" ht="20.399999999999999" x14ac:dyDescent="0.3">
      <c r="A539" s="3">
        <v>44434</v>
      </c>
      <c r="B539" s="16" t="s">
        <v>1103</v>
      </c>
      <c r="C539" s="16" t="s">
        <v>3158</v>
      </c>
      <c r="D539" s="16" t="s">
        <v>77</v>
      </c>
      <c r="E539" s="16" t="s">
        <v>3333</v>
      </c>
      <c r="F539" s="17">
        <v>3610.89</v>
      </c>
      <c r="G539" s="18">
        <v>3.54</v>
      </c>
      <c r="H539" s="18">
        <v>7.6</v>
      </c>
      <c r="I539" s="18">
        <v>27442.76</v>
      </c>
      <c r="J539" s="6" t="s">
        <v>2024</v>
      </c>
    </row>
    <row r="540" spans="1:10" ht="20.399999999999999" x14ac:dyDescent="0.3">
      <c r="A540" s="3">
        <v>44434</v>
      </c>
      <c r="B540" s="16" t="s">
        <v>3004</v>
      </c>
      <c r="C540" s="16" t="s">
        <v>3159</v>
      </c>
      <c r="D540" s="16" t="s">
        <v>266</v>
      </c>
      <c r="E540" s="16" t="s">
        <v>3334</v>
      </c>
      <c r="F540" s="17">
        <v>90</v>
      </c>
      <c r="G540" s="18">
        <v>2.4500000000000002</v>
      </c>
      <c r="H540" s="18">
        <v>18.399999999999999</v>
      </c>
      <c r="I540" s="18">
        <v>1656</v>
      </c>
      <c r="J540" s="6" t="s">
        <v>2024</v>
      </c>
    </row>
    <row r="541" spans="1:10" ht="30.6" x14ac:dyDescent="0.3">
      <c r="A541" s="3">
        <v>44434</v>
      </c>
      <c r="B541" s="16" t="s">
        <v>3005</v>
      </c>
      <c r="C541" s="16" t="s">
        <v>3160</v>
      </c>
      <c r="D541" s="16" t="s">
        <v>16</v>
      </c>
      <c r="E541" s="16" t="s">
        <v>3335</v>
      </c>
      <c r="F541" s="17">
        <v>57</v>
      </c>
      <c r="G541" s="18">
        <v>5.62</v>
      </c>
      <c r="H541" s="18">
        <v>9</v>
      </c>
      <c r="I541" s="18">
        <v>513</v>
      </c>
      <c r="J541" s="6" t="s">
        <v>2024</v>
      </c>
    </row>
    <row r="542" spans="1:10" ht="30.6" x14ac:dyDescent="0.3">
      <c r="A542" s="3">
        <v>44434</v>
      </c>
      <c r="B542" s="16" t="s">
        <v>3006</v>
      </c>
      <c r="C542" s="16" t="s">
        <v>3161</v>
      </c>
      <c r="D542" s="16" t="s">
        <v>12</v>
      </c>
      <c r="E542" s="16" t="s">
        <v>3336</v>
      </c>
      <c r="F542" s="17">
        <v>685</v>
      </c>
      <c r="G542" s="18">
        <v>3.37</v>
      </c>
      <c r="H542" s="18">
        <v>4.5</v>
      </c>
      <c r="I542" s="18">
        <v>3082.5</v>
      </c>
      <c r="J542" s="6" t="s">
        <v>2024</v>
      </c>
    </row>
    <row r="543" spans="1:10" ht="30.6" x14ac:dyDescent="0.3">
      <c r="A543" s="3">
        <v>44434</v>
      </c>
      <c r="B543" s="16" t="s">
        <v>3007</v>
      </c>
      <c r="C543" s="16" t="s">
        <v>3162</v>
      </c>
      <c r="D543" s="16" t="s">
        <v>101</v>
      </c>
      <c r="E543" s="16" t="s">
        <v>3337</v>
      </c>
      <c r="F543" s="17">
        <v>60</v>
      </c>
      <c r="G543" s="18">
        <v>4.26</v>
      </c>
      <c r="H543" s="18">
        <v>7.5</v>
      </c>
      <c r="I543" s="18">
        <v>450</v>
      </c>
      <c r="J543" s="6" t="s">
        <v>2024</v>
      </c>
    </row>
    <row r="544" spans="1:10" ht="30.6" x14ac:dyDescent="0.3">
      <c r="A544" s="3">
        <v>44434</v>
      </c>
      <c r="B544" s="4" t="s">
        <v>3008</v>
      </c>
      <c r="C544" s="16" t="s">
        <v>3163</v>
      </c>
      <c r="D544" s="16" t="s">
        <v>30</v>
      </c>
      <c r="E544" s="16" t="s">
        <v>3338</v>
      </c>
      <c r="F544" s="17">
        <v>117.91</v>
      </c>
      <c r="G544" s="18">
        <v>1.03</v>
      </c>
      <c r="H544" s="18">
        <v>3.5</v>
      </c>
      <c r="I544" s="18">
        <v>412.72</v>
      </c>
      <c r="J544" s="6" t="s">
        <v>2024</v>
      </c>
    </row>
    <row r="545" spans="1:10" ht="30.6" x14ac:dyDescent="0.3">
      <c r="A545" s="3">
        <v>44434</v>
      </c>
      <c r="B545" s="16" t="s">
        <v>3009</v>
      </c>
      <c r="C545" s="16" t="s">
        <v>3164</v>
      </c>
      <c r="D545" s="16" t="s">
        <v>16</v>
      </c>
      <c r="E545" s="16" t="s">
        <v>3339</v>
      </c>
      <c r="F545" s="17">
        <v>90</v>
      </c>
      <c r="G545" s="18">
        <v>21.51</v>
      </c>
      <c r="H545" s="18">
        <v>21.51</v>
      </c>
      <c r="I545" s="18">
        <v>1935.9</v>
      </c>
      <c r="J545" s="6" t="s">
        <v>2024</v>
      </c>
    </row>
    <row r="546" spans="1:10" ht="30.6" x14ac:dyDescent="0.3">
      <c r="A546" s="3">
        <v>44434</v>
      </c>
      <c r="B546" s="16" t="s">
        <v>3010</v>
      </c>
      <c r="C546" s="16" t="s">
        <v>3165</v>
      </c>
      <c r="D546" s="16" t="s">
        <v>12</v>
      </c>
      <c r="E546" s="16" t="s">
        <v>3340</v>
      </c>
      <c r="F546" s="17">
        <v>656</v>
      </c>
      <c r="G546" s="18">
        <v>3.74</v>
      </c>
      <c r="H546" s="18">
        <v>8.0500000000000007</v>
      </c>
      <c r="I546" s="18">
        <v>5280.8</v>
      </c>
      <c r="J546" s="6" t="s">
        <v>2024</v>
      </c>
    </row>
    <row r="547" spans="1:10" ht="30.6" x14ac:dyDescent="0.3">
      <c r="A547" s="3">
        <v>44434</v>
      </c>
      <c r="B547" s="16" t="s">
        <v>3011</v>
      </c>
      <c r="C547" s="16" t="s">
        <v>3166</v>
      </c>
      <c r="D547" s="16" t="s">
        <v>12</v>
      </c>
      <c r="E547" s="16" t="s">
        <v>3340</v>
      </c>
      <c r="F547" s="17">
        <v>2999</v>
      </c>
      <c r="G547" s="18">
        <v>3.3</v>
      </c>
      <c r="H547" s="18">
        <v>8.5</v>
      </c>
      <c r="I547" s="18">
        <v>25491.5</v>
      </c>
      <c r="J547" s="6" t="s">
        <v>2024</v>
      </c>
    </row>
    <row r="548" spans="1:10" ht="20.399999999999999" x14ac:dyDescent="0.3">
      <c r="A548" s="3">
        <v>44434</v>
      </c>
      <c r="B548" s="16" t="s">
        <v>3012</v>
      </c>
      <c r="C548" s="16" t="s">
        <v>3167</v>
      </c>
      <c r="D548" s="16" t="s">
        <v>131</v>
      </c>
      <c r="E548" s="16" t="s">
        <v>2647</v>
      </c>
      <c r="F548" s="17">
        <v>130</v>
      </c>
      <c r="G548" s="18">
        <v>7.97</v>
      </c>
      <c r="H548" s="18">
        <v>18.399999999999999</v>
      </c>
      <c r="I548" s="18">
        <v>2392</v>
      </c>
      <c r="J548" s="6" t="s">
        <v>2024</v>
      </c>
    </row>
    <row r="549" spans="1:10" ht="20.399999999999999" x14ac:dyDescent="0.3">
      <c r="A549" s="3">
        <v>44434</v>
      </c>
      <c r="B549" s="16" t="s">
        <v>3013</v>
      </c>
      <c r="C549" s="16" t="s">
        <v>3168</v>
      </c>
      <c r="D549" s="16" t="s">
        <v>266</v>
      </c>
      <c r="E549" s="16" t="s">
        <v>3341</v>
      </c>
      <c r="F549" s="17">
        <v>430.26</v>
      </c>
      <c r="G549" s="18">
        <v>12.36</v>
      </c>
      <c r="H549" s="18">
        <v>16.41</v>
      </c>
      <c r="I549" s="18">
        <v>7060.27</v>
      </c>
      <c r="J549" s="6" t="s">
        <v>2024</v>
      </c>
    </row>
    <row r="550" spans="1:10" ht="20.399999999999999" x14ac:dyDescent="0.3">
      <c r="A550" s="3">
        <v>44434</v>
      </c>
      <c r="B550" s="16" t="s">
        <v>3014</v>
      </c>
      <c r="C550" s="16" t="s">
        <v>3169</v>
      </c>
      <c r="D550" s="16" t="s">
        <v>266</v>
      </c>
      <c r="E550" s="16" t="s">
        <v>3342</v>
      </c>
      <c r="F550" s="17">
        <v>368</v>
      </c>
      <c r="G550" s="18">
        <v>26.29</v>
      </c>
      <c r="H550" s="18">
        <v>45.99</v>
      </c>
      <c r="I550" s="18">
        <v>16924.32</v>
      </c>
      <c r="J550" s="6" t="s">
        <v>2024</v>
      </c>
    </row>
    <row r="551" spans="1:10" ht="30.6" x14ac:dyDescent="0.3">
      <c r="A551" s="3">
        <v>44434</v>
      </c>
      <c r="B551" s="16" t="s">
        <v>3015</v>
      </c>
      <c r="C551" s="16" t="s">
        <v>3170</v>
      </c>
      <c r="D551" s="16" t="s">
        <v>30</v>
      </c>
      <c r="E551" s="16" t="s">
        <v>3343</v>
      </c>
      <c r="F551" s="17">
        <v>182.5</v>
      </c>
      <c r="G551" s="18">
        <v>6.71</v>
      </c>
      <c r="H551" s="18">
        <v>9.02</v>
      </c>
      <c r="I551" s="18">
        <v>1646.15</v>
      </c>
      <c r="J551" s="6" t="s">
        <v>2024</v>
      </c>
    </row>
    <row r="552" spans="1:10" ht="20.399999999999999" x14ac:dyDescent="0.3">
      <c r="A552" s="3">
        <v>44434</v>
      </c>
      <c r="B552" s="16" t="s">
        <v>2654</v>
      </c>
      <c r="C552" s="16" t="s">
        <v>3171</v>
      </c>
      <c r="D552" s="16" t="s">
        <v>266</v>
      </c>
      <c r="E552" s="16" t="s">
        <v>2736</v>
      </c>
      <c r="F552" s="17">
        <v>1406.4</v>
      </c>
      <c r="G552" s="18">
        <v>17.670000000000002</v>
      </c>
      <c r="H552" s="18">
        <v>19</v>
      </c>
      <c r="I552" s="18">
        <v>26721.599999999999</v>
      </c>
      <c r="J552" s="6" t="s">
        <v>2024</v>
      </c>
    </row>
    <row r="553" spans="1:10" ht="30.6" x14ac:dyDescent="0.3">
      <c r="A553" s="3">
        <v>44434</v>
      </c>
      <c r="B553" s="16" t="s">
        <v>3016</v>
      </c>
      <c r="C553" s="16" t="s">
        <v>3172</v>
      </c>
      <c r="D553" s="16" t="s">
        <v>30</v>
      </c>
      <c r="E553" s="16" t="s">
        <v>3344</v>
      </c>
      <c r="F553" s="17">
        <v>1571.31</v>
      </c>
      <c r="G553" s="18">
        <v>7.95</v>
      </c>
      <c r="H553" s="18">
        <v>9.01</v>
      </c>
      <c r="I553" s="18">
        <v>14157.5</v>
      </c>
      <c r="J553" s="6" t="s">
        <v>2024</v>
      </c>
    </row>
    <row r="554" spans="1:10" ht="20.399999999999999" x14ac:dyDescent="0.3">
      <c r="A554" s="3">
        <v>44434</v>
      </c>
      <c r="B554" s="16" t="s">
        <v>3017</v>
      </c>
      <c r="C554" s="16" t="s">
        <v>3173</v>
      </c>
      <c r="D554" s="16" t="s">
        <v>3315</v>
      </c>
      <c r="E554" s="16" t="s">
        <v>3345</v>
      </c>
      <c r="F554" s="17">
        <v>266</v>
      </c>
      <c r="G554" s="18">
        <v>43.39</v>
      </c>
      <c r="H554" s="18">
        <v>43.39</v>
      </c>
      <c r="I554" s="18">
        <v>11541.74</v>
      </c>
      <c r="J554" s="6" t="s">
        <v>2024</v>
      </c>
    </row>
    <row r="555" spans="1:10" ht="20.399999999999999" x14ac:dyDescent="0.3">
      <c r="A555" s="3">
        <v>44434</v>
      </c>
      <c r="B555" s="16" t="s">
        <v>3018</v>
      </c>
      <c r="C555" s="16" t="s">
        <v>3174</v>
      </c>
      <c r="D555" s="16" t="s">
        <v>38</v>
      </c>
      <c r="E555" s="16" t="s">
        <v>3346</v>
      </c>
      <c r="F555" s="17">
        <v>5039</v>
      </c>
      <c r="G555" s="18">
        <v>10.88</v>
      </c>
      <c r="H555" s="18">
        <v>0</v>
      </c>
      <c r="I555" s="18">
        <v>0</v>
      </c>
      <c r="J555" s="6" t="s">
        <v>2024</v>
      </c>
    </row>
    <row r="556" spans="1:10" ht="20.399999999999999" x14ac:dyDescent="0.3">
      <c r="A556" s="3">
        <v>44434</v>
      </c>
      <c r="B556" s="16" t="s">
        <v>3019</v>
      </c>
      <c r="C556" s="16" t="s">
        <v>3175</v>
      </c>
      <c r="D556" s="16" t="s">
        <v>77</v>
      </c>
      <c r="E556" s="16" t="s">
        <v>3347</v>
      </c>
      <c r="F556" s="17">
        <v>326</v>
      </c>
      <c r="G556" s="18">
        <v>21.75</v>
      </c>
      <c r="H556" s="18">
        <v>21.75</v>
      </c>
      <c r="I556" s="18">
        <v>7090.5</v>
      </c>
      <c r="J556" s="6" t="s">
        <v>2024</v>
      </c>
    </row>
    <row r="557" spans="1:10" ht="20.399999999999999" x14ac:dyDescent="0.3">
      <c r="A557" s="3">
        <v>44434</v>
      </c>
      <c r="B557" s="16" t="s">
        <v>3020</v>
      </c>
      <c r="C557" s="16" t="s">
        <v>3176</v>
      </c>
      <c r="D557" s="16" t="s">
        <v>26</v>
      </c>
      <c r="E557" s="16" t="s">
        <v>3348</v>
      </c>
      <c r="F557" s="17">
        <v>741</v>
      </c>
      <c r="G557" s="18">
        <v>20.079999999999998</v>
      </c>
      <c r="H557" s="18">
        <v>0</v>
      </c>
      <c r="I557" s="18">
        <v>0</v>
      </c>
      <c r="J557" s="6" t="s">
        <v>2024</v>
      </c>
    </row>
    <row r="558" spans="1:10" ht="30.6" x14ac:dyDescent="0.3">
      <c r="A558" s="3">
        <v>44434</v>
      </c>
      <c r="B558" s="16" t="s">
        <v>3021</v>
      </c>
      <c r="C558" s="16" t="s">
        <v>3177</v>
      </c>
      <c r="D558" s="16" t="s">
        <v>12</v>
      </c>
      <c r="E558" s="16" t="s">
        <v>3349</v>
      </c>
      <c r="F558" s="17">
        <v>706.33</v>
      </c>
      <c r="G558" s="18">
        <v>0.93</v>
      </c>
      <c r="H558" s="18">
        <v>4.7</v>
      </c>
      <c r="I558" s="18">
        <v>3319.75</v>
      </c>
      <c r="J558" s="6" t="s">
        <v>2024</v>
      </c>
    </row>
    <row r="559" spans="1:10" ht="20.399999999999999" x14ac:dyDescent="0.3">
      <c r="A559" s="3">
        <v>44434</v>
      </c>
      <c r="B559" s="16" t="s">
        <v>3021</v>
      </c>
      <c r="C559" s="16" t="s">
        <v>3178</v>
      </c>
      <c r="D559" s="16" t="s">
        <v>77</v>
      </c>
      <c r="E559" s="16" t="s">
        <v>3349</v>
      </c>
      <c r="F559" s="17">
        <v>522</v>
      </c>
      <c r="G559" s="18">
        <v>0.93</v>
      </c>
      <c r="H559" s="18">
        <v>4.7</v>
      </c>
      <c r="I559" s="18">
        <v>2453.4</v>
      </c>
      <c r="J559" s="6" t="s">
        <v>2024</v>
      </c>
    </row>
    <row r="560" spans="1:10" ht="30.6" x14ac:dyDescent="0.3">
      <c r="A560" s="3">
        <v>44434</v>
      </c>
      <c r="B560" s="16" t="s">
        <v>3022</v>
      </c>
      <c r="C560" s="16" t="s">
        <v>3179</v>
      </c>
      <c r="D560" s="16" t="s">
        <v>3316</v>
      </c>
      <c r="E560" s="16" t="s">
        <v>3350</v>
      </c>
      <c r="F560" s="17">
        <v>316</v>
      </c>
      <c r="G560" s="18">
        <v>3.35</v>
      </c>
      <c r="H560" s="18">
        <v>15.1</v>
      </c>
      <c r="I560" s="18">
        <v>4771.6000000000004</v>
      </c>
      <c r="J560" s="6" t="s">
        <v>2024</v>
      </c>
    </row>
    <row r="561" spans="1:10" ht="20.399999999999999" x14ac:dyDescent="0.3">
      <c r="A561" s="3">
        <v>44434</v>
      </c>
      <c r="B561" s="16" t="s">
        <v>3023</v>
      </c>
      <c r="C561" s="16" t="s">
        <v>3180</v>
      </c>
      <c r="D561" s="16" t="s">
        <v>3317</v>
      </c>
      <c r="E561" s="16" t="s">
        <v>3351</v>
      </c>
      <c r="F561" s="17">
        <v>3228.1</v>
      </c>
      <c r="G561" s="18">
        <v>2.6</v>
      </c>
      <c r="H561" s="18">
        <v>3.12</v>
      </c>
      <c r="I561" s="18">
        <v>10071.67</v>
      </c>
      <c r="J561" s="6" t="s">
        <v>2024</v>
      </c>
    </row>
    <row r="562" spans="1:10" ht="30.6" x14ac:dyDescent="0.3">
      <c r="A562" s="3">
        <v>44434</v>
      </c>
      <c r="B562" s="16" t="s">
        <v>3024</v>
      </c>
      <c r="C562" s="16" t="s">
        <v>3181</v>
      </c>
      <c r="D562" s="16" t="s">
        <v>16</v>
      </c>
      <c r="E562" s="16" t="s">
        <v>3352</v>
      </c>
      <c r="F562" s="17">
        <v>155</v>
      </c>
      <c r="G562" s="18">
        <v>2.98</v>
      </c>
      <c r="H562" s="18">
        <v>3.5</v>
      </c>
      <c r="I562" s="18">
        <v>542.5</v>
      </c>
      <c r="J562" s="6" t="s">
        <v>2024</v>
      </c>
    </row>
    <row r="563" spans="1:10" ht="30.6" x14ac:dyDescent="0.3">
      <c r="A563" s="3">
        <v>44434</v>
      </c>
      <c r="B563" s="16" t="s">
        <v>3025</v>
      </c>
      <c r="C563" s="16" t="s">
        <v>3182</v>
      </c>
      <c r="D563" s="16" t="s">
        <v>12</v>
      </c>
      <c r="E563" s="16" t="s">
        <v>3353</v>
      </c>
      <c r="F563" s="17">
        <v>92</v>
      </c>
      <c r="G563" s="18">
        <v>8.7100000000000009</v>
      </c>
      <c r="H563" s="18">
        <v>11.62</v>
      </c>
      <c r="I563" s="18">
        <v>1069.04</v>
      </c>
      <c r="J563" s="6" t="s">
        <v>2024</v>
      </c>
    </row>
    <row r="564" spans="1:10" ht="30.6" x14ac:dyDescent="0.3">
      <c r="A564" s="3">
        <v>44434</v>
      </c>
      <c r="B564" s="16" t="s">
        <v>3026</v>
      </c>
      <c r="C564" s="16" t="s">
        <v>3183</v>
      </c>
      <c r="D564" s="16" t="s">
        <v>12</v>
      </c>
      <c r="E564" s="16" t="s">
        <v>3353</v>
      </c>
      <c r="F564" s="17">
        <v>93</v>
      </c>
      <c r="G564" s="18">
        <v>8.7100000000000009</v>
      </c>
      <c r="H564" s="18">
        <v>11.62</v>
      </c>
      <c r="I564" s="18">
        <v>1080.6600000000001</v>
      </c>
      <c r="J564" s="6" t="s">
        <v>2024</v>
      </c>
    </row>
    <row r="565" spans="1:10" ht="30.6" x14ac:dyDescent="0.3">
      <c r="A565" s="3">
        <v>44434</v>
      </c>
      <c r="B565" s="16" t="s">
        <v>3027</v>
      </c>
      <c r="C565" s="16" t="s">
        <v>3184</v>
      </c>
      <c r="D565" s="16" t="s">
        <v>12</v>
      </c>
      <c r="E565" s="16" t="s">
        <v>3354</v>
      </c>
      <c r="F565" s="17">
        <v>1781.5</v>
      </c>
      <c r="G565" s="18">
        <v>6.27</v>
      </c>
      <c r="H565" s="18">
        <v>16.98</v>
      </c>
      <c r="I565" s="18">
        <v>30249.87</v>
      </c>
      <c r="J565" s="6" t="s">
        <v>2024</v>
      </c>
    </row>
    <row r="566" spans="1:10" ht="20.399999999999999" x14ac:dyDescent="0.3">
      <c r="A566" s="3">
        <v>44434</v>
      </c>
      <c r="B566" s="16" t="s">
        <v>3028</v>
      </c>
      <c r="C566" s="16" t="s">
        <v>3185</v>
      </c>
      <c r="D566" s="16" t="s">
        <v>34</v>
      </c>
      <c r="E566" s="16" t="s">
        <v>3355</v>
      </c>
      <c r="F566" s="17">
        <v>355.2</v>
      </c>
      <c r="G566" s="18">
        <v>10.33</v>
      </c>
      <c r="H566" s="18">
        <v>15.5</v>
      </c>
      <c r="I566" s="18">
        <v>5505.6</v>
      </c>
      <c r="J566" s="6" t="s">
        <v>2024</v>
      </c>
    </row>
    <row r="567" spans="1:10" ht="20.399999999999999" x14ac:dyDescent="0.3">
      <c r="A567" s="3">
        <v>44434</v>
      </c>
      <c r="B567" s="16" t="s">
        <v>1156</v>
      </c>
      <c r="C567" s="16" t="s">
        <v>3186</v>
      </c>
      <c r="D567" s="16" t="s">
        <v>3318</v>
      </c>
      <c r="E567" s="16" t="s">
        <v>2104</v>
      </c>
      <c r="F567" s="17">
        <v>659</v>
      </c>
      <c r="G567" s="18">
        <v>11.19</v>
      </c>
      <c r="H567" s="18">
        <v>14.5</v>
      </c>
      <c r="I567" s="18">
        <v>9555.5</v>
      </c>
      <c r="J567" s="6" t="s">
        <v>2024</v>
      </c>
    </row>
    <row r="568" spans="1:10" ht="20.399999999999999" x14ac:dyDescent="0.3">
      <c r="A568" s="3">
        <v>44434</v>
      </c>
      <c r="B568" s="16" t="s">
        <v>3029</v>
      </c>
      <c r="C568" s="16" t="s">
        <v>3187</v>
      </c>
      <c r="D568" s="16" t="s">
        <v>34</v>
      </c>
      <c r="E568" s="16" t="s">
        <v>3356</v>
      </c>
      <c r="F568" s="17">
        <v>309.57</v>
      </c>
      <c r="G568" s="18">
        <v>10.57</v>
      </c>
      <c r="H568" s="18">
        <v>24.05</v>
      </c>
      <c r="I568" s="18">
        <v>7445.15</v>
      </c>
      <c r="J568" s="6" t="s">
        <v>2024</v>
      </c>
    </row>
    <row r="569" spans="1:10" ht="20.399999999999999" x14ac:dyDescent="0.3">
      <c r="A569" s="3">
        <v>44434</v>
      </c>
      <c r="B569" s="16" t="s">
        <v>3030</v>
      </c>
      <c r="C569" s="16" t="s">
        <v>3188</v>
      </c>
      <c r="D569" s="16" t="s">
        <v>34</v>
      </c>
      <c r="E569" s="16" t="s">
        <v>3356</v>
      </c>
      <c r="F569" s="17">
        <v>808.23</v>
      </c>
      <c r="G569" s="18">
        <v>7.34</v>
      </c>
      <c r="H569" s="18">
        <v>15.26</v>
      </c>
      <c r="I569" s="18">
        <v>12333.59</v>
      </c>
      <c r="J569" s="6" t="s">
        <v>2024</v>
      </c>
    </row>
    <row r="570" spans="1:10" ht="20.399999999999999" x14ac:dyDescent="0.3">
      <c r="A570" s="3">
        <v>44434</v>
      </c>
      <c r="B570" s="16" t="s">
        <v>3031</v>
      </c>
      <c r="C570" s="16" t="s">
        <v>3189</v>
      </c>
      <c r="D570" s="16" t="s">
        <v>42</v>
      </c>
      <c r="E570" s="16" t="s">
        <v>2107</v>
      </c>
      <c r="F570" s="17">
        <v>15</v>
      </c>
      <c r="G570" s="18">
        <v>19.36</v>
      </c>
      <c r="H570" s="18">
        <v>29.4</v>
      </c>
      <c r="I570" s="18">
        <v>441</v>
      </c>
      <c r="J570" s="6" t="s">
        <v>2024</v>
      </c>
    </row>
    <row r="571" spans="1:10" ht="20.399999999999999" x14ac:dyDescent="0.3">
      <c r="A571" s="3">
        <v>44434</v>
      </c>
      <c r="B571" s="16" t="s">
        <v>3032</v>
      </c>
      <c r="C571" s="16" t="s">
        <v>3190</v>
      </c>
      <c r="D571" s="16" t="s">
        <v>34</v>
      </c>
      <c r="E571" s="16" t="s">
        <v>3357</v>
      </c>
      <c r="F571" s="17">
        <v>20.12</v>
      </c>
      <c r="G571" s="18">
        <v>3.67</v>
      </c>
      <c r="H571" s="18">
        <v>18.39</v>
      </c>
      <c r="I571" s="18">
        <v>370</v>
      </c>
      <c r="J571" s="6" t="s">
        <v>2024</v>
      </c>
    </row>
    <row r="572" spans="1:10" ht="20.399999999999999" x14ac:dyDescent="0.3">
      <c r="A572" s="3">
        <v>44434</v>
      </c>
      <c r="B572" s="16" t="s">
        <v>3033</v>
      </c>
      <c r="C572" s="16" t="s">
        <v>3191</v>
      </c>
      <c r="D572" s="16" t="s">
        <v>34</v>
      </c>
      <c r="E572" s="16" t="s">
        <v>3358</v>
      </c>
      <c r="F572" s="17">
        <v>292.95</v>
      </c>
      <c r="G572" s="18">
        <v>11.96</v>
      </c>
      <c r="H572" s="18">
        <v>19.420000000000002</v>
      </c>
      <c r="I572" s="18">
        <v>5689.1</v>
      </c>
      <c r="J572" s="6" t="s">
        <v>2024</v>
      </c>
    </row>
    <row r="573" spans="1:10" ht="30.6" x14ac:dyDescent="0.3">
      <c r="A573" s="3">
        <v>44434</v>
      </c>
      <c r="B573" s="16" t="s">
        <v>3034</v>
      </c>
      <c r="C573" s="16" t="s">
        <v>3192</v>
      </c>
      <c r="D573" s="16" t="s">
        <v>246</v>
      </c>
      <c r="E573" s="16" t="s">
        <v>2736</v>
      </c>
      <c r="F573" s="17">
        <v>1046</v>
      </c>
      <c r="G573" s="18">
        <v>5.65</v>
      </c>
      <c r="H573" s="18">
        <v>15</v>
      </c>
      <c r="I573" s="18">
        <v>15690</v>
      </c>
      <c r="J573" s="6" t="s">
        <v>2024</v>
      </c>
    </row>
    <row r="574" spans="1:10" ht="30.6" x14ac:dyDescent="0.3">
      <c r="A574" s="3">
        <v>44434</v>
      </c>
      <c r="B574" s="16" t="s">
        <v>3035</v>
      </c>
      <c r="C574" s="16" t="s">
        <v>3193</v>
      </c>
      <c r="D574" s="4" t="s">
        <v>30</v>
      </c>
      <c r="E574" s="16" t="s">
        <v>3359</v>
      </c>
      <c r="F574" s="17">
        <v>213.34</v>
      </c>
      <c r="G574" s="18">
        <v>0.98</v>
      </c>
      <c r="H574" s="18">
        <v>6.1</v>
      </c>
      <c r="I574" s="18">
        <v>1301.3699999999999</v>
      </c>
      <c r="J574" s="6" t="s">
        <v>2024</v>
      </c>
    </row>
    <row r="575" spans="1:10" ht="30.6" x14ac:dyDescent="0.3">
      <c r="A575" s="3">
        <v>44434</v>
      </c>
      <c r="B575" s="16" t="s">
        <v>3036</v>
      </c>
      <c r="C575" s="16" t="s">
        <v>3194</v>
      </c>
      <c r="D575" s="16" t="s">
        <v>12</v>
      </c>
      <c r="E575" s="16" t="s">
        <v>3360</v>
      </c>
      <c r="F575" s="17">
        <v>1025</v>
      </c>
      <c r="G575" s="18">
        <v>4.3</v>
      </c>
      <c r="H575" s="18">
        <v>7.9</v>
      </c>
      <c r="I575" s="18">
        <v>8097.5</v>
      </c>
      <c r="J575" s="6" t="s">
        <v>2024</v>
      </c>
    </row>
    <row r="576" spans="1:10" ht="30.6" x14ac:dyDescent="0.3">
      <c r="A576" s="3">
        <v>44434</v>
      </c>
      <c r="B576" s="16" t="s">
        <v>3037</v>
      </c>
      <c r="C576" s="16" t="s">
        <v>3195</v>
      </c>
      <c r="D576" s="16" t="s">
        <v>30</v>
      </c>
      <c r="E576" s="16" t="s">
        <v>3361</v>
      </c>
      <c r="F576" s="17">
        <v>9.67</v>
      </c>
      <c r="G576" s="18">
        <v>2.87</v>
      </c>
      <c r="H576" s="18">
        <v>5.17</v>
      </c>
      <c r="I576" s="18">
        <v>50</v>
      </c>
      <c r="J576" s="6" t="s">
        <v>2024</v>
      </c>
    </row>
    <row r="577" spans="1:10" ht="30.6" x14ac:dyDescent="0.3">
      <c r="A577" s="3">
        <v>44434</v>
      </c>
      <c r="B577" s="16" t="s">
        <v>650</v>
      </c>
      <c r="C577" s="16" t="s">
        <v>3196</v>
      </c>
      <c r="D577" s="16" t="s">
        <v>49</v>
      </c>
      <c r="E577" s="16" t="s">
        <v>3362</v>
      </c>
      <c r="F577" s="17">
        <v>3220.5</v>
      </c>
      <c r="G577" s="18">
        <v>8.16</v>
      </c>
      <c r="H577" s="18">
        <v>9.7899999999999991</v>
      </c>
      <c r="I577" s="18">
        <v>31528.7</v>
      </c>
      <c r="J577" s="6" t="s">
        <v>2024</v>
      </c>
    </row>
    <row r="578" spans="1:10" ht="30.6" x14ac:dyDescent="0.3">
      <c r="A578" s="3">
        <v>44434</v>
      </c>
      <c r="B578" s="16" t="s">
        <v>650</v>
      </c>
      <c r="C578" s="16" t="s">
        <v>3197</v>
      </c>
      <c r="D578" s="16" t="s">
        <v>93</v>
      </c>
      <c r="E578" s="16" t="s">
        <v>3362</v>
      </c>
      <c r="F578" s="17">
        <v>197.81</v>
      </c>
      <c r="G578" s="18">
        <v>8.16</v>
      </c>
      <c r="H578" s="18">
        <v>9.7899999999999991</v>
      </c>
      <c r="I578" s="18">
        <v>1936.56</v>
      </c>
      <c r="J578" s="6" t="s">
        <v>2024</v>
      </c>
    </row>
    <row r="579" spans="1:10" ht="20.399999999999999" x14ac:dyDescent="0.3">
      <c r="A579" s="3">
        <v>44434</v>
      </c>
      <c r="B579" s="16" t="s">
        <v>3038</v>
      </c>
      <c r="C579" s="16" t="s">
        <v>3198</v>
      </c>
      <c r="D579" s="16" t="s">
        <v>73</v>
      </c>
      <c r="E579" s="16" t="s">
        <v>3360</v>
      </c>
      <c r="F579" s="17">
        <v>499</v>
      </c>
      <c r="G579" s="18">
        <v>7.73</v>
      </c>
      <c r="H579" s="18">
        <v>13.5</v>
      </c>
      <c r="I579" s="18">
        <v>6736.5</v>
      </c>
      <c r="J579" s="6" t="s">
        <v>2024</v>
      </c>
    </row>
    <row r="580" spans="1:10" ht="30.6" x14ac:dyDescent="0.3">
      <c r="A580" s="3">
        <v>44434</v>
      </c>
      <c r="B580" s="16" t="s">
        <v>3039</v>
      </c>
      <c r="C580" s="16" t="s">
        <v>3199</v>
      </c>
      <c r="D580" s="16" t="s">
        <v>12</v>
      </c>
      <c r="E580" s="16" t="s">
        <v>3363</v>
      </c>
      <c r="F580" s="17">
        <v>169</v>
      </c>
      <c r="G580" s="18">
        <v>15.38</v>
      </c>
      <c r="H580" s="18">
        <v>18.46</v>
      </c>
      <c r="I580" s="18">
        <v>3119.74</v>
      </c>
      <c r="J580" s="6" t="s">
        <v>2024</v>
      </c>
    </row>
    <row r="581" spans="1:10" ht="20.399999999999999" x14ac:dyDescent="0.3">
      <c r="A581" s="3">
        <v>44434</v>
      </c>
      <c r="B581" s="16" t="s">
        <v>3040</v>
      </c>
      <c r="C581" s="16" t="s">
        <v>3200</v>
      </c>
      <c r="D581" s="16" t="s">
        <v>34</v>
      </c>
      <c r="E581" s="16" t="s">
        <v>3364</v>
      </c>
      <c r="F581" s="17">
        <v>43</v>
      </c>
      <c r="G581" s="18">
        <v>5.56</v>
      </c>
      <c r="H581" s="18">
        <v>19.71</v>
      </c>
      <c r="I581" s="18">
        <v>847.53</v>
      </c>
      <c r="J581" s="6" t="s">
        <v>2024</v>
      </c>
    </row>
    <row r="582" spans="1:10" ht="20.399999999999999" x14ac:dyDescent="0.3">
      <c r="A582" s="3">
        <v>44434</v>
      </c>
      <c r="B582" s="16" t="s">
        <v>3041</v>
      </c>
      <c r="C582" s="16" t="s">
        <v>3201</v>
      </c>
      <c r="D582" s="16" t="s">
        <v>73</v>
      </c>
      <c r="E582" s="16" t="s">
        <v>3365</v>
      </c>
      <c r="F582" s="17">
        <v>1670.14</v>
      </c>
      <c r="G582" s="18">
        <v>20.079999999999998</v>
      </c>
      <c r="H582" s="18">
        <v>39.93</v>
      </c>
      <c r="I582" s="18">
        <v>66688.69</v>
      </c>
      <c r="J582" s="6" t="s">
        <v>2024</v>
      </c>
    </row>
    <row r="583" spans="1:10" ht="20.399999999999999" x14ac:dyDescent="0.3">
      <c r="A583" s="3">
        <v>44434</v>
      </c>
      <c r="B583" s="16" t="s">
        <v>3041</v>
      </c>
      <c r="C583" s="16" t="s">
        <v>3202</v>
      </c>
      <c r="D583" s="16" t="s">
        <v>266</v>
      </c>
      <c r="E583" s="16" t="s">
        <v>3365</v>
      </c>
      <c r="F583" s="17">
        <v>734.86</v>
      </c>
      <c r="G583" s="18">
        <v>20.079999999999998</v>
      </c>
      <c r="H583" s="18">
        <v>39.93</v>
      </c>
      <c r="I583" s="18">
        <v>29342.959999999999</v>
      </c>
      <c r="J583" s="6" t="s">
        <v>2024</v>
      </c>
    </row>
    <row r="584" spans="1:10" ht="20.399999999999999" x14ac:dyDescent="0.3">
      <c r="A584" s="3">
        <v>44434</v>
      </c>
      <c r="B584" s="16" t="s">
        <v>3042</v>
      </c>
      <c r="C584" s="16" t="s">
        <v>3203</v>
      </c>
      <c r="D584" s="16" t="s">
        <v>34</v>
      </c>
      <c r="E584" s="16" t="s">
        <v>3366</v>
      </c>
      <c r="F584" s="17">
        <v>11.17</v>
      </c>
      <c r="G584" s="18">
        <v>1.4630000000000001</v>
      </c>
      <c r="H584" s="18">
        <v>5</v>
      </c>
      <c r="I584" s="18">
        <v>55.85</v>
      </c>
      <c r="J584" s="6" t="s">
        <v>2024</v>
      </c>
    </row>
    <row r="585" spans="1:10" ht="20.399999999999999" x14ac:dyDescent="0.3">
      <c r="A585" s="3">
        <v>44434</v>
      </c>
      <c r="B585" s="16" t="s">
        <v>3043</v>
      </c>
      <c r="C585" s="16" t="s">
        <v>3204</v>
      </c>
      <c r="D585" s="16" t="s">
        <v>73</v>
      </c>
      <c r="E585" s="16" t="s">
        <v>3367</v>
      </c>
      <c r="F585" s="17">
        <v>226</v>
      </c>
      <c r="G585" s="18">
        <v>0.73</v>
      </c>
      <c r="H585" s="18">
        <v>11</v>
      </c>
      <c r="I585" s="18">
        <v>2486</v>
      </c>
      <c r="J585" s="6" t="s">
        <v>2024</v>
      </c>
    </row>
    <row r="586" spans="1:10" ht="30.6" x14ac:dyDescent="0.3">
      <c r="A586" s="3">
        <v>44434</v>
      </c>
      <c r="B586" s="16" t="s">
        <v>3044</v>
      </c>
      <c r="C586" s="16" t="s">
        <v>3205</v>
      </c>
      <c r="D586" s="16" t="s">
        <v>3319</v>
      </c>
      <c r="E586" s="16" t="s">
        <v>3368</v>
      </c>
      <c r="F586" s="17">
        <v>114</v>
      </c>
      <c r="G586" s="18">
        <v>10.44</v>
      </c>
      <c r="H586" s="18">
        <v>17</v>
      </c>
      <c r="I586" s="18">
        <v>1938</v>
      </c>
      <c r="J586" s="6" t="s">
        <v>2024</v>
      </c>
    </row>
    <row r="587" spans="1:10" ht="20.399999999999999" x14ac:dyDescent="0.3">
      <c r="A587" s="3">
        <v>44434</v>
      </c>
      <c r="B587" s="16" t="s">
        <v>3045</v>
      </c>
      <c r="C587" s="16" t="s">
        <v>3206</v>
      </c>
      <c r="D587" s="16" t="s">
        <v>1219</v>
      </c>
      <c r="E587" s="16" t="s">
        <v>3369</v>
      </c>
      <c r="F587" s="17">
        <v>205.2</v>
      </c>
      <c r="G587" s="18">
        <v>4.2</v>
      </c>
      <c r="H587" s="18">
        <v>28.3</v>
      </c>
      <c r="I587" s="18">
        <v>5807.16</v>
      </c>
      <c r="J587" s="6" t="s">
        <v>2024</v>
      </c>
    </row>
    <row r="588" spans="1:10" ht="30.6" x14ac:dyDescent="0.3">
      <c r="A588" s="3">
        <v>44434</v>
      </c>
      <c r="B588" s="16" t="s">
        <v>3046</v>
      </c>
      <c r="C588" s="16" t="s">
        <v>3207</v>
      </c>
      <c r="D588" s="16" t="s">
        <v>12</v>
      </c>
      <c r="E588" s="16" t="s">
        <v>2134</v>
      </c>
      <c r="F588" s="17">
        <v>766</v>
      </c>
      <c r="G588" s="18">
        <v>13.04</v>
      </c>
      <c r="H588" s="18">
        <v>50.88</v>
      </c>
      <c r="I588" s="18">
        <v>38974.080000000002</v>
      </c>
      <c r="J588" s="6" t="s">
        <v>2024</v>
      </c>
    </row>
    <row r="589" spans="1:10" ht="20.399999999999999" x14ac:dyDescent="0.3">
      <c r="A589" s="3">
        <v>44434</v>
      </c>
      <c r="B589" s="16" t="s">
        <v>3047</v>
      </c>
      <c r="C589" s="16" t="s">
        <v>3208</v>
      </c>
      <c r="D589" s="16" t="s">
        <v>73</v>
      </c>
      <c r="E589" s="16" t="s">
        <v>3370</v>
      </c>
      <c r="F589" s="17">
        <v>498</v>
      </c>
      <c r="G589" s="18">
        <v>26.93</v>
      </c>
      <c r="H589" s="18">
        <v>60.23</v>
      </c>
      <c r="I589" s="18">
        <v>29994.54</v>
      </c>
      <c r="J589" s="6" t="s">
        <v>2024</v>
      </c>
    </row>
    <row r="590" spans="1:10" ht="30.6" x14ac:dyDescent="0.3">
      <c r="A590" s="3">
        <v>44434</v>
      </c>
      <c r="B590" s="16" t="s">
        <v>3048</v>
      </c>
      <c r="C590" s="16" t="s">
        <v>3209</v>
      </c>
      <c r="D590" s="16" t="s">
        <v>30</v>
      </c>
      <c r="E590" s="16" t="s">
        <v>3371</v>
      </c>
      <c r="F590" s="17">
        <v>109.29</v>
      </c>
      <c r="G590" s="18">
        <v>3.16</v>
      </c>
      <c r="H590" s="18">
        <v>20</v>
      </c>
      <c r="I590" s="18">
        <v>2185.8000000000002</v>
      </c>
      <c r="J590" s="6" t="s">
        <v>2024</v>
      </c>
    </row>
    <row r="591" spans="1:10" ht="20.399999999999999" x14ac:dyDescent="0.3">
      <c r="A591" s="3">
        <v>44434</v>
      </c>
      <c r="B591" s="16" t="s">
        <v>3049</v>
      </c>
      <c r="C591" s="16" t="s">
        <v>3210</v>
      </c>
      <c r="D591" s="16" t="s">
        <v>73</v>
      </c>
      <c r="E591" s="16" t="s">
        <v>3372</v>
      </c>
      <c r="F591" s="17">
        <v>74</v>
      </c>
      <c r="G591" s="18">
        <v>6.1</v>
      </c>
      <c r="H591" s="18">
        <v>22.77</v>
      </c>
      <c r="I591" s="18">
        <v>1684.98</v>
      </c>
      <c r="J591" s="6" t="s">
        <v>2024</v>
      </c>
    </row>
    <row r="592" spans="1:10" ht="30.6" x14ac:dyDescent="0.3">
      <c r="A592" s="3">
        <v>44434</v>
      </c>
      <c r="B592" s="16" t="s">
        <v>3050</v>
      </c>
      <c r="C592" s="16" t="s">
        <v>3211</v>
      </c>
      <c r="D592" s="16" t="s">
        <v>288</v>
      </c>
      <c r="E592" s="16" t="s">
        <v>3373</v>
      </c>
      <c r="F592" s="17">
        <v>645.95000000000005</v>
      </c>
      <c r="G592" s="18">
        <v>13.14</v>
      </c>
      <c r="H592" s="18">
        <v>16.899999999999999</v>
      </c>
      <c r="I592" s="18">
        <v>10916.56</v>
      </c>
      <c r="J592" s="6" t="s">
        <v>2024</v>
      </c>
    </row>
    <row r="593" spans="1:10" ht="30.6" x14ac:dyDescent="0.3">
      <c r="A593" s="3">
        <v>44434</v>
      </c>
      <c r="B593" s="16" t="s">
        <v>3051</v>
      </c>
      <c r="C593" s="16" t="s">
        <v>3212</v>
      </c>
      <c r="D593" s="16" t="s">
        <v>288</v>
      </c>
      <c r="E593" s="16" t="s">
        <v>3373</v>
      </c>
      <c r="F593" s="17">
        <v>776.33</v>
      </c>
      <c r="G593" s="18">
        <v>13.14</v>
      </c>
      <c r="H593" s="18">
        <v>16.899999999999999</v>
      </c>
      <c r="I593" s="18">
        <v>13119.98</v>
      </c>
      <c r="J593" s="6" t="s">
        <v>2024</v>
      </c>
    </row>
    <row r="594" spans="1:10" ht="40.799999999999997" x14ac:dyDescent="0.3">
      <c r="A594" s="3">
        <v>44434</v>
      </c>
      <c r="B594" s="16" t="s">
        <v>3052</v>
      </c>
      <c r="C594" s="16" t="s">
        <v>3213</v>
      </c>
      <c r="D594" s="16" t="s">
        <v>3320</v>
      </c>
      <c r="E594" s="16" t="s">
        <v>3373</v>
      </c>
      <c r="F594" s="17">
        <v>368</v>
      </c>
      <c r="G594" s="18">
        <v>13.14</v>
      </c>
      <c r="H594" s="18">
        <v>16.899999999999999</v>
      </c>
      <c r="I594" s="18">
        <v>6219.2</v>
      </c>
      <c r="J594" s="6" t="s">
        <v>2024</v>
      </c>
    </row>
    <row r="595" spans="1:10" ht="30.6" x14ac:dyDescent="0.3">
      <c r="A595" s="3">
        <v>44434</v>
      </c>
      <c r="B595" s="16" t="s">
        <v>3053</v>
      </c>
      <c r="C595" s="16" t="s">
        <v>3214</v>
      </c>
      <c r="D595" s="16" t="s">
        <v>30</v>
      </c>
      <c r="E595" s="16" t="s">
        <v>3374</v>
      </c>
      <c r="F595" s="17">
        <v>450.67</v>
      </c>
      <c r="G595" s="18">
        <v>5.31</v>
      </c>
      <c r="H595" s="18">
        <v>20.3</v>
      </c>
      <c r="I595" s="18">
        <v>9148.6</v>
      </c>
      <c r="J595" s="6" t="s">
        <v>2024</v>
      </c>
    </row>
    <row r="596" spans="1:10" ht="30.6" x14ac:dyDescent="0.3">
      <c r="A596" s="3">
        <v>44434</v>
      </c>
      <c r="B596" s="16" t="s">
        <v>3054</v>
      </c>
      <c r="C596" s="16" t="s">
        <v>3215</v>
      </c>
      <c r="D596" s="16" t="s">
        <v>93</v>
      </c>
      <c r="E596" s="16" t="s">
        <v>3375</v>
      </c>
      <c r="F596" s="17">
        <v>372.13</v>
      </c>
      <c r="G596" s="18">
        <v>3.39</v>
      </c>
      <c r="H596" s="18">
        <v>4.07</v>
      </c>
      <c r="I596" s="18">
        <v>1514.57</v>
      </c>
      <c r="J596" s="6" t="s">
        <v>2024</v>
      </c>
    </row>
    <row r="597" spans="1:10" ht="20.399999999999999" x14ac:dyDescent="0.3">
      <c r="A597" s="3">
        <v>44434</v>
      </c>
      <c r="B597" s="16" t="s">
        <v>3054</v>
      </c>
      <c r="C597" s="16" t="s">
        <v>3216</v>
      </c>
      <c r="D597" s="16" t="s">
        <v>49</v>
      </c>
      <c r="E597" s="16" t="s">
        <v>3375</v>
      </c>
      <c r="F597" s="17">
        <v>1755.33</v>
      </c>
      <c r="G597" s="18">
        <v>3.39</v>
      </c>
      <c r="H597" s="18">
        <v>4.07</v>
      </c>
      <c r="I597" s="18">
        <v>7144.19</v>
      </c>
      <c r="J597" s="6" t="s">
        <v>2024</v>
      </c>
    </row>
    <row r="598" spans="1:10" ht="30.6" x14ac:dyDescent="0.3">
      <c r="A598" s="3">
        <v>44434</v>
      </c>
      <c r="B598" s="16" t="s">
        <v>3055</v>
      </c>
      <c r="C598" s="16" t="s">
        <v>3217</v>
      </c>
      <c r="D598" s="16" t="s">
        <v>30</v>
      </c>
      <c r="E598" s="16" t="s">
        <v>3374</v>
      </c>
      <c r="F598" s="17">
        <v>96.5</v>
      </c>
      <c r="G598" s="18">
        <v>9.0399999999999991</v>
      </c>
      <c r="H598" s="18">
        <v>24</v>
      </c>
      <c r="I598" s="18">
        <v>2316</v>
      </c>
      <c r="J598" s="6" t="s">
        <v>2024</v>
      </c>
    </row>
    <row r="599" spans="1:10" ht="20.399999999999999" x14ac:dyDescent="0.3">
      <c r="A599" s="3">
        <v>44434</v>
      </c>
      <c r="B599" s="16" t="s">
        <v>3056</v>
      </c>
      <c r="C599" s="16" t="s">
        <v>3218</v>
      </c>
      <c r="D599" s="16" t="s">
        <v>42</v>
      </c>
      <c r="E599" s="16" t="s">
        <v>3376</v>
      </c>
      <c r="F599" s="17">
        <v>29.21</v>
      </c>
      <c r="G599" s="18">
        <v>8.17</v>
      </c>
      <c r="H599" s="18">
        <v>9.8040000000000003</v>
      </c>
      <c r="I599" s="18">
        <v>286.38</v>
      </c>
      <c r="J599" s="6" t="s">
        <v>2024</v>
      </c>
    </row>
    <row r="600" spans="1:10" ht="20.399999999999999" x14ac:dyDescent="0.3">
      <c r="A600" s="3">
        <v>44434</v>
      </c>
      <c r="B600" s="16" t="s">
        <v>3057</v>
      </c>
      <c r="C600" s="16" t="s">
        <v>3219</v>
      </c>
      <c r="D600" s="16" t="s">
        <v>42</v>
      </c>
      <c r="E600" s="16" t="s">
        <v>3377</v>
      </c>
      <c r="F600" s="17">
        <v>252</v>
      </c>
      <c r="G600" s="18">
        <v>4.75</v>
      </c>
      <c r="H600" s="18">
        <v>24.96</v>
      </c>
      <c r="I600" s="18">
        <v>6289.92</v>
      </c>
      <c r="J600" s="6" t="s">
        <v>2024</v>
      </c>
    </row>
    <row r="601" spans="1:10" ht="30.6" x14ac:dyDescent="0.3">
      <c r="A601" s="3">
        <v>44434</v>
      </c>
      <c r="B601" s="16" t="s">
        <v>3058</v>
      </c>
      <c r="C601" s="16" t="s">
        <v>3220</v>
      </c>
      <c r="D601" s="16" t="s">
        <v>12</v>
      </c>
      <c r="E601" s="16" t="s">
        <v>3378</v>
      </c>
      <c r="F601" s="17">
        <v>410</v>
      </c>
      <c r="G601" s="18">
        <v>12.05</v>
      </c>
      <c r="H601" s="18">
        <v>14.68</v>
      </c>
      <c r="I601" s="18">
        <v>6018.8</v>
      </c>
      <c r="J601" s="6" t="s">
        <v>2024</v>
      </c>
    </row>
    <row r="602" spans="1:10" ht="30.6" x14ac:dyDescent="0.3">
      <c r="A602" s="3">
        <v>44434</v>
      </c>
      <c r="B602" s="16" t="s">
        <v>3059</v>
      </c>
      <c r="C602" s="16" t="s">
        <v>3221</v>
      </c>
      <c r="D602" s="16" t="s">
        <v>30</v>
      </c>
      <c r="E602" s="16" t="s">
        <v>3379</v>
      </c>
      <c r="F602" s="17">
        <v>215</v>
      </c>
      <c r="G602" s="18">
        <v>1.62</v>
      </c>
      <c r="H602" s="18">
        <v>5</v>
      </c>
      <c r="I602" s="18">
        <v>1073.5</v>
      </c>
      <c r="J602" s="6" t="s">
        <v>2024</v>
      </c>
    </row>
    <row r="603" spans="1:10" ht="30.6" x14ac:dyDescent="0.3">
      <c r="A603" s="3">
        <v>44434</v>
      </c>
      <c r="B603" s="16" t="s">
        <v>3060</v>
      </c>
      <c r="C603" s="16" t="s">
        <v>3222</v>
      </c>
      <c r="D603" s="16" t="s">
        <v>16</v>
      </c>
      <c r="E603" s="16" t="s">
        <v>3380</v>
      </c>
      <c r="F603" s="17">
        <v>71</v>
      </c>
      <c r="G603" s="18">
        <v>1.87</v>
      </c>
      <c r="H603" s="18">
        <v>12</v>
      </c>
      <c r="I603" s="18">
        <v>852</v>
      </c>
      <c r="J603" s="6" t="s">
        <v>2024</v>
      </c>
    </row>
    <row r="604" spans="1:10" ht="20.399999999999999" x14ac:dyDescent="0.3">
      <c r="A604" s="3">
        <v>44434</v>
      </c>
      <c r="B604" s="4" t="s">
        <v>3061</v>
      </c>
      <c r="C604" s="16" t="s">
        <v>3223</v>
      </c>
      <c r="D604" s="16" t="s">
        <v>1188</v>
      </c>
      <c r="E604" s="16" t="s">
        <v>3380</v>
      </c>
      <c r="F604" s="17">
        <v>23</v>
      </c>
      <c r="G604" s="18">
        <v>7.07</v>
      </c>
      <c r="H604" s="18">
        <v>15</v>
      </c>
      <c r="I604" s="18">
        <v>345</v>
      </c>
      <c r="J604" s="6" t="s">
        <v>2024</v>
      </c>
    </row>
    <row r="605" spans="1:10" ht="20.399999999999999" x14ac:dyDescent="0.3">
      <c r="A605" s="3">
        <v>44434</v>
      </c>
      <c r="B605" s="4" t="s">
        <v>3062</v>
      </c>
      <c r="C605" s="16" t="s">
        <v>3224</v>
      </c>
      <c r="D605" s="16" t="s">
        <v>1188</v>
      </c>
      <c r="E605" s="16" t="s">
        <v>3381</v>
      </c>
      <c r="F605" s="17">
        <v>444</v>
      </c>
      <c r="G605" s="18">
        <v>1.5</v>
      </c>
      <c r="H605" s="18">
        <v>7.7</v>
      </c>
      <c r="I605" s="18">
        <v>3423.8</v>
      </c>
      <c r="J605" s="6" t="s">
        <v>2024</v>
      </c>
    </row>
    <row r="606" spans="1:10" ht="30.6" x14ac:dyDescent="0.3">
      <c r="A606" s="3">
        <v>44434</v>
      </c>
      <c r="B606" s="16" t="s">
        <v>3063</v>
      </c>
      <c r="C606" s="16" t="s">
        <v>3225</v>
      </c>
      <c r="D606" s="16" t="s">
        <v>12</v>
      </c>
      <c r="E606" s="16" t="s">
        <v>3382</v>
      </c>
      <c r="F606" s="17">
        <v>188</v>
      </c>
      <c r="G606" s="18">
        <v>7.67</v>
      </c>
      <c r="H606" s="18">
        <v>14</v>
      </c>
      <c r="I606" s="18">
        <v>2632</v>
      </c>
      <c r="J606" s="6" t="s">
        <v>2024</v>
      </c>
    </row>
    <row r="607" spans="1:10" ht="30.6" x14ac:dyDescent="0.3">
      <c r="A607" s="3">
        <v>44434</v>
      </c>
      <c r="B607" s="16" t="s">
        <v>3064</v>
      </c>
      <c r="C607" s="16" t="s">
        <v>3226</v>
      </c>
      <c r="D607" s="16" t="s">
        <v>30</v>
      </c>
      <c r="E607" s="16" t="s">
        <v>3383</v>
      </c>
      <c r="F607" s="17">
        <v>408.58</v>
      </c>
      <c r="G607" s="18">
        <v>0.95</v>
      </c>
      <c r="H607" s="18">
        <v>10.82</v>
      </c>
      <c r="I607" s="18">
        <v>4420.84</v>
      </c>
      <c r="J607" s="6" t="s">
        <v>2024</v>
      </c>
    </row>
    <row r="608" spans="1:10" ht="20.399999999999999" x14ac:dyDescent="0.3">
      <c r="A608" s="3">
        <v>44434</v>
      </c>
      <c r="B608" s="16" t="s">
        <v>3065</v>
      </c>
      <c r="C608" s="16" t="s">
        <v>3227</v>
      </c>
      <c r="D608" s="16" t="s">
        <v>246</v>
      </c>
      <c r="E608" s="16" t="s">
        <v>3384</v>
      </c>
      <c r="F608" s="17">
        <v>300</v>
      </c>
      <c r="G608" s="18">
        <v>1.2</v>
      </c>
      <c r="H608" s="18">
        <v>3.3</v>
      </c>
      <c r="I608" s="18">
        <v>990</v>
      </c>
      <c r="J608" s="6" t="s">
        <v>2024</v>
      </c>
    </row>
    <row r="609" spans="1:10" ht="20.399999999999999" x14ac:dyDescent="0.3">
      <c r="A609" s="3">
        <v>44434</v>
      </c>
      <c r="B609" s="16" t="s">
        <v>3065</v>
      </c>
      <c r="C609" s="16" t="s">
        <v>3228</v>
      </c>
      <c r="D609" s="16" t="s">
        <v>77</v>
      </c>
      <c r="E609" s="16" t="s">
        <v>3384</v>
      </c>
      <c r="F609" s="17">
        <v>365</v>
      </c>
      <c r="G609" s="18">
        <v>1.63</v>
      </c>
      <c r="H609" s="18">
        <v>7.6</v>
      </c>
      <c r="I609" s="18">
        <v>2774</v>
      </c>
      <c r="J609" s="6" t="s">
        <v>2024</v>
      </c>
    </row>
    <row r="610" spans="1:10" ht="30.6" x14ac:dyDescent="0.3">
      <c r="A610" s="3">
        <v>44434</v>
      </c>
      <c r="B610" s="16" t="s">
        <v>3066</v>
      </c>
      <c r="C610" s="16" t="s">
        <v>3229</v>
      </c>
      <c r="D610" s="16" t="s">
        <v>30</v>
      </c>
      <c r="E610" s="16" t="s">
        <v>3385</v>
      </c>
      <c r="F610" s="17">
        <v>761.5</v>
      </c>
      <c r="G610" s="18">
        <v>0.123</v>
      </c>
      <c r="H610" s="18">
        <v>3.32</v>
      </c>
      <c r="I610" s="18">
        <v>2528.1799999999998</v>
      </c>
      <c r="J610" s="6" t="s">
        <v>2024</v>
      </c>
    </row>
    <row r="611" spans="1:10" ht="20.399999999999999" x14ac:dyDescent="0.3">
      <c r="A611" s="3">
        <v>44434</v>
      </c>
      <c r="B611" s="16" t="s">
        <v>3067</v>
      </c>
      <c r="C611" s="16" t="s">
        <v>3230</v>
      </c>
      <c r="D611" s="16" t="s">
        <v>77</v>
      </c>
      <c r="E611" s="16" t="s">
        <v>3386</v>
      </c>
      <c r="F611" s="17">
        <v>102</v>
      </c>
      <c r="G611" s="18">
        <v>2.2599999999999998</v>
      </c>
      <c r="H611" s="18">
        <v>8.1</v>
      </c>
      <c r="I611" s="18">
        <v>826.2</v>
      </c>
      <c r="J611" s="6" t="s">
        <v>2024</v>
      </c>
    </row>
    <row r="612" spans="1:10" ht="20.399999999999999" x14ac:dyDescent="0.3">
      <c r="A612" s="3">
        <v>44434</v>
      </c>
      <c r="B612" s="16" t="s">
        <v>3068</v>
      </c>
      <c r="C612" s="16" t="s">
        <v>3231</v>
      </c>
      <c r="D612" s="16" t="s">
        <v>266</v>
      </c>
      <c r="E612" s="16" t="s">
        <v>3387</v>
      </c>
      <c r="F612" s="17">
        <v>98</v>
      </c>
      <c r="G612" s="18">
        <v>8.18</v>
      </c>
      <c r="H612" s="18">
        <v>9.82</v>
      </c>
      <c r="I612" s="18">
        <v>962.36</v>
      </c>
      <c r="J612" s="6" t="s">
        <v>2024</v>
      </c>
    </row>
    <row r="613" spans="1:10" ht="20.399999999999999" x14ac:dyDescent="0.3">
      <c r="A613" s="3">
        <v>44434</v>
      </c>
      <c r="B613" s="16" t="s">
        <v>3069</v>
      </c>
      <c r="C613" s="16" t="s">
        <v>3232</v>
      </c>
      <c r="D613" s="16" t="s">
        <v>77</v>
      </c>
      <c r="E613" s="16" t="s">
        <v>3388</v>
      </c>
      <c r="F613" s="17">
        <v>107</v>
      </c>
      <c r="G613" s="18">
        <v>14.68</v>
      </c>
      <c r="H613" s="18">
        <v>17.62</v>
      </c>
      <c r="I613" s="18">
        <v>1885.34</v>
      </c>
      <c r="J613" s="6" t="s">
        <v>2024</v>
      </c>
    </row>
    <row r="614" spans="1:10" ht="20.399999999999999" x14ac:dyDescent="0.3">
      <c r="A614" s="3">
        <v>44434</v>
      </c>
      <c r="B614" s="16" t="s">
        <v>3070</v>
      </c>
      <c r="C614" s="16" t="s">
        <v>3233</v>
      </c>
      <c r="D614" s="16" t="s">
        <v>26</v>
      </c>
      <c r="E614" s="16" t="s">
        <v>3389</v>
      </c>
      <c r="F614" s="17">
        <v>1022</v>
      </c>
      <c r="G614" s="18">
        <v>10.039999999999999</v>
      </c>
      <c r="H614" s="18">
        <v>0</v>
      </c>
      <c r="I614" s="18">
        <v>0</v>
      </c>
      <c r="J614" s="6" t="s">
        <v>2024</v>
      </c>
    </row>
    <row r="615" spans="1:10" ht="20.399999999999999" x14ac:dyDescent="0.3">
      <c r="A615" s="3">
        <v>44434</v>
      </c>
      <c r="B615" s="16" t="s">
        <v>3071</v>
      </c>
      <c r="C615" s="16" t="s">
        <v>3234</v>
      </c>
      <c r="D615" s="16" t="s">
        <v>38</v>
      </c>
      <c r="E615" s="16" t="s">
        <v>3390</v>
      </c>
      <c r="F615" s="17">
        <v>562</v>
      </c>
      <c r="G615" s="18">
        <v>3.67</v>
      </c>
      <c r="H615" s="18">
        <v>0</v>
      </c>
      <c r="I615" s="18">
        <v>0</v>
      </c>
      <c r="J615" s="6" t="s">
        <v>2024</v>
      </c>
    </row>
    <row r="616" spans="1:10" ht="20.399999999999999" x14ac:dyDescent="0.3">
      <c r="A616" s="3">
        <v>44434</v>
      </c>
      <c r="B616" s="16" t="s">
        <v>3072</v>
      </c>
      <c r="C616" s="16" t="s">
        <v>3235</v>
      </c>
      <c r="D616" s="16" t="s">
        <v>246</v>
      </c>
      <c r="E616" s="16" t="s">
        <v>3391</v>
      </c>
      <c r="F616" s="17">
        <v>604</v>
      </c>
      <c r="G616" s="18">
        <v>2.72</v>
      </c>
      <c r="H616" s="18">
        <v>10</v>
      </c>
      <c r="I616" s="18">
        <v>6040</v>
      </c>
      <c r="J616" s="6" t="s">
        <v>2024</v>
      </c>
    </row>
    <row r="617" spans="1:10" ht="30.6" x14ac:dyDescent="0.3">
      <c r="A617" s="3">
        <v>44434</v>
      </c>
      <c r="B617" s="16" t="s">
        <v>3073</v>
      </c>
      <c r="C617" s="16" t="s">
        <v>3236</v>
      </c>
      <c r="D617" s="16" t="s">
        <v>30</v>
      </c>
      <c r="E617" s="16" t="s">
        <v>3392</v>
      </c>
      <c r="F617" s="17">
        <v>8069.2</v>
      </c>
      <c r="G617" s="18">
        <v>0.13300000000000001</v>
      </c>
      <c r="H617" s="18">
        <v>1.294</v>
      </c>
      <c r="I617" s="18">
        <v>10445.870000000001</v>
      </c>
      <c r="J617" s="6" t="s">
        <v>2024</v>
      </c>
    </row>
    <row r="618" spans="1:10" ht="20.399999999999999" x14ac:dyDescent="0.3">
      <c r="A618" s="3">
        <v>44434</v>
      </c>
      <c r="B618" s="16" t="s">
        <v>3074</v>
      </c>
      <c r="C618" s="16" t="s">
        <v>3237</v>
      </c>
      <c r="D618" s="16" t="s">
        <v>246</v>
      </c>
      <c r="E618" s="16" t="s">
        <v>3393</v>
      </c>
      <c r="F618" s="17">
        <v>12044</v>
      </c>
      <c r="G618" s="18">
        <v>10.8</v>
      </c>
      <c r="H618" s="18">
        <v>27.82</v>
      </c>
      <c r="I618" s="18">
        <v>335064.08</v>
      </c>
      <c r="J618" s="6" t="s">
        <v>2024</v>
      </c>
    </row>
    <row r="619" spans="1:10" ht="30.6" x14ac:dyDescent="0.3">
      <c r="A619" s="3">
        <v>44434</v>
      </c>
      <c r="B619" s="16" t="s">
        <v>3075</v>
      </c>
      <c r="C619" s="16" t="s">
        <v>3238</v>
      </c>
      <c r="D619" s="16" t="s">
        <v>12</v>
      </c>
      <c r="E619" s="16" t="s">
        <v>2193</v>
      </c>
      <c r="F619" s="17">
        <v>210</v>
      </c>
      <c r="G619" s="18">
        <v>8.85</v>
      </c>
      <c r="H619" s="18">
        <v>13.07</v>
      </c>
      <c r="I619" s="18">
        <v>2744.7</v>
      </c>
      <c r="J619" s="6" t="s">
        <v>2024</v>
      </c>
    </row>
    <row r="620" spans="1:10" ht="30.6" x14ac:dyDescent="0.3">
      <c r="A620" s="3">
        <v>44434</v>
      </c>
      <c r="B620" s="16" t="s">
        <v>3076</v>
      </c>
      <c r="C620" s="16" t="s">
        <v>3239</v>
      </c>
      <c r="D620" s="16" t="s">
        <v>16</v>
      </c>
      <c r="E620" s="16" t="s">
        <v>3393</v>
      </c>
      <c r="F620" s="17">
        <v>276</v>
      </c>
      <c r="G620" s="18">
        <v>5.81</v>
      </c>
      <c r="H620" s="18">
        <v>16.64</v>
      </c>
      <c r="I620" s="18">
        <v>4592.6400000000003</v>
      </c>
      <c r="J620" s="6" t="s">
        <v>2024</v>
      </c>
    </row>
    <row r="621" spans="1:10" ht="30.6" x14ac:dyDescent="0.3">
      <c r="A621" s="3">
        <v>44434</v>
      </c>
      <c r="B621" s="16" t="s">
        <v>3077</v>
      </c>
      <c r="C621" s="16" t="s">
        <v>3240</v>
      </c>
      <c r="D621" s="16" t="s">
        <v>12</v>
      </c>
      <c r="E621" s="16" t="s">
        <v>3394</v>
      </c>
      <c r="F621" s="17">
        <v>121.21</v>
      </c>
      <c r="G621" s="18">
        <v>7.26</v>
      </c>
      <c r="H621" s="18">
        <v>14.5</v>
      </c>
      <c r="I621" s="18">
        <v>1757.55</v>
      </c>
      <c r="J621" s="6" t="s">
        <v>2024</v>
      </c>
    </row>
    <row r="622" spans="1:10" ht="30.6" x14ac:dyDescent="0.3">
      <c r="A622" s="3">
        <v>44434</v>
      </c>
      <c r="B622" s="16" t="s">
        <v>3078</v>
      </c>
      <c r="C622" s="16" t="s">
        <v>3241</v>
      </c>
      <c r="D622" s="16" t="s">
        <v>16</v>
      </c>
      <c r="E622" s="16" t="s">
        <v>3395</v>
      </c>
      <c r="F622" s="17">
        <v>745.75</v>
      </c>
      <c r="G622" s="18">
        <v>6.31</v>
      </c>
      <c r="H622" s="18">
        <v>12</v>
      </c>
      <c r="I622" s="18">
        <v>8949</v>
      </c>
      <c r="J622" s="6" t="s">
        <v>2024</v>
      </c>
    </row>
    <row r="623" spans="1:10" ht="30.6" x14ac:dyDescent="0.3">
      <c r="A623" s="3">
        <v>44434</v>
      </c>
      <c r="B623" s="16" t="s">
        <v>3078</v>
      </c>
      <c r="C623" s="16" t="s">
        <v>3242</v>
      </c>
      <c r="D623" s="16" t="s">
        <v>30</v>
      </c>
      <c r="E623" s="16" t="s">
        <v>3395</v>
      </c>
      <c r="F623" s="17">
        <v>58.88</v>
      </c>
      <c r="G623" s="18">
        <v>6.31</v>
      </c>
      <c r="H623" s="18">
        <v>12</v>
      </c>
      <c r="I623" s="18">
        <v>706.56</v>
      </c>
      <c r="J623" s="6" t="s">
        <v>2024</v>
      </c>
    </row>
    <row r="624" spans="1:10" ht="30.6" x14ac:dyDescent="0.3">
      <c r="A624" s="3">
        <v>44434</v>
      </c>
      <c r="B624" s="16" t="s">
        <v>3079</v>
      </c>
      <c r="C624" s="16" t="s">
        <v>3243</v>
      </c>
      <c r="D624" s="16" t="s">
        <v>12</v>
      </c>
      <c r="E624" s="16" t="s">
        <v>3396</v>
      </c>
      <c r="F624" s="17">
        <v>12</v>
      </c>
      <c r="G624" s="18">
        <v>8.36</v>
      </c>
      <c r="H624" s="18">
        <v>9</v>
      </c>
      <c r="I624" s="18">
        <v>108</v>
      </c>
      <c r="J624" s="6" t="s">
        <v>2024</v>
      </c>
    </row>
    <row r="625" spans="1:10" ht="20.399999999999999" x14ac:dyDescent="0.3">
      <c r="A625" s="3">
        <v>44434</v>
      </c>
      <c r="B625" s="16" t="s">
        <v>3080</v>
      </c>
      <c r="C625" s="16" t="s">
        <v>3244</v>
      </c>
      <c r="D625" s="16" t="s">
        <v>77</v>
      </c>
      <c r="E625" s="16" t="s">
        <v>3397</v>
      </c>
      <c r="F625" s="17">
        <v>44</v>
      </c>
      <c r="G625" s="18">
        <v>8.26</v>
      </c>
      <c r="H625" s="18">
        <v>15.6</v>
      </c>
      <c r="I625" s="18">
        <v>686.4</v>
      </c>
      <c r="J625" s="6" t="s">
        <v>2024</v>
      </c>
    </row>
    <row r="626" spans="1:10" ht="20.399999999999999" x14ac:dyDescent="0.3">
      <c r="A626" s="3">
        <v>44434</v>
      </c>
      <c r="B626" s="16" t="s">
        <v>3081</v>
      </c>
      <c r="C626" s="16" t="s">
        <v>3245</v>
      </c>
      <c r="D626" s="16" t="s">
        <v>1219</v>
      </c>
      <c r="E626" s="16" t="s">
        <v>3393</v>
      </c>
      <c r="F626" s="17">
        <v>188.33</v>
      </c>
      <c r="G626" s="18">
        <v>2.0099999999999998</v>
      </c>
      <c r="H626" s="18">
        <v>10</v>
      </c>
      <c r="I626" s="18">
        <v>1883.3</v>
      </c>
      <c r="J626" s="6" t="s">
        <v>2024</v>
      </c>
    </row>
    <row r="627" spans="1:10" ht="30.6" x14ac:dyDescent="0.3">
      <c r="A627" s="3">
        <v>44434</v>
      </c>
      <c r="B627" s="16" t="s">
        <v>3082</v>
      </c>
      <c r="C627" s="16" t="s">
        <v>3246</v>
      </c>
      <c r="D627" s="16" t="s">
        <v>16</v>
      </c>
      <c r="E627" s="16" t="s">
        <v>3398</v>
      </c>
      <c r="F627" s="17">
        <v>6</v>
      </c>
      <c r="G627" s="18">
        <v>29.83</v>
      </c>
      <c r="H627" s="18">
        <v>35.799999999999997</v>
      </c>
      <c r="I627" s="18">
        <v>214.8</v>
      </c>
      <c r="J627" s="6" t="s">
        <v>2024</v>
      </c>
    </row>
    <row r="628" spans="1:10" ht="30.6" x14ac:dyDescent="0.3">
      <c r="A628" s="3">
        <v>44434</v>
      </c>
      <c r="B628" s="16" t="s">
        <v>3083</v>
      </c>
      <c r="C628" s="16" t="s">
        <v>3247</v>
      </c>
      <c r="D628" s="16" t="s">
        <v>30</v>
      </c>
      <c r="E628" s="16" t="s">
        <v>3399</v>
      </c>
      <c r="F628" s="17">
        <v>558.4</v>
      </c>
      <c r="G628" s="18">
        <v>0.16</v>
      </c>
      <c r="H628" s="18">
        <v>3.82</v>
      </c>
      <c r="I628" s="18">
        <v>2134.2600000000002</v>
      </c>
      <c r="J628" s="6" t="s">
        <v>2024</v>
      </c>
    </row>
    <row r="629" spans="1:10" ht="30.6" x14ac:dyDescent="0.3">
      <c r="A629" s="3">
        <v>44434</v>
      </c>
      <c r="B629" s="16" t="s">
        <v>3084</v>
      </c>
      <c r="C629" s="16" t="s">
        <v>3248</v>
      </c>
      <c r="D629" s="16" t="s">
        <v>30</v>
      </c>
      <c r="E629" s="16" t="s">
        <v>3400</v>
      </c>
      <c r="F629" s="17">
        <v>428.06</v>
      </c>
      <c r="G629" s="18">
        <v>15.11</v>
      </c>
      <c r="H629" s="18">
        <v>15.11</v>
      </c>
      <c r="I629" s="18">
        <v>6467.99</v>
      </c>
      <c r="J629" s="6" t="s">
        <v>2024</v>
      </c>
    </row>
    <row r="630" spans="1:10" ht="30.6" x14ac:dyDescent="0.3">
      <c r="A630" s="3">
        <v>44434</v>
      </c>
      <c r="B630" s="16" t="s">
        <v>3085</v>
      </c>
      <c r="C630" s="16" t="s">
        <v>3249</v>
      </c>
      <c r="D630" s="16" t="s">
        <v>16</v>
      </c>
      <c r="E630" s="16" t="s">
        <v>3354</v>
      </c>
      <c r="F630" s="17">
        <v>238</v>
      </c>
      <c r="G630" s="18">
        <v>11.5</v>
      </c>
      <c r="H630" s="18">
        <v>51.05</v>
      </c>
      <c r="I630" s="18">
        <v>12149.9</v>
      </c>
      <c r="J630" s="6" t="s">
        <v>2024</v>
      </c>
    </row>
    <row r="631" spans="1:10" ht="30.6" x14ac:dyDescent="0.3">
      <c r="A631" s="3">
        <v>44434</v>
      </c>
      <c r="B631" s="16" t="s">
        <v>3086</v>
      </c>
      <c r="C631" s="16" t="s">
        <v>3250</v>
      </c>
      <c r="D631" s="16" t="s">
        <v>16</v>
      </c>
      <c r="E631" s="16" t="s">
        <v>3401</v>
      </c>
      <c r="F631" s="17">
        <v>71</v>
      </c>
      <c r="G631" s="18">
        <v>0.41</v>
      </c>
      <c r="H631" s="18">
        <v>15.98</v>
      </c>
      <c r="I631" s="18">
        <v>1134.58</v>
      </c>
      <c r="J631" s="6" t="s">
        <v>2024</v>
      </c>
    </row>
    <row r="632" spans="1:10" ht="30.6" x14ac:dyDescent="0.3">
      <c r="A632" s="3">
        <v>44434</v>
      </c>
      <c r="B632" s="16" t="s">
        <v>3087</v>
      </c>
      <c r="C632" s="16" t="s">
        <v>3251</v>
      </c>
      <c r="D632" s="16" t="s">
        <v>16</v>
      </c>
      <c r="E632" s="16" t="s">
        <v>3402</v>
      </c>
      <c r="F632" s="17">
        <v>289</v>
      </c>
      <c r="G632" s="18">
        <v>19.36</v>
      </c>
      <c r="H632" s="18">
        <v>31</v>
      </c>
      <c r="I632" s="18">
        <v>8959</v>
      </c>
      <c r="J632" s="6" t="s">
        <v>2024</v>
      </c>
    </row>
    <row r="633" spans="1:10" ht="30.6" x14ac:dyDescent="0.3">
      <c r="A633" s="3">
        <v>44434</v>
      </c>
      <c r="B633" s="16" t="s">
        <v>3088</v>
      </c>
      <c r="C633" s="16" t="s">
        <v>3252</v>
      </c>
      <c r="D633" s="16" t="s">
        <v>12</v>
      </c>
      <c r="E633" s="16" t="s">
        <v>3403</v>
      </c>
      <c r="F633" s="17">
        <v>1626</v>
      </c>
      <c r="G633" s="18">
        <v>7.4249999999999998</v>
      </c>
      <c r="H633" s="18">
        <v>8.3000000000000007</v>
      </c>
      <c r="I633" s="18">
        <v>13502.46</v>
      </c>
      <c r="J633" s="6" t="s">
        <v>2024</v>
      </c>
    </row>
    <row r="634" spans="1:10" ht="20.399999999999999" x14ac:dyDescent="0.3">
      <c r="A634" s="3">
        <v>44434</v>
      </c>
      <c r="B634" s="16" t="s">
        <v>3089</v>
      </c>
      <c r="C634" s="16" t="s">
        <v>3253</v>
      </c>
      <c r="D634" s="16" t="s">
        <v>246</v>
      </c>
      <c r="E634" s="16" t="s">
        <v>3404</v>
      </c>
      <c r="F634" s="17">
        <v>290</v>
      </c>
      <c r="G634" s="18">
        <v>4.3099999999999996</v>
      </c>
      <c r="H634" s="18">
        <v>21.53</v>
      </c>
      <c r="I634" s="18">
        <v>6243.7</v>
      </c>
      <c r="J634" s="6" t="s">
        <v>2024</v>
      </c>
    </row>
    <row r="635" spans="1:10" ht="30.6" x14ac:dyDescent="0.3">
      <c r="A635" s="3">
        <v>44434</v>
      </c>
      <c r="B635" s="16" t="s">
        <v>3090</v>
      </c>
      <c r="C635" s="16" t="s">
        <v>3254</v>
      </c>
      <c r="D635" s="16" t="s">
        <v>93</v>
      </c>
      <c r="E635" s="16" t="s">
        <v>3405</v>
      </c>
      <c r="F635" s="17">
        <v>10439</v>
      </c>
      <c r="G635" s="18">
        <v>2.12</v>
      </c>
      <c r="H635" s="18">
        <v>9.26</v>
      </c>
      <c r="I635" s="18">
        <v>96665.14</v>
      </c>
      <c r="J635" s="6" t="s">
        <v>2024</v>
      </c>
    </row>
    <row r="636" spans="1:10" ht="30.6" x14ac:dyDescent="0.3">
      <c r="A636" s="3">
        <v>44434</v>
      </c>
      <c r="B636" s="16" t="s">
        <v>3091</v>
      </c>
      <c r="C636" s="16" t="s">
        <v>3255</v>
      </c>
      <c r="D636" s="16" t="s">
        <v>101</v>
      </c>
      <c r="E636" s="16" t="s">
        <v>3406</v>
      </c>
      <c r="F636" s="17">
        <v>173</v>
      </c>
      <c r="G636" s="18">
        <v>35.86</v>
      </c>
      <c r="H636" s="18">
        <v>39.44</v>
      </c>
      <c r="I636" s="18">
        <v>6823.12</v>
      </c>
      <c r="J636" s="6" t="s">
        <v>2024</v>
      </c>
    </row>
    <row r="637" spans="1:10" ht="20.399999999999999" x14ac:dyDescent="0.3">
      <c r="A637" s="3">
        <v>44434</v>
      </c>
      <c r="B637" s="16" t="s">
        <v>3092</v>
      </c>
      <c r="C637" s="16" t="s">
        <v>3256</v>
      </c>
      <c r="D637" s="16" t="s">
        <v>49</v>
      </c>
      <c r="E637" s="16" t="s">
        <v>3405</v>
      </c>
      <c r="F637" s="17">
        <v>508.65</v>
      </c>
      <c r="G637" s="18">
        <v>2.12</v>
      </c>
      <c r="H637" s="18">
        <v>9.26</v>
      </c>
      <c r="I637" s="18">
        <v>4710.09</v>
      </c>
      <c r="J637" s="6" t="s">
        <v>2024</v>
      </c>
    </row>
    <row r="638" spans="1:10" ht="20.399999999999999" x14ac:dyDescent="0.3">
      <c r="A638" s="3">
        <v>44434</v>
      </c>
      <c r="B638" s="16" t="s">
        <v>3093</v>
      </c>
      <c r="C638" s="16" t="s">
        <v>3257</v>
      </c>
      <c r="D638" s="16" t="s">
        <v>3321</v>
      </c>
      <c r="E638" s="16" t="s">
        <v>2665</v>
      </c>
      <c r="F638" s="17">
        <v>12.75</v>
      </c>
      <c r="G638" s="18">
        <v>3.03</v>
      </c>
      <c r="H638" s="18">
        <v>6</v>
      </c>
      <c r="I638" s="18">
        <v>76.5</v>
      </c>
      <c r="J638" s="6" t="s">
        <v>2024</v>
      </c>
    </row>
    <row r="639" spans="1:10" ht="30.6" x14ac:dyDescent="0.3">
      <c r="A639" s="3">
        <v>44434</v>
      </c>
      <c r="B639" s="16" t="s">
        <v>1421</v>
      </c>
      <c r="C639" s="16" t="s">
        <v>3258</v>
      </c>
      <c r="D639" s="16" t="s">
        <v>93</v>
      </c>
      <c r="E639" s="16" t="s">
        <v>3407</v>
      </c>
      <c r="F639" s="17">
        <v>14968.46</v>
      </c>
      <c r="G639" s="18">
        <v>2.74</v>
      </c>
      <c r="H639" s="18">
        <v>3.32</v>
      </c>
      <c r="I639" s="18">
        <v>49695.29</v>
      </c>
      <c r="J639" s="6" t="s">
        <v>2024</v>
      </c>
    </row>
    <row r="640" spans="1:10" ht="30.6" x14ac:dyDescent="0.3">
      <c r="A640" s="3">
        <v>44434</v>
      </c>
      <c r="B640" s="16" t="s">
        <v>3094</v>
      </c>
      <c r="C640" s="16" t="s">
        <v>3259</v>
      </c>
      <c r="D640" s="16" t="s">
        <v>3322</v>
      </c>
      <c r="E640" s="16" t="s">
        <v>2848</v>
      </c>
      <c r="F640" s="17">
        <v>38</v>
      </c>
      <c r="G640" s="18">
        <v>10.49</v>
      </c>
      <c r="H640" s="18">
        <v>25.5</v>
      </c>
      <c r="I640" s="18">
        <v>969</v>
      </c>
      <c r="J640" s="6" t="s">
        <v>2024</v>
      </c>
    </row>
    <row r="641" spans="1:10" ht="30.6" x14ac:dyDescent="0.3">
      <c r="A641" s="3">
        <v>44434</v>
      </c>
      <c r="B641" s="16" t="s">
        <v>3095</v>
      </c>
      <c r="C641" s="16" t="s">
        <v>3260</v>
      </c>
      <c r="D641" s="16" t="s">
        <v>16</v>
      </c>
      <c r="E641" s="16" t="s">
        <v>2848</v>
      </c>
      <c r="F641" s="17">
        <v>29</v>
      </c>
      <c r="G641" s="18">
        <v>10.49</v>
      </c>
      <c r="H641" s="18">
        <v>25.5</v>
      </c>
      <c r="I641" s="18">
        <v>739.5</v>
      </c>
      <c r="J641" s="6" t="s">
        <v>2024</v>
      </c>
    </row>
    <row r="642" spans="1:10" ht="30.6" x14ac:dyDescent="0.3">
      <c r="A642" s="3">
        <v>44434</v>
      </c>
      <c r="B642" s="16" t="s">
        <v>3096</v>
      </c>
      <c r="C642" s="16" t="s">
        <v>3261</v>
      </c>
      <c r="D642" s="16" t="s">
        <v>30</v>
      </c>
      <c r="E642" s="16" t="s">
        <v>3408</v>
      </c>
      <c r="F642" s="17">
        <v>548.75</v>
      </c>
      <c r="G642" s="18">
        <v>0.52</v>
      </c>
      <c r="H642" s="18">
        <v>21.08</v>
      </c>
      <c r="I642" s="18">
        <v>11567.65</v>
      </c>
      <c r="J642" s="6" t="s">
        <v>2024</v>
      </c>
    </row>
    <row r="643" spans="1:10" ht="20.399999999999999" x14ac:dyDescent="0.3">
      <c r="A643" s="3">
        <v>44434</v>
      </c>
      <c r="B643" s="16" t="s">
        <v>3097</v>
      </c>
      <c r="C643" s="16" t="s">
        <v>3262</v>
      </c>
      <c r="D643" s="16" t="s">
        <v>56</v>
      </c>
      <c r="E643" s="16" t="s">
        <v>3409</v>
      </c>
      <c r="F643" s="17">
        <v>404.25</v>
      </c>
      <c r="G643" s="18">
        <v>4.3600000000000003</v>
      </c>
      <c r="H643" s="18">
        <v>15</v>
      </c>
      <c r="I643" s="18">
        <v>6063.75</v>
      </c>
      <c r="J643" s="6" t="s">
        <v>2024</v>
      </c>
    </row>
    <row r="644" spans="1:10" ht="30.6" x14ac:dyDescent="0.3">
      <c r="A644" s="3">
        <v>44434</v>
      </c>
      <c r="B644" s="16" t="s">
        <v>3098</v>
      </c>
      <c r="C644" s="16" t="s">
        <v>3263</v>
      </c>
      <c r="D644" s="16" t="s">
        <v>30</v>
      </c>
      <c r="E644" s="16" t="s">
        <v>3410</v>
      </c>
      <c r="F644" s="17">
        <v>20</v>
      </c>
      <c r="G644" s="18">
        <v>8.1300000000000008</v>
      </c>
      <c r="H644" s="18">
        <v>18</v>
      </c>
      <c r="I644" s="18">
        <v>360</v>
      </c>
      <c r="J644" s="6" t="s">
        <v>2024</v>
      </c>
    </row>
    <row r="645" spans="1:10" ht="20.399999999999999" x14ac:dyDescent="0.3">
      <c r="A645" s="3">
        <v>44434</v>
      </c>
      <c r="B645" s="16" t="s">
        <v>3099</v>
      </c>
      <c r="C645" s="16" t="s">
        <v>3264</v>
      </c>
      <c r="D645" s="16" t="s">
        <v>1219</v>
      </c>
      <c r="E645" s="16" t="s">
        <v>3411</v>
      </c>
      <c r="F645" s="17">
        <v>140.5</v>
      </c>
      <c r="G645" s="18">
        <v>10.65</v>
      </c>
      <c r="H645" s="18">
        <v>15.06</v>
      </c>
      <c r="I645" s="18">
        <v>2115.9299999999998</v>
      </c>
      <c r="J645" s="6" t="s">
        <v>2024</v>
      </c>
    </row>
    <row r="646" spans="1:10" ht="30.6" x14ac:dyDescent="0.3">
      <c r="A646" s="3">
        <v>44434</v>
      </c>
      <c r="B646" s="16" t="s">
        <v>3100</v>
      </c>
      <c r="C646" s="16" t="s">
        <v>3265</v>
      </c>
      <c r="D646" s="16" t="s">
        <v>3323</v>
      </c>
      <c r="E646" s="16" t="s">
        <v>3412</v>
      </c>
      <c r="F646" s="17">
        <v>79</v>
      </c>
      <c r="G646" s="18">
        <v>2.0499999999999998</v>
      </c>
      <c r="H646" s="18">
        <v>9</v>
      </c>
      <c r="I646" s="18">
        <v>711</v>
      </c>
      <c r="J646" s="6" t="s">
        <v>2024</v>
      </c>
    </row>
    <row r="647" spans="1:10" ht="20.399999999999999" x14ac:dyDescent="0.3">
      <c r="A647" s="3">
        <v>44434</v>
      </c>
      <c r="B647" s="16" t="s">
        <v>3101</v>
      </c>
      <c r="C647" s="16" t="s">
        <v>3266</v>
      </c>
      <c r="D647" s="16" t="s">
        <v>1219</v>
      </c>
      <c r="E647" s="16" t="s">
        <v>3413</v>
      </c>
      <c r="F647" s="17">
        <v>8</v>
      </c>
      <c r="G647" s="18">
        <v>33.28</v>
      </c>
      <c r="H647" s="18">
        <v>38.94</v>
      </c>
      <c r="I647" s="18">
        <v>311.52</v>
      </c>
      <c r="J647" s="6" t="s">
        <v>2024</v>
      </c>
    </row>
    <row r="648" spans="1:10" ht="30.6" x14ac:dyDescent="0.3">
      <c r="A648" s="3">
        <v>44434</v>
      </c>
      <c r="B648" s="16" t="s">
        <v>3102</v>
      </c>
      <c r="C648" s="16" t="s">
        <v>3267</v>
      </c>
      <c r="D648" s="16" t="s">
        <v>16</v>
      </c>
      <c r="E648" s="16" t="s">
        <v>3414</v>
      </c>
      <c r="F648" s="17">
        <v>39</v>
      </c>
      <c r="G648" s="18">
        <v>3.36</v>
      </c>
      <c r="H648" s="18">
        <v>29.9</v>
      </c>
      <c r="I648" s="18">
        <v>1166.0999999999999</v>
      </c>
      <c r="J648" s="6" t="s">
        <v>2024</v>
      </c>
    </row>
    <row r="649" spans="1:10" ht="30.6" x14ac:dyDescent="0.3">
      <c r="A649" s="3">
        <v>44434</v>
      </c>
      <c r="B649" s="16" t="s">
        <v>554</v>
      </c>
      <c r="C649" s="16" t="s">
        <v>3268</v>
      </c>
      <c r="D649" s="16" t="s">
        <v>93</v>
      </c>
      <c r="E649" s="16" t="s">
        <v>3415</v>
      </c>
      <c r="F649" s="17">
        <v>3111</v>
      </c>
      <c r="G649" s="18">
        <v>3.39</v>
      </c>
      <c r="H649" s="18">
        <v>4.5</v>
      </c>
      <c r="I649" s="18">
        <v>13999.5</v>
      </c>
      <c r="J649" s="6" t="s">
        <v>2024</v>
      </c>
    </row>
    <row r="650" spans="1:10" ht="30.6" x14ac:dyDescent="0.3">
      <c r="A650" s="3">
        <v>44434</v>
      </c>
      <c r="B650" s="16" t="s">
        <v>3103</v>
      </c>
      <c r="C650" s="16" t="s">
        <v>3269</v>
      </c>
      <c r="D650" s="16" t="s">
        <v>30</v>
      </c>
      <c r="E650" s="16" t="s">
        <v>3416</v>
      </c>
      <c r="F650" s="17">
        <v>122.5</v>
      </c>
      <c r="G650" s="18">
        <v>3.73</v>
      </c>
      <c r="H650" s="18">
        <v>16.7</v>
      </c>
      <c r="I650" s="18">
        <v>2045.75</v>
      </c>
      <c r="J650" s="6" t="s">
        <v>2024</v>
      </c>
    </row>
    <row r="651" spans="1:10" ht="20.399999999999999" x14ac:dyDescent="0.3">
      <c r="A651" s="3">
        <v>44434</v>
      </c>
      <c r="B651" s="16" t="s">
        <v>3104</v>
      </c>
      <c r="C651" s="16" t="s">
        <v>3270</v>
      </c>
      <c r="D651" s="16" t="s">
        <v>258</v>
      </c>
      <c r="E651" s="16" t="s">
        <v>3417</v>
      </c>
      <c r="F651" s="17">
        <v>248</v>
      </c>
      <c r="G651" s="18">
        <v>53.17</v>
      </c>
      <c r="H651" s="18">
        <v>65</v>
      </c>
      <c r="I651" s="18">
        <v>16120</v>
      </c>
      <c r="J651" s="6" t="s">
        <v>2024</v>
      </c>
    </row>
    <row r="652" spans="1:10" ht="20.399999999999999" x14ac:dyDescent="0.3">
      <c r="A652" s="3">
        <v>44434</v>
      </c>
      <c r="B652" s="16" t="s">
        <v>3105</v>
      </c>
      <c r="C652" s="16" t="s">
        <v>3271</v>
      </c>
      <c r="D652" s="16" t="s">
        <v>1054</v>
      </c>
      <c r="E652" s="16" t="s">
        <v>3417</v>
      </c>
      <c r="F652" s="17">
        <v>663</v>
      </c>
      <c r="G652" s="18">
        <v>25.3</v>
      </c>
      <c r="H652" s="18">
        <v>75</v>
      </c>
      <c r="I652" s="18">
        <v>49725</v>
      </c>
      <c r="J652" s="6" t="s">
        <v>2024</v>
      </c>
    </row>
    <row r="653" spans="1:10" ht="30.6" x14ac:dyDescent="0.3">
      <c r="A653" s="3">
        <v>44434</v>
      </c>
      <c r="B653" s="16" t="s">
        <v>3106</v>
      </c>
      <c r="C653" s="16" t="s">
        <v>3272</v>
      </c>
      <c r="D653" s="16" t="s">
        <v>2841</v>
      </c>
      <c r="E653" s="16" t="s">
        <v>3418</v>
      </c>
      <c r="F653" s="17">
        <v>648</v>
      </c>
      <c r="G653" s="18">
        <v>0.46899999999999997</v>
      </c>
      <c r="H653" s="18">
        <v>5.16</v>
      </c>
      <c r="I653" s="18">
        <v>3343.68</v>
      </c>
      <c r="J653" s="6" t="s">
        <v>2024</v>
      </c>
    </row>
    <row r="654" spans="1:10" ht="30.6" x14ac:dyDescent="0.3">
      <c r="A654" s="3">
        <v>44434</v>
      </c>
      <c r="B654" s="16" t="s">
        <v>3107</v>
      </c>
      <c r="C654" s="16" t="s">
        <v>3273</v>
      </c>
      <c r="D654" s="16" t="s">
        <v>16</v>
      </c>
      <c r="E654" s="16" t="s">
        <v>3419</v>
      </c>
      <c r="F654" s="17">
        <v>71</v>
      </c>
      <c r="G654" s="18">
        <v>10.84</v>
      </c>
      <c r="H654" s="18">
        <v>32.07</v>
      </c>
      <c r="I654" s="18">
        <v>2276.9699999999998</v>
      </c>
      <c r="J654" s="6" t="s">
        <v>2024</v>
      </c>
    </row>
    <row r="655" spans="1:10" ht="20.399999999999999" x14ac:dyDescent="0.3">
      <c r="A655" s="3">
        <v>44434</v>
      </c>
      <c r="B655" s="16" t="s">
        <v>3018</v>
      </c>
      <c r="C655" s="16" t="s">
        <v>3274</v>
      </c>
      <c r="D655" s="16" t="s">
        <v>246</v>
      </c>
      <c r="E655" s="16" t="s">
        <v>3346</v>
      </c>
      <c r="F655" s="17">
        <v>9109</v>
      </c>
      <c r="G655" s="18">
        <v>5.14</v>
      </c>
      <c r="H655" s="18">
        <v>25.1</v>
      </c>
      <c r="I655" s="18">
        <v>228635.9</v>
      </c>
      <c r="J655" s="6" t="s">
        <v>2024</v>
      </c>
    </row>
    <row r="656" spans="1:10" ht="20.399999999999999" x14ac:dyDescent="0.3">
      <c r="A656" s="3">
        <v>44434</v>
      </c>
      <c r="B656" s="16" t="s">
        <v>3108</v>
      </c>
      <c r="C656" s="16" t="s">
        <v>3275</v>
      </c>
      <c r="D656" s="16" t="s">
        <v>77</v>
      </c>
      <c r="E656" s="16" t="s">
        <v>2671</v>
      </c>
      <c r="F656" s="17">
        <v>2464</v>
      </c>
      <c r="G656" s="18">
        <v>14.92</v>
      </c>
      <c r="H656" s="18">
        <v>28.35</v>
      </c>
      <c r="I656" s="18">
        <v>69854.399999999994</v>
      </c>
      <c r="J656" s="6" t="s">
        <v>2024</v>
      </c>
    </row>
    <row r="657" spans="1:10" ht="30.6" x14ac:dyDescent="0.3">
      <c r="A657" s="3">
        <v>44434</v>
      </c>
      <c r="B657" s="16" t="s">
        <v>3109</v>
      </c>
      <c r="C657" s="16" t="s">
        <v>3276</v>
      </c>
      <c r="D657" s="16" t="s">
        <v>30</v>
      </c>
      <c r="E657" s="16" t="s">
        <v>2236</v>
      </c>
      <c r="F657" s="17">
        <v>560</v>
      </c>
      <c r="G657" s="18">
        <v>7.25</v>
      </c>
      <c r="H657" s="18">
        <v>30</v>
      </c>
      <c r="I657" s="18">
        <v>16800</v>
      </c>
      <c r="J657" s="6" t="s">
        <v>2024</v>
      </c>
    </row>
    <row r="658" spans="1:10" ht="20.399999999999999" x14ac:dyDescent="0.3">
      <c r="A658" s="3">
        <v>44434</v>
      </c>
      <c r="B658" s="16" t="s">
        <v>3110</v>
      </c>
      <c r="C658" s="16" t="s">
        <v>3277</v>
      </c>
      <c r="D658" s="16" t="s">
        <v>34</v>
      </c>
      <c r="E658" s="16" t="s">
        <v>3420</v>
      </c>
      <c r="F658" s="17">
        <v>1079</v>
      </c>
      <c r="G658" s="18">
        <v>0.54400000000000004</v>
      </c>
      <c r="H658" s="18">
        <v>10.07</v>
      </c>
      <c r="I658" s="18">
        <v>10865.53</v>
      </c>
      <c r="J658" s="6" t="s">
        <v>2024</v>
      </c>
    </row>
    <row r="659" spans="1:10" ht="30.6" x14ac:dyDescent="0.3">
      <c r="A659" s="3">
        <v>44434</v>
      </c>
      <c r="B659" s="16" t="s">
        <v>3111</v>
      </c>
      <c r="C659" s="16" t="s">
        <v>3278</v>
      </c>
      <c r="D659" s="16" t="s">
        <v>16</v>
      </c>
      <c r="E659" s="16" t="s">
        <v>3421</v>
      </c>
      <c r="F659" s="17">
        <v>90</v>
      </c>
      <c r="G659" s="18">
        <v>4.84</v>
      </c>
      <c r="H659" s="18">
        <v>25.8</v>
      </c>
      <c r="I659" s="18">
        <v>2322</v>
      </c>
      <c r="J659" s="6" t="s">
        <v>2024</v>
      </c>
    </row>
    <row r="660" spans="1:10" ht="20.399999999999999" x14ac:dyDescent="0.3">
      <c r="A660" s="3">
        <v>44434</v>
      </c>
      <c r="B660" s="16" t="s">
        <v>3112</v>
      </c>
      <c r="C660" s="16" t="s">
        <v>3279</v>
      </c>
      <c r="D660" s="16" t="s">
        <v>34</v>
      </c>
      <c r="E660" s="16" t="s">
        <v>3422</v>
      </c>
      <c r="F660" s="17">
        <v>139</v>
      </c>
      <c r="G660" s="18">
        <v>3.59</v>
      </c>
      <c r="H660" s="18">
        <v>27.54</v>
      </c>
      <c r="I660" s="18">
        <v>3828.06</v>
      </c>
      <c r="J660" s="6" t="s">
        <v>2024</v>
      </c>
    </row>
    <row r="661" spans="1:10" ht="20.399999999999999" x14ac:dyDescent="0.3">
      <c r="A661" s="3">
        <v>44434</v>
      </c>
      <c r="B661" s="16" t="s">
        <v>3113</v>
      </c>
      <c r="C661" s="16" t="s">
        <v>3280</v>
      </c>
      <c r="D661" s="16" t="s">
        <v>73</v>
      </c>
      <c r="E661" s="16" t="s">
        <v>3423</v>
      </c>
      <c r="F661" s="17">
        <v>192</v>
      </c>
      <c r="G661" s="18">
        <v>4.13</v>
      </c>
      <c r="H661" s="18">
        <v>60.1</v>
      </c>
      <c r="I661" s="18">
        <v>11539.2</v>
      </c>
      <c r="J661" s="6" t="s">
        <v>2024</v>
      </c>
    </row>
    <row r="662" spans="1:10" ht="20.399999999999999" x14ac:dyDescent="0.3">
      <c r="A662" s="3">
        <v>44434</v>
      </c>
      <c r="B662" s="16" t="s">
        <v>3114</v>
      </c>
      <c r="C662" s="16" t="s">
        <v>3281</v>
      </c>
      <c r="D662" s="16" t="s">
        <v>73</v>
      </c>
      <c r="E662" s="16" t="s">
        <v>3424</v>
      </c>
      <c r="F662" s="17">
        <v>409</v>
      </c>
      <c r="G662" s="18">
        <v>1.08</v>
      </c>
      <c r="H662" s="18">
        <v>5</v>
      </c>
      <c r="I662" s="18">
        <v>2045</v>
      </c>
      <c r="J662" s="6" t="s">
        <v>2024</v>
      </c>
    </row>
    <row r="663" spans="1:10" ht="20.399999999999999" x14ac:dyDescent="0.3">
      <c r="A663" s="3">
        <v>44434</v>
      </c>
      <c r="B663" s="16" t="s">
        <v>3115</v>
      </c>
      <c r="C663" s="16" t="s">
        <v>3282</v>
      </c>
      <c r="D663" s="16" t="s">
        <v>1054</v>
      </c>
      <c r="E663" s="16" t="s">
        <v>3386</v>
      </c>
      <c r="F663" s="17">
        <v>130</v>
      </c>
      <c r="G663" s="18">
        <v>7.04</v>
      </c>
      <c r="H663" s="18">
        <v>8.1</v>
      </c>
      <c r="I663" s="18">
        <v>1053</v>
      </c>
      <c r="J663" s="6" t="s">
        <v>2024</v>
      </c>
    </row>
    <row r="664" spans="1:10" ht="20.399999999999999" x14ac:dyDescent="0.3">
      <c r="A664" s="3">
        <v>44434</v>
      </c>
      <c r="B664" s="16" t="s">
        <v>3116</v>
      </c>
      <c r="C664" s="16" t="s">
        <v>3283</v>
      </c>
      <c r="D664" s="16" t="s">
        <v>266</v>
      </c>
      <c r="E664" s="16" t="s">
        <v>3425</v>
      </c>
      <c r="F664" s="17">
        <v>186.84</v>
      </c>
      <c r="G664" s="18">
        <v>8.92</v>
      </c>
      <c r="H664" s="18">
        <v>39.26</v>
      </c>
      <c r="I664" s="18">
        <v>7335.34</v>
      </c>
      <c r="J664" s="6" t="s">
        <v>2024</v>
      </c>
    </row>
    <row r="665" spans="1:10" ht="30.6" x14ac:dyDescent="0.3">
      <c r="A665" s="3">
        <v>44434</v>
      </c>
      <c r="B665" s="16" t="s">
        <v>3117</v>
      </c>
      <c r="C665" s="16" t="s">
        <v>3284</v>
      </c>
      <c r="D665" s="16" t="s">
        <v>30</v>
      </c>
      <c r="E665" s="16" t="s">
        <v>2068</v>
      </c>
      <c r="F665" s="17">
        <v>106</v>
      </c>
      <c r="G665" s="18">
        <v>11.8</v>
      </c>
      <c r="H665" s="18">
        <v>16.95</v>
      </c>
      <c r="I665" s="18">
        <v>1796.7</v>
      </c>
      <c r="J665" s="6" t="s">
        <v>2024</v>
      </c>
    </row>
    <row r="666" spans="1:10" ht="20.399999999999999" x14ac:dyDescent="0.3">
      <c r="A666" s="3">
        <v>44434</v>
      </c>
      <c r="B666" s="16" t="s">
        <v>3118</v>
      </c>
      <c r="C666" s="16" t="s">
        <v>3285</v>
      </c>
      <c r="D666" s="16" t="s">
        <v>73</v>
      </c>
      <c r="E666" s="16" t="s">
        <v>3426</v>
      </c>
      <c r="F666" s="17">
        <v>356</v>
      </c>
      <c r="G666" s="18">
        <v>42.42</v>
      </c>
      <c r="H666" s="18">
        <v>45.95</v>
      </c>
      <c r="I666" s="18">
        <v>16358.2</v>
      </c>
      <c r="J666" s="6" t="s">
        <v>2024</v>
      </c>
    </row>
    <row r="667" spans="1:10" ht="20.399999999999999" x14ac:dyDescent="0.3">
      <c r="A667" s="3">
        <v>44434</v>
      </c>
      <c r="B667" s="16" t="s">
        <v>3119</v>
      </c>
      <c r="C667" s="16" t="s">
        <v>3286</v>
      </c>
      <c r="D667" s="16" t="s">
        <v>1054</v>
      </c>
      <c r="E667" s="16" t="s">
        <v>2832</v>
      </c>
      <c r="F667" s="17">
        <v>178</v>
      </c>
      <c r="G667" s="18">
        <v>48.19</v>
      </c>
      <c r="H667" s="18">
        <v>50</v>
      </c>
      <c r="I667" s="18">
        <v>8900</v>
      </c>
      <c r="J667" s="6" t="s">
        <v>2024</v>
      </c>
    </row>
    <row r="668" spans="1:10" ht="30.6" x14ac:dyDescent="0.3">
      <c r="A668" s="3">
        <v>44434</v>
      </c>
      <c r="B668" s="16" t="s">
        <v>3120</v>
      </c>
      <c r="C668" s="16" t="s">
        <v>3287</v>
      </c>
      <c r="D668" s="16" t="s">
        <v>16</v>
      </c>
      <c r="E668" s="16" t="s">
        <v>3421</v>
      </c>
      <c r="F668" s="17">
        <v>97</v>
      </c>
      <c r="G668" s="18">
        <v>4.84</v>
      </c>
      <c r="H668" s="18">
        <v>25.8</v>
      </c>
      <c r="I668" s="18">
        <v>2502.6</v>
      </c>
      <c r="J668" s="6" t="s">
        <v>2024</v>
      </c>
    </row>
    <row r="669" spans="1:10" ht="20.399999999999999" x14ac:dyDescent="0.3">
      <c r="A669" s="3">
        <v>44434</v>
      </c>
      <c r="B669" s="16" t="s">
        <v>3121</v>
      </c>
      <c r="C669" s="16" t="s">
        <v>3288</v>
      </c>
      <c r="D669" s="16" t="s">
        <v>266</v>
      </c>
      <c r="E669" s="16" t="s">
        <v>3427</v>
      </c>
      <c r="F669" s="17">
        <v>188.41</v>
      </c>
      <c r="G669" s="18">
        <v>6.74</v>
      </c>
      <c r="H669" s="18">
        <v>16.170000000000002</v>
      </c>
      <c r="I669" s="18">
        <v>3046.59</v>
      </c>
      <c r="J669" s="6" t="s">
        <v>2024</v>
      </c>
    </row>
    <row r="670" spans="1:10" ht="20.399999999999999" x14ac:dyDescent="0.3">
      <c r="A670" s="3">
        <v>44434</v>
      </c>
      <c r="B670" s="16" t="s">
        <v>3122</v>
      </c>
      <c r="C670" s="16" t="s">
        <v>3289</v>
      </c>
      <c r="D670" s="16" t="s">
        <v>77</v>
      </c>
      <c r="E670" s="16" t="s">
        <v>3428</v>
      </c>
      <c r="F670" s="17">
        <v>121</v>
      </c>
      <c r="G670" s="18">
        <v>3.08</v>
      </c>
      <c r="H670" s="18">
        <v>12.32</v>
      </c>
      <c r="I670" s="18">
        <v>1490.72</v>
      </c>
      <c r="J670" s="6" t="s">
        <v>2024</v>
      </c>
    </row>
    <row r="671" spans="1:10" ht="20.399999999999999" x14ac:dyDescent="0.3">
      <c r="A671" s="3">
        <v>44434</v>
      </c>
      <c r="B671" s="16" t="s">
        <v>3123</v>
      </c>
      <c r="C671" s="16" t="s">
        <v>3290</v>
      </c>
      <c r="D671" s="16" t="s">
        <v>3324</v>
      </c>
      <c r="E671" s="16" t="s">
        <v>3429</v>
      </c>
      <c r="F671" s="17">
        <v>318</v>
      </c>
      <c r="G671" s="18">
        <v>6.17</v>
      </c>
      <c r="H671" s="18">
        <v>16</v>
      </c>
      <c r="I671" s="18">
        <v>5088</v>
      </c>
      <c r="J671" s="6" t="s">
        <v>2024</v>
      </c>
    </row>
    <row r="672" spans="1:10" ht="20.399999999999999" x14ac:dyDescent="0.3">
      <c r="A672" s="3">
        <v>44434</v>
      </c>
      <c r="B672" s="16" t="s">
        <v>3124</v>
      </c>
      <c r="C672" s="16" t="s">
        <v>3291</v>
      </c>
      <c r="D672" s="16" t="s">
        <v>34</v>
      </c>
      <c r="E672" s="16" t="s">
        <v>3430</v>
      </c>
      <c r="F672" s="17">
        <v>75.290000000000006</v>
      </c>
      <c r="G672" s="18">
        <v>53.84</v>
      </c>
      <c r="H672" s="18">
        <v>67.3</v>
      </c>
      <c r="I672" s="18">
        <v>5067.0200000000004</v>
      </c>
      <c r="J672" s="6" t="s">
        <v>2024</v>
      </c>
    </row>
    <row r="673" spans="1:10" ht="20.399999999999999" x14ac:dyDescent="0.3">
      <c r="A673" s="3">
        <v>44434</v>
      </c>
      <c r="B673" s="16" t="s">
        <v>3125</v>
      </c>
      <c r="C673" s="16" t="s">
        <v>3292</v>
      </c>
      <c r="D673" s="16" t="s">
        <v>34</v>
      </c>
      <c r="E673" s="16" t="s">
        <v>3431</v>
      </c>
      <c r="F673" s="17">
        <v>288.63</v>
      </c>
      <c r="G673" s="18">
        <v>3.79</v>
      </c>
      <c r="H673" s="18">
        <v>11.14</v>
      </c>
      <c r="I673" s="18">
        <v>3215.33</v>
      </c>
      <c r="J673" s="6" t="s">
        <v>2024</v>
      </c>
    </row>
    <row r="674" spans="1:10" ht="132.6" x14ac:dyDescent="0.3">
      <c r="A674" s="3">
        <v>44434</v>
      </c>
      <c r="B674" s="4" t="s">
        <v>3126</v>
      </c>
      <c r="C674" s="16" t="s">
        <v>3293</v>
      </c>
      <c r="D674" s="16" t="s">
        <v>131</v>
      </c>
      <c r="E674" s="16" t="s">
        <v>3432</v>
      </c>
      <c r="F674" s="17">
        <v>20</v>
      </c>
      <c r="G674" s="18">
        <v>1.99</v>
      </c>
      <c r="H674" s="18">
        <v>8.8000000000000007</v>
      </c>
      <c r="I674" s="18">
        <v>176</v>
      </c>
      <c r="J674" s="6" t="s">
        <v>2024</v>
      </c>
    </row>
    <row r="675" spans="1:10" ht="20.399999999999999" x14ac:dyDescent="0.3">
      <c r="A675" s="3">
        <v>44434</v>
      </c>
      <c r="B675" s="16" t="s">
        <v>3127</v>
      </c>
      <c r="C675" s="16" t="s">
        <v>3294</v>
      </c>
      <c r="D675" s="16" t="s">
        <v>266</v>
      </c>
      <c r="E675" s="16" t="s">
        <v>3433</v>
      </c>
      <c r="F675" s="17">
        <v>30</v>
      </c>
      <c r="G675" s="18">
        <v>9.0399999999999991</v>
      </c>
      <c r="H675" s="18">
        <v>22</v>
      </c>
      <c r="I675" s="18">
        <v>660</v>
      </c>
      <c r="J675" s="6" t="s">
        <v>2024</v>
      </c>
    </row>
    <row r="676" spans="1:10" ht="30.6" x14ac:dyDescent="0.3">
      <c r="A676" s="3">
        <v>44434</v>
      </c>
      <c r="B676" s="16" t="s">
        <v>3128</v>
      </c>
      <c r="C676" s="16" t="s">
        <v>3295</v>
      </c>
      <c r="D676" s="16" t="s">
        <v>12</v>
      </c>
      <c r="E676" s="16" t="s">
        <v>3434</v>
      </c>
      <c r="F676" s="17">
        <v>1111</v>
      </c>
      <c r="G676" s="18">
        <v>2.58</v>
      </c>
      <c r="H676" s="18">
        <v>3.33</v>
      </c>
      <c r="I676" s="18">
        <v>3699.63</v>
      </c>
      <c r="J676" s="6" t="s">
        <v>2024</v>
      </c>
    </row>
    <row r="677" spans="1:10" ht="20.399999999999999" x14ac:dyDescent="0.3">
      <c r="A677" s="3">
        <v>44434</v>
      </c>
      <c r="B677" s="16" t="s">
        <v>3129</v>
      </c>
      <c r="C677" s="16" t="s">
        <v>3296</v>
      </c>
      <c r="D677" s="16" t="s">
        <v>1219</v>
      </c>
      <c r="E677" s="16" t="s">
        <v>3413</v>
      </c>
      <c r="F677" s="17">
        <v>97</v>
      </c>
      <c r="G677" s="18">
        <v>15.6</v>
      </c>
      <c r="H677" s="18">
        <v>38.94</v>
      </c>
      <c r="I677" s="18">
        <v>3777.18</v>
      </c>
      <c r="J677" s="6" t="s">
        <v>2024</v>
      </c>
    </row>
    <row r="678" spans="1:10" ht="20.399999999999999" x14ac:dyDescent="0.3">
      <c r="A678" s="3">
        <v>44434</v>
      </c>
      <c r="B678" s="16" t="s">
        <v>3130</v>
      </c>
      <c r="C678" s="16" t="s">
        <v>3297</v>
      </c>
      <c r="D678" s="16" t="s">
        <v>73</v>
      </c>
      <c r="E678" s="16" t="s">
        <v>3435</v>
      </c>
      <c r="F678" s="17">
        <v>534</v>
      </c>
      <c r="G678" s="18">
        <v>1.54</v>
      </c>
      <c r="H678" s="18">
        <v>3.34</v>
      </c>
      <c r="I678" s="18">
        <v>1783.56</v>
      </c>
      <c r="J678" s="6" t="s">
        <v>2024</v>
      </c>
    </row>
    <row r="679" spans="1:10" ht="20.399999999999999" x14ac:dyDescent="0.3">
      <c r="A679" s="3">
        <v>44434</v>
      </c>
      <c r="B679" s="16" t="s">
        <v>3130</v>
      </c>
      <c r="C679" s="16" t="s">
        <v>3298</v>
      </c>
      <c r="D679" s="16" t="s">
        <v>266</v>
      </c>
      <c r="E679" s="16" t="s">
        <v>3435</v>
      </c>
      <c r="F679" s="17">
        <v>57.5</v>
      </c>
      <c r="G679" s="18">
        <v>1.54</v>
      </c>
      <c r="H679" s="18">
        <v>3.34</v>
      </c>
      <c r="I679" s="18">
        <v>192.05</v>
      </c>
      <c r="J679" s="6" t="s">
        <v>2024</v>
      </c>
    </row>
    <row r="680" spans="1:10" ht="30.6" x14ac:dyDescent="0.3">
      <c r="A680" s="3">
        <v>44434</v>
      </c>
      <c r="B680" s="16" t="s">
        <v>3131</v>
      </c>
      <c r="C680" s="16" t="s">
        <v>3299</v>
      </c>
      <c r="D680" s="16" t="s">
        <v>30</v>
      </c>
      <c r="E680" s="16" t="s">
        <v>3436</v>
      </c>
      <c r="F680" s="17">
        <v>639</v>
      </c>
      <c r="G680" s="18">
        <v>2.5999999999999999E-2</v>
      </c>
      <c r="H680" s="18">
        <v>10.8</v>
      </c>
      <c r="I680" s="18">
        <v>6901.2</v>
      </c>
      <c r="J680" s="6" t="s">
        <v>2024</v>
      </c>
    </row>
    <row r="681" spans="1:10" ht="30.6" x14ac:dyDescent="0.3">
      <c r="A681" s="3">
        <v>44434</v>
      </c>
      <c r="B681" s="16" t="s">
        <v>3132</v>
      </c>
      <c r="C681" s="16" t="s">
        <v>3300</v>
      </c>
      <c r="D681" s="16" t="s">
        <v>93</v>
      </c>
      <c r="E681" s="16" t="s">
        <v>3437</v>
      </c>
      <c r="F681" s="17">
        <v>4160</v>
      </c>
      <c r="G681" s="18">
        <v>6.25</v>
      </c>
      <c r="H681" s="18">
        <v>9.66</v>
      </c>
      <c r="I681" s="18">
        <v>40185.599999999999</v>
      </c>
      <c r="J681" s="6" t="s">
        <v>2024</v>
      </c>
    </row>
    <row r="682" spans="1:10" ht="20.399999999999999" x14ac:dyDescent="0.3">
      <c r="A682" s="3">
        <v>44434</v>
      </c>
      <c r="B682" s="16" t="s">
        <v>3133</v>
      </c>
      <c r="C682" s="16" t="s">
        <v>3301</v>
      </c>
      <c r="D682" s="16" t="s">
        <v>77</v>
      </c>
      <c r="E682" s="16" t="s">
        <v>3438</v>
      </c>
      <c r="F682" s="17">
        <v>19</v>
      </c>
      <c r="G682" s="18">
        <v>14.49</v>
      </c>
      <c r="H682" s="18">
        <v>20</v>
      </c>
      <c r="I682" s="18">
        <v>380</v>
      </c>
      <c r="J682" s="6" t="s">
        <v>2024</v>
      </c>
    </row>
    <row r="683" spans="1:10" ht="20.399999999999999" x14ac:dyDescent="0.3">
      <c r="A683" s="3">
        <v>44434</v>
      </c>
      <c r="B683" s="16" t="s">
        <v>3134</v>
      </c>
      <c r="C683" s="16" t="s">
        <v>3302</v>
      </c>
      <c r="D683" s="16" t="s">
        <v>1219</v>
      </c>
      <c r="E683" s="16" t="s">
        <v>3439</v>
      </c>
      <c r="F683" s="17">
        <v>20.725000000000001</v>
      </c>
      <c r="G683" s="18">
        <v>8.6300000000000008</v>
      </c>
      <c r="H683" s="18">
        <v>15</v>
      </c>
      <c r="I683" s="18">
        <v>310.88</v>
      </c>
      <c r="J683" s="6" t="s">
        <v>2024</v>
      </c>
    </row>
    <row r="684" spans="1:10" ht="30.6" x14ac:dyDescent="0.3">
      <c r="A684" s="3">
        <v>44434</v>
      </c>
      <c r="B684" s="16" t="s">
        <v>3135</v>
      </c>
      <c r="C684" s="16" t="s">
        <v>3303</v>
      </c>
      <c r="D684" s="16" t="s">
        <v>16</v>
      </c>
      <c r="E684" s="16" t="s">
        <v>3440</v>
      </c>
      <c r="F684" s="17">
        <v>108</v>
      </c>
      <c r="G684" s="18">
        <v>2.57</v>
      </c>
      <c r="H684" s="18">
        <v>8.91</v>
      </c>
      <c r="I684" s="18">
        <v>962.28</v>
      </c>
      <c r="J684" s="6" t="s">
        <v>2024</v>
      </c>
    </row>
    <row r="685" spans="1:10" ht="30.6" x14ac:dyDescent="0.3">
      <c r="A685" s="3">
        <v>44434</v>
      </c>
      <c r="B685" s="16" t="s">
        <v>3136</v>
      </c>
      <c r="C685" s="16" t="s">
        <v>3304</v>
      </c>
      <c r="D685" s="16" t="s">
        <v>16</v>
      </c>
      <c r="E685" s="16" t="s">
        <v>3441</v>
      </c>
      <c r="F685" s="17">
        <v>73</v>
      </c>
      <c r="G685" s="18">
        <v>0.04</v>
      </c>
      <c r="H685" s="18">
        <v>5.08</v>
      </c>
      <c r="I685" s="18">
        <v>370.84</v>
      </c>
      <c r="J685" s="6" t="s">
        <v>2024</v>
      </c>
    </row>
    <row r="686" spans="1:10" ht="20.399999999999999" x14ac:dyDescent="0.3">
      <c r="A686" s="3">
        <v>44434</v>
      </c>
      <c r="B686" s="16" t="s">
        <v>3137</v>
      </c>
      <c r="C686" s="16" t="s">
        <v>3305</v>
      </c>
      <c r="D686" s="16" t="s">
        <v>1219</v>
      </c>
      <c r="E686" s="16" t="s">
        <v>3442</v>
      </c>
      <c r="F686" s="17">
        <v>305.5</v>
      </c>
      <c r="G686" s="18">
        <v>0.05</v>
      </c>
      <c r="H686" s="18">
        <v>9</v>
      </c>
      <c r="I686" s="18">
        <v>2749.5</v>
      </c>
      <c r="J686" s="6" t="s">
        <v>2024</v>
      </c>
    </row>
    <row r="687" spans="1:10" ht="30.6" x14ac:dyDescent="0.3">
      <c r="A687" s="3">
        <v>44434</v>
      </c>
      <c r="B687" s="16" t="s">
        <v>3138</v>
      </c>
      <c r="C687" s="16" t="s">
        <v>3306</v>
      </c>
      <c r="D687" s="16" t="s">
        <v>1293</v>
      </c>
      <c r="E687" s="16" t="s">
        <v>2285</v>
      </c>
      <c r="F687" s="17">
        <v>13</v>
      </c>
      <c r="G687" s="18">
        <v>15.6</v>
      </c>
      <c r="H687" s="18">
        <v>15.6</v>
      </c>
      <c r="I687" s="18">
        <v>202.8</v>
      </c>
      <c r="J687" s="6" t="s">
        <v>2024</v>
      </c>
    </row>
    <row r="688" spans="1:10" ht="30.6" x14ac:dyDescent="0.3">
      <c r="A688" s="3">
        <v>44434</v>
      </c>
      <c r="B688" s="16" t="s">
        <v>3139</v>
      </c>
      <c r="C688" s="16" t="s">
        <v>3307</v>
      </c>
      <c r="D688" s="16" t="s">
        <v>12</v>
      </c>
      <c r="E688" s="16" t="s">
        <v>3443</v>
      </c>
      <c r="F688" s="17">
        <v>615</v>
      </c>
      <c r="G688" s="18">
        <v>2.04</v>
      </c>
      <c r="H688" s="18">
        <v>6.63</v>
      </c>
      <c r="I688" s="18">
        <v>4150.1000000000004</v>
      </c>
      <c r="J688" s="6" t="s">
        <v>2024</v>
      </c>
    </row>
    <row r="689" spans="1:10" ht="30.6" x14ac:dyDescent="0.3">
      <c r="A689" s="3">
        <v>44434</v>
      </c>
      <c r="B689" s="16" t="s">
        <v>3140</v>
      </c>
      <c r="C689" s="16" t="s">
        <v>3308</v>
      </c>
      <c r="D689" s="16" t="s">
        <v>12</v>
      </c>
      <c r="E689" s="16" t="s">
        <v>3444</v>
      </c>
      <c r="F689" s="17">
        <v>48</v>
      </c>
      <c r="G689" s="18">
        <v>1.08</v>
      </c>
      <c r="H689" s="18">
        <v>3.95</v>
      </c>
      <c r="I689" s="18">
        <v>189.6</v>
      </c>
      <c r="J689" s="6" t="s">
        <v>2024</v>
      </c>
    </row>
    <row r="690" spans="1:10" ht="20.399999999999999" x14ac:dyDescent="0.3">
      <c r="A690" s="3">
        <v>44434</v>
      </c>
      <c r="B690" s="16" t="s">
        <v>3141</v>
      </c>
      <c r="C690" s="16" t="s">
        <v>3309</v>
      </c>
      <c r="D690" s="16" t="s">
        <v>1219</v>
      </c>
      <c r="E690" s="16" t="s">
        <v>3445</v>
      </c>
      <c r="F690" s="17">
        <v>181.67</v>
      </c>
      <c r="G690" s="18">
        <v>2.98</v>
      </c>
      <c r="H690" s="18">
        <v>6.49</v>
      </c>
      <c r="I690" s="18">
        <v>1179.04</v>
      </c>
      <c r="J690" s="6" t="s">
        <v>2024</v>
      </c>
    </row>
    <row r="691" spans="1:10" ht="30.6" x14ac:dyDescent="0.3">
      <c r="A691" s="3">
        <v>44434</v>
      </c>
      <c r="B691" s="16" t="s">
        <v>3142</v>
      </c>
      <c r="C691" s="16" t="s">
        <v>3310</v>
      </c>
      <c r="D691" s="16" t="s">
        <v>12</v>
      </c>
      <c r="E691" s="16" t="s">
        <v>2285</v>
      </c>
      <c r="F691" s="17">
        <v>207</v>
      </c>
      <c r="G691" s="18">
        <v>11.04</v>
      </c>
      <c r="H691" s="18">
        <v>20.98</v>
      </c>
      <c r="I691" s="18">
        <v>4342.8599999999997</v>
      </c>
      <c r="J691" s="6" t="s">
        <v>2024</v>
      </c>
    </row>
    <row r="692" spans="1:10" ht="30.6" x14ac:dyDescent="0.3">
      <c r="A692" s="3">
        <v>44434</v>
      </c>
      <c r="B692" s="16" t="s">
        <v>3143</v>
      </c>
      <c r="C692" s="16" t="s">
        <v>3311</v>
      </c>
      <c r="D692" s="16" t="s">
        <v>16</v>
      </c>
      <c r="E692" s="16" t="s">
        <v>3446</v>
      </c>
      <c r="F692" s="17">
        <v>446</v>
      </c>
      <c r="G692" s="18">
        <v>0.06</v>
      </c>
      <c r="H692" s="18">
        <v>18.71</v>
      </c>
      <c r="I692" s="18">
        <v>8344.66</v>
      </c>
      <c r="J692" s="6" t="s">
        <v>2024</v>
      </c>
    </row>
    <row r="693" spans="1:10" ht="20.399999999999999" x14ac:dyDescent="0.3">
      <c r="A693" s="3">
        <v>44434</v>
      </c>
      <c r="B693" s="16" t="s">
        <v>3144</v>
      </c>
      <c r="C693" s="16" t="s">
        <v>3312</v>
      </c>
      <c r="D693" s="16" t="s">
        <v>246</v>
      </c>
      <c r="E693" s="16" t="s">
        <v>3443</v>
      </c>
      <c r="F693" s="17">
        <v>140</v>
      </c>
      <c r="G693" s="18">
        <v>15.15</v>
      </c>
      <c r="H693" s="18">
        <v>15.15</v>
      </c>
      <c r="I693" s="18">
        <v>2121</v>
      </c>
      <c r="J693" s="6" t="s">
        <v>2024</v>
      </c>
    </row>
    <row r="694" spans="1:10" ht="30.6" x14ac:dyDescent="0.3">
      <c r="A694" s="3">
        <v>44434</v>
      </c>
      <c r="B694" s="16" t="s">
        <v>3145</v>
      </c>
      <c r="C694" s="16" t="s">
        <v>3313</v>
      </c>
      <c r="D694" s="16" t="s">
        <v>12</v>
      </c>
      <c r="E694" s="16" t="s">
        <v>2894</v>
      </c>
      <c r="F694" s="17">
        <v>233</v>
      </c>
      <c r="G694" s="18">
        <v>4.29</v>
      </c>
      <c r="H694" s="18">
        <v>14</v>
      </c>
      <c r="I694" s="18">
        <v>3262</v>
      </c>
      <c r="J694" s="6" t="s">
        <v>2024</v>
      </c>
    </row>
    <row r="695" spans="1:10" ht="30.6" x14ac:dyDescent="0.3">
      <c r="A695" s="3">
        <v>44434</v>
      </c>
      <c r="B695" s="16" t="s">
        <v>3146</v>
      </c>
      <c r="C695" s="16" t="s">
        <v>3314</v>
      </c>
      <c r="D695" s="16" t="s">
        <v>16</v>
      </c>
      <c r="E695" s="16" t="s">
        <v>2285</v>
      </c>
      <c r="F695" s="17">
        <v>234</v>
      </c>
      <c r="G695" s="18">
        <v>11.62</v>
      </c>
      <c r="H695" s="18">
        <v>19.23</v>
      </c>
      <c r="I695" s="18">
        <v>4499.82</v>
      </c>
      <c r="J695" s="6" t="s">
        <v>2024</v>
      </c>
    </row>
    <row r="696" spans="1:10" ht="20.399999999999999" x14ac:dyDescent="0.3">
      <c r="A696" s="3">
        <v>44462</v>
      </c>
      <c r="B696" s="4" t="s">
        <v>3628</v>
      </c>
      <c r="C696" s="4" t="s">
        <v>3629</v>
      </c>
      <c r="D696" s="4" t="s">
        <v>1054</v>
      </c>
      <c r="E696" s="4" t="s">
        <v>3611</v>
      </c>
      <c r="F696" s="5">
        <v>19</v>
      </c>
      <c r="G696" s="6">
        <v>7.99</v>
      </c>
      <c r="H696" s="6">
        <v>40.76</v>
      </c>
      <c r="I696" s="6">
        <v>774.44</v>
      </c>
      <c r="J696" s="6" t="s">
        <v>2024</v>
      </c>
    </row>
    <row r="697" spans="1:10" ht="20.399999999999999" x14ac:dyDescent="0.3">
      <c r="A697" s="3">
        <v>44462</v>
      </c>
      <c r="B697" s="4" t="s">
        <v>3630</v>
      </c>
      <c r="C697" s="4" t="s">
        <v>3631</v>
      </c>
      <c r="D697" s="4" t="s">
        <v>1054</v>
      </c>
      <c r="E697" s="4" t="s">
        <v>3611</v>
      </c>
      <c r="F697" s="5">
        <v>11</v>
      </c>
      <c r="G697" s="6">
        <v>7.99</v>
      </c>
      <c r="H697" s="6">
        <v>40.76</v>
      </c>
      <c r="I697" s="6">
        <v>448.36</v>
      </c>
      <c r="J697" s="6" t="s">
        <v>2024</v>
      </c>
    </row>
    <row r="698" spans="1:10" ht="20.399999999999999" x14ac:dyDescent="0.3">
      <c r="A698" s="3">
        <v>44462</v>
      </c>
      <c r="B698" s="4" t="s">
        <v>3632</v>
      </c>
      <c r="C698" s="4" t="s">
        <v>3633</v>
      </c>
      <c r="D698" s="4" t="s">
        <v>1054</v>
      </c>
      <c r="E698" s="4" t="s">
        <v>3611</v>
      </c>
      <c r="F698" s="5">
        <v>10</v>
      </c>
      <c r="G698" s="6">
        <v>7.99</v>
      </c>
      <c r="H698" s="6">
        <v>40.76</v>
      </c>
      <c r="I698" s="6">
        <v>407.6</v>
      </c>
      <c r="J698" s="6" t="s">
        <v>2024</v>
      </c>
    </row>
    <row r="699" spans="1:10" ht="40.799999999999997" x14ac:dyDescent="0.3">
      <c r="A699" s="3">
        <v>44462</v>
      </c>
      <c r="B699" s="4" t="s">
        <v>3634</v>
      </c>
      <c r="C699" s="4" t="s">
        <v>3635</v>
      </c>
      <c r="D699" s="4" t="s">
        <v>3636</v>
      </c>
      <c r="E699" s="4" t="s">
        <v>3637</v>
      </c>
      <c r="F699" s="5">
        <v>185.5</v>
      </c>
      <c r="G699" s="6">
        <v>5.62</v>
      </c>
      <c r="H699" s="6">
        <v>10.119999999999999</v>
      </c>
      <c r="I699" s="6">
        <v>1877.26</v>
      </c>
      <c r="J699" s="6" t="s">
        <v>2024</v>
      </c>
    </row>
    <row r="700" spans="1:10" ht="20.399999999999999" x14ac:dyDescent="0.3">
      <c r="A700" s="3">
        <v>44462</v>
      </c>
      <c r="B700" s="4" t="s">
        <v>554</v>
      </c>
      <c r="C700" s="4" t="s">
        <v>3638</v>
      </c>
      <c r="D700" s="4" t="s">
        <v>49</v>
      </c>
      <c r="E700" s="4" t="s">
        <v>3415</v>
      </c>
      <c r="F700" s="5">
        <v>805.6</v>
      </c>
      <c r="G700" s="6">
        <v>3.39</v>
      </c>
      <c r="H700" s="6">
        <v>4.5</v>
      </c>
      <c r="I700" s="6">
        <v>3625.2</v>
      </c>
      <c r="J700" s="6" t="s">
        <v>2024</v>
      </c>
    </row>
    <row r="701" spans="1:10" ht="30.6" x14ac:dyDescent="0.3">
      <c r="A701" s="3">
        <v>44462</v>
      </c>
      <c r="B701" s="4" t="s">
        <v>3639</v>
      </c>
      <c r="C701" s="4" t="s">
        <v>3640</v>
      </c>
      <c r="D701" s="4" t="s">
        <v>30</v>
      </c>
      <c r="E701" s="4" t="s">
        <v>3641</v>
      </c>
      <c r="F701" s="5">
        <v>173.08</v>
      </c>
      <c r="G701" s="6">
        <v>8.8800000000000008</v>
      </c>
      <c r="H701" s="6">
        <v>16.61</v>
      </c>
      <c r="I701" s="6">
        <v>2874.86</v>
      </c>
      <c r="J701" s="6" t="s">
        <v>2024</v>
      </c>
    </row>
    <row r="702" spans="1:10" ht="20.399999999999999" x14ac:dyDescent="0.3">
      <c r="A702" s="3">
        <v>44462</v>
      </c>
      <c r="B702" s="4" t="s">
        <v>3642</v>
      </c>
      <c r="C702" s="4" t="s">
        <v>3643</v>
      </c>
      <c r="D702" s="4" t="s">
        <v>42</v>
      </c>
      <c r="E702" s="4" t="s">
        <v>3644</v>
      </c>
      <c r="F702" s="5">
        <v>369.5</v>
      </c>
      <c r="G702" s="6">
        <v>3.62</v>
      </c>
      <c r="H702" s="6">
        <v>4.9000000000000004</v>
      </c>
      <c r="I702" s="6">
        <v>1810.55</v>
      </c>
      <c r="J702" s="6" t="s">
        <v>2024</v>
      </c>
    </row>
    <row r="703" spans="1:10" ht="30.6" x14ac:dyDescent="0.3">
      <c r="A703" s="3">
        <v>44462</v>
      </c>
      <c r="B703" s="4" t="s">
        <v>3645</v>
      </c>
      <c r="C703" s="4" t="s">
        <v>3646</v>
      </c>
      <c r="D703" s="4" t="s">
        <v>30</v>
      </c>
      <c r="E703" s="4" t="s">
        <v>3647</v>
      </c>
      <c r="F703" s="5">
        <v>560.5</v>
      </c>
      <c r="G703" s="6">
        <v>3.82</v>
      </c>
      <c r="H703" s="6">
        <v>8</v>
      </c>
      <c r="I703" s="6">
        <v>4484</v>
      </c>
      <c r="J703" s="6" t="s">
        <v>2024</v>
      </c>
    </row>
    <row r="704" spans="1:10" ht="20.399999999999999" x14ac:dyDescent="0.3">
      <c r="A704" s="3">
        <v>44462</v>
      </c>
      <c r="B704" s="4" t="s">
        <v>3648</v>
      </c>
      <c r="C704" s="4" t="s">
        <v>3649</v>
      </c>
      <c r="D704" s="4" t="s">
        <v>1051</v>
      </c>
      <c r="E704" s="4" t="s">
        <v>3650</v>
      </c>
      <c r="F704" s="5">
        <v>1232.27</v>
      </c>
      <c r="G704" s="6">
        <v>2.9</v>
      </c>
      <c r="H704" s="6">
        <v>7.87</v>
      </c>
      <c r="I704" s="6">
        <v>9697.9699999999993</v>
      </c>
      <c r="J704" s="6" t="s">
        <v>2024</v>
      </c>
    </row>
    <row r="705" spans="1:10" ht="30.6" x14ac:dyDescent="0.3">
      <c r="A705" s="3">
        <v>44462</v>
      </c>
      <c r="B705" s="4" t="s">
        <v>3651</v>
      </c>
      <c r="C705" s="4" t="s">
        <v>3652</v>
      </c>
      <c r="D705" s="4" t="s">
        <v>30</v>
      </c>
      <c r="E705" s="4" t="s">
        <v>2352</v>
      </c>
      <c r="F705" s="5">
        <v>42.75</v>
      </c>
      <c r="G705" s="6">
        <v>1.68</v>
      </c>
      <c r="H705" s="6">
        <v>16</v>
      </c>
      <c r="I705" s="6">
        <v>684</v>
      </c>
      <c r="J705" s="6" t="s">
        <v>2024</v>
      </c>
    </row>
    <row r="706" spans="1:10" ht="20.399999999999999" x14ac:dyDescent="0.3">
      <c r="A706" s="3">
        <v>44462</v>
      </c>
      <c r="B706" s="4" t="s">
        <v>3653</v>
      </c>
      <c r="C706" s="4" t="s">
        <v>3654</v>
      </c>
      <c r="D706" s="4" t="s">
        <v>77</v>
      </c>
      <c r="E706" s="4" t="s">
        <v>3655</v>
      </c>
      <c r="F706" s="5">
        <v>831</v>
      </c>
      <c r="G706" s="6">
        <v>21.69</v>
      </c>
      <c r="H706" s="6">
        <v>21.69</v>
      </c>
      <c r="I706" s="6">
        <v>18024.39</v>
      </c>
      <c r="J706" s="6" t="s">
        <v>2024</v>
      </c>
    </row>
    <row r="707" spans="1:10" ht="20.399999999999999" x14ac:dyDescent="0.3">
      <c r="A707" s="3">
        <v>44462</v>
      </c>
      <c r="B707" s="4" t="s">
        <v>3656</v>
      </c>
      <c r="C707" s="4" t="s">
        <v>3657</v>
      </c>
      <c r="D707" s="4" t="s">
        <v>73</v>
      </c>
      <c r="E707" s="4" t="s">
        <v>3370</v>
      </c>
      <c r="F707" s="5">
        <v>269</v>
      </c>
      <c r="G707" s="6">
        <v>51.2</v>
      </c>
      <c r="H707" s="6">
        <v>60.23</v>
      </c>
      <c r="I707" s="6">
        <v>16201.87</v>
      </c>
      <c r="J707" s="6" t="s">
        <v>2024</v>
      </c>
    </row>
    <row r="708" spans="1:10" ht="30.6" x14ac:dyDescent="0.3">
      <c r="A708" s="3">
        <v>44462</v>
      </c>
      <c r="B708" s="4" t="s">
        <v>3062</v>
      </c>
      <c r="C708" s="4" t="s">
        <v>3658</v>
      </c>
      <c r="D708" s="4" t="s">
        <v>30</v>
      </c>
      <c r="E708" s="4" t="s">
        <v>3381</v>
      </c>
      <c r="F708" s="5">
        <v>412.41</v>
      </c>
      <c r="G708" s="6">
        <v>9.7899999999999991</v>
      </c>
      <c r="H708" s="6">
        <v>11.75</v>
      </c>
      <c r="I708" s="6">
        <v>4845.82</v>
      </c>
      <c r="J708" s="6" t="s">
        <v>2024</v>
      </c>
    </row>
    <row r="709" spans="1:10" ht="40.799999999999997" x14ac:dyDescent="0.3">
      <c r="A709" s="3">
        <v>44462</v>
      </c>
      <c r="B709" s="4" t="s">
        <v>3659</v>
      </c>
      <c r="C709" s="4" t="s">
        <v>3660</v>
      </c>
      <c r="D709" s="4" t="s">
        <v>12</v>
      </c>
      <c r="E709" s="4" t="s">
        <v>3661</v>
      </c>
      <c r="F709" s="5">
        <v>6539</v>
      </c>
      <c r="G709" s="6">
        <v>6.49</v>
      </c>
      <c r="H709" s="6">
        <v>13.47</v>
      </c>
      <c r="I709" s="6">
        <v>88438.080000000002</v>
      </c>
      <c r="J709" s="6" t="s">
        <v>2024</v>
      </c>
    </row>
    <row r="710" spans="1:10" ht="30.6" x14ac:dyDescent="0.3">
      <c r="A710" s="3">
        <v>44462</v>
      </c>
      <c r="B710" s="4" t="s">
        <v>3662</v>
      </c>
      <c r="C710" s="4" t="s">
        <v>3663</v>
      </c>
      <c r="D710" s="4" t="s">
        <v>12</v>
      </c>
      <c r="E710" s="4" t="s">
        <v>3664</v>
      </c>
      <c r="F710" s="5">
        <v>725</v>
      </c>
      <c r="G710" s="6">
        <v>2.82</v>
      </c>
      <c r="H710" s="6">
        <v>5.63</v>
      </c>
      <c r="I710" s="6">
        <v>4081.75</v>
      </c>
      <c r="J710" s="6" t="s">
        <v>2024</v>
      </c>
    </row>
    <row r="711" spans="1:10" ht="30.6" x14ac:dyDescent="0.3">
      <c r="A711" s="3">
        <v>44462</v>
      </c>
      <c r="B711" s="4" t="s">
        <v>3665</v>
      </c>
      <c r="C711" s="4" t="s">
        <v>3666</v>
      </c>
      <c r="D711" s="4" t="s">
        <v>30</v>
      </c>
      <c r="E711" s="4" t="s">
        <v>3667</v>
      </c>
      <c r="F711" s="5">
        <v>839.4</v>
      </c>
      <c r="G711" s="6">
        <v>2.97</v>
      </c>
      <c r="H711" s="6">
        <v>11.47</v>
      </c>
      <c r="I711" s="6">
        <v>9627.92</v>
      </c>
      <c r="J711" s="6" t="s">
        <v>2024</v>
      </c>
    </row>
    <row r="712" spans="1:10" ht="30.6" x14ac:dyDescent="0.3">
      <c r="A712" s="3">
        <v>44462</v>
      </c>
      <c r="B712" s="4" t="s">
        <v>3668</v>
      </c>
      <c r="C712" s="4" t="s">
        <v>3669</v>
      </c>
      <c r="D712" s="4" t="s">
        <v>30</v>
      </c>
      <c r="E712" s="4" t="s">
        <v>3670</v>
      </c>
      <c r="F712" s="5">
        <v>958.29</v>
      </c>
      <c r="G712" s="6">
        <v>11.31</v>
      </c>
      <c r="H712" s="6">
        <v>12.03</v>
      </c>
      <c r="I712" s="6">
        <v>11528.22</v>
      </c>
      <c r="J712" s="6" t="s">
        <v>2024</v>
      </c>
    </row>
    <row r="713" spans="1:10" ht="20.399999999999999" x14ac:dyDescent="0.3">
      <c r="A713" s="3">
        <v>44462</v>
      </c>
      <c r="B713" s="4" t="s">
        <v>3671</v>
      </c>
      <c r="C713" s="4" t="s">
        <v>3672</v>
      </c>
      <c r="D713" s="4" t="s">
        <v>42</v>
      </c>
      <c r="E713" s="4" t="s">
        <v>3673</v>
      </c>
      <c r="F713" s="5">
        <v>6.31</v>
      </c>
      <c r="G713" s="6">
        <v>14.68</v>
      </c>
      <c r="H713" s="6">
        <v>17.62</v>
      </c>
      <c r="I713" s="6">
        <v>111.18</v>
      </c>
      <c r="J713" s="6" t="s">
        <v>2024</v>
      </c>
    </row>
    <row r="714" spans="1:10" ht="30.6" x14ac:dyDescent="0.3">
      <c r="A714" s="3">
        <v>44462</v>
      </c>
      <c r="B714" s="4" t="s">
        <v>3674</v>
      </c>
      <c r="C714" s="4" t="s">
        <v>3675</v>
      </c>
      <c r="D714" s="4" t="s">
        <v>12</v>
      </c>
      <c r="E714" s="4" t="s">
        <v>3676</v>
      </c>
      <c r="F714" s="5">
        <v>36.5</v>
      </c>
      <c r="G714" s="6">
        <v>8.2200000000000006</v>
      </c>
      <c r="H714" s="6">
        <v>16.43</v>
      </c>
      <c r="I714" s="6">
        <v>599.70000000000005</v>
      </c>
      <c r="J714" s="6" t="s">
        <v>2024</v>
      </c>
    </row>
    <row r="715" spans="1:10" ht="20.399999999999999" x14ac:dyDescent="0.3">
      <c r="A715" s="3">
        <v>44462</v>
      </c>
      <c r="B715" s="4" t="s">
        <v>3677</v>
      </c>
      <c r="C715" s="4" t="s">
        <v>3678</v>
      </c>
      <c r="D715" s="4" t="s">
        <v>246</v>
      </c>
      <c r="E715" s="4" t="s">
        <v>3679</v>
      </c>
      <c r="F715" s="5">
        <v>1556</v>
      </c>
      <c r="G715" s="6">
        <v>35.01</v>
      </c>
      <c r="H715" s="6">
        <v>63.02</v>
      </c>
      <c r="I715" s="6">
        <v>98059.12</v>
      </c>
      <c r="J715" s="6" t="s">
        <v>2024</v>
      </c>
    </row>
    <row r="716" spans="1:10" ht="30.6" x14ac:dyDescent="0.3">
      <c r="A716" s="3">
        <v>44462</v>
      </c>
      <c r="B716" s="4" t="s">
        <v>3680</v>
      </c>
      <c r="C716" s="4" t="s">
        <v>3681</v>
      </c>
      <c r="D716" s="4" t="s">
        <v>93</v>
      </c>
      <c r="E716" s="4" t="s">
        <v>3682</v>
      </c>
      <c r="F716" s="5">
        <v>12916</v>
      </c>
      <c r="G716" s="6">
        <v>4.0599999999999996</v>
      </c>
      <c r="H716" s="6">
        <v>4.8719999999999999</v>
      </c>
      <c r="I716" s="6">
        <v>62926.75</v>
      </c>
      <c r="J716" s="6" t="s">
        <v>2024</v>
      </c>
    </row>
    <row r="717" spans="1:10" ht="20.399999999999999" x14ac:dyDescent="0.3">
      <c r="A717" s="3">
        <v>44462</v>
      </c>
      <c r="B717" s="4" t="s">
        <v>3683</v>
      </c>
      <c r="C717" s="4" t="s">
        <v>3684</v>
      </c>
      <c r="D717" s="4" t="s">
        <v>131</v>
      </c>
      <c r="E717" s="4" t="s">
        <v>3685</v>
      </c>
      <c r="F717" s="5">
        <v>7</v>
      </c>
      <c r="G717" s="6">
        <v>5.18</v>
      </c>
      <c r="H717" s="6">
        <v>22.87</v>
      </c>
      <c r="I717" s="6">
        <v>160.09</v>
      </c>
      <c r="J717" s="6" t="s">
        <v>2024</v>
      </c>
    </row>
    <row r="718" spans="1:10" ht="20.399999999999999" x14ac:dyDescent="0.3">
      <c r="A718" s="3">
        <v>44462</v>
      </c>
      <c r="B718" s="4" t="s">
        <v>3686</v>
      </c>
      <c r="C718" s="4" t="s">
        <v>3687</v>
      </c>
      <c r="D718" s="4" t="s">
        <v>49</v>
      </c>
      <c r="E718" s="4" t="s">
        <v>3420</v>
      </c>
      <c r="F718" s="5">
        <v>368</v>
      </c>
      <c r="G718" s="6">
        <v>4.38</v>
      </c>
      <c r="H718" s="6">
        <v>5.2560000000000002</v>
      </c>
      <c r="I718" s="6">
        <v>1934.21</v>
      </c>
      <c r="J718" s="6" t="s">
        <v>2024</v>
      </c>
    </row>
    <row r="719" spans="1:10" ht="20.399999999999999" x14ac:dyDescent="0.3">
      <c r="A719" s="3">
        <v>44462</v>
      </c>
      <c r="B719" s="4" t="s">
        <v>2086</v>
      </c>
      <c r="C719" s="4" t="s">
        <v>3688</v>
      </c>
      <c r="D719" s="4" t="s">
        <v>1158</v>
      </c>
      <c r="E719" s="4" t="s">
        <v>2090</v>
      </c>
      <c r="F719" s="5">
        <v>14397.85</v>
      </c>
      <c r="G719" s="6">
        <v>2.77</v>
      </c>
      <c r="H719" s="6">
        <v>11.27</v>
      </c>
      <c r="I719" s="6">
        <v>162263.76999999999</v>
      </c>
      <c r="J719" s="6" t="s">
        <v>2024</v>
      </c>
    </row>
    <row r="720" spans="1:10" ht="30.6" x14ac:dyDescent="0.3">
      <c r="A720" s="3">
        <v>44462</v>
      </c>
      <c r="B720" s="4" t="s">
        <v>3689</v>
      </c>
      <c r="C720" s="4" t="s">
        <v>3690</v>
      </c>
      <c r="D720" s="4" t="s">
        <v>3691</v>
      </c>
      <c r="E720" s="4" t="s">
        <v>3692</v>
      </c>
      <c r="F720" s="5">
        <v>51</v>
      </c>
      <c r="G720" s="6">
        <v>6.83</v>
      </c>
      <c r="H720" s="6">
        <v>12</v>
      </c>
      <c r="I720" s="6">
        <v>612</v>
      </c>
      <c r="J720" s="6" t="s">
        <v>2024</v>
      </c>
    </row>
    <row r="721" spans="1:10" ht="30.6" x14ac:dyDescent="0.3">
      <c r="A721" s="3">
        <v>44462</v>
      </c>
      <c r="B721" s="4" t="s">
        <v>3693</v>
      </c>
      <c r="C721" s="4" t="s">
        <v>3694</v>
      </c>
      <c r="D721" s="4" t="s">
        <v>30</v>
      </c>
      <c r="E721" s="4" t="s">
        <v>2282</v>
      </c>
      <c r="F721" s="5">
        <v>175.86</v>
      </c>
      <c r="G721" s="6">
        <v>0.23</v>
      </c>
      <c r="H721" s="6">
        <v>19</v>
      </c>
      <c r="I721" s="6">
        <v>3341.34</v>
      </c>
      <c r="J721" s="6" t="s">
        <v>2024</v>
      </c>
    </row>
    <row r="722" spans="1:10" ht="30.6" x14ac:dyDescent="0.3">
      <c r="A722" s="3">
        <v>44462</v>
      </c>
      <c r="B722" s="4" t="s">
        <v>3695</v>
      </c>
      <c r="C722" s="4" t="s">
        <v>3696</v>
      </c>
      <c r="D722" s="4" t="s">
        <v>3697</v>
      </c>
      <c r="E722" s="4" t="s">
        <v>3698</v>
      </c>
      <c r="F722" s="5">
        <v>854</v>
      </c>
      <c r="G722" s="6">
        <v>1.01</v>
      </c>
      <c r="H722" s="6">
        <v>5.5</v>
      </c>
      <c r="I722" s="6">
        <v>4697</v>
      </c>
      <c r="J722" s="6" t="s">
        <v>2024</v>
      </c>
    </row>
    <row r="723" spans="1:10" ht="30.6" x14ac:dyDescent="0.3">
      <c r="A723" s="3">
        <v>44462</v>
      </c>
      <c r="B723" s="4" t="s">
        <v>3699</v>
      </c>
      <c r="C723" s="4" t="s">
        <v>3700</v>
      </c>
      <c r="D723" s="4" t="s">
        <v>30</v>
      </c>
      <c r="E723" s="4" t="s">
        <v>3701</v>
      </c>
      <c r="F723" s="5">
        <v>197.75</v>
      </c>
      <c r="G723" s="6">
        <v>11.81</v>
      </c>
      <c r="H723" s="6">
        <v>14</v>
      </c>
      <c r="I723" s="6">
        <v>2768.5</v>
      </c>
      <c r="J723" s="6" t="s">
        <v>2024</v>
      </c>
    </row>
    <row r="724" spans="1:10" ht="20.399999999999999" x14ac:dyDescent="0.3">
      <c r="A724" s="3">
        <v>44490</v>
      </c>
      <c r="B724" s="16" t="s">
        <v>3920</v>
      </c>
      <c r="C724" s="16" t="s">
        <v>3921</v>
      </c>
      <c r="D724" s="16" t="s">
        <v>69</v>
      </c>
      <c r="E724" s="16" t="s">
        <v>3901</v>
      </c>
      <c r="F724" s="17">
        <v>24</v>
      </c>
      <c r="G724" s="18">
        <v>20.65</v>
      </c>
      <c r="H724" s="18">
        <v>49.56</v>
      </c>
      <c r="I724" s="18">
        <v>1189.44</v>
      </c>
      <c r="J724" s="6" t="s">
        <v>2024</v>
      </c>
    </row>
    <row r="725" spans="1:10" ht="30.6" x14ac:dyDescent="0.3">
      <c r="A725" s="3">
        <v>44490</v>
      </c>
      <c r="B725" s="16" t="s">
        <v>3922</v>
      </c>
      <c r="C725" s="16" t="s">
        <v>3923</v>
      </c>
      <c r="D725" s="16" t="s">
        <v>30</v>
      </c>
      <c r="E725" s="16" t="s">
        <v>2419</v>
      </c>
      <c r="F725" s="17">
        <v>578.4</v>
      </c>
      <c r="G725" s="18">
        <v>20.239999999999998</v>
      </c>
      <c r="H725" s="18">
        <v>24</v>
      </c>
      <c r="I725" s="18">
        <v>13881.6</v>
      </c>
      <c r="J725" s="6" t="s">
        <v>2024</v>
      </c>
    </row>
    <row r="726" spans="1:10" ht="30.6" x14ac:dyDescent="0.3">
      <c r="A726" s="3">
        <v>44490</v>
      </c>
      <c r="B726" s="16" t="s">
        <v>3924</v>
      </c>
      <c r="C726" s="16" t="s">
        <v>3925</v>
      </c>
      <c r="D726" s="16" t="s">
        <v>12</v>
      </c>
      <c r="E726" s="16" t="s">
        <v>3926</v>
      </c>
      <c r="F726" s="17">
        <v>99</v>
      </c>
      <c r="G726" s="18">
        <v>3.14</v>
      </c>
      <c r="H726" s="18">
        <v>3.77</v>
      </c>
      <c r="I726" s="18">
        <v>373.23</v>
      </c>
      <c r="J726" s="6" t="s">
        <v>2024</v>
      </c>
    </row>
    <row r="727" spans="1:10" ht="30.6" x14ac:dyDescent="0.3">
      <c r="A727" s="3">
        <v>44490</v>
      </c>
      <c r="B727" s="16" t="s">
        <v>3927</v>
      </c>
      <c r="C727" s="16" t="s">
        <v>3928</v>
      </c>
      <c r="D727" s="16" t="s">
        <v>131</v>
      </c>
      <c r="E727" s="16" t="s">
        <v>2616</v>
      </c>
      <c r="F727" s="17">
        <v>46</v>
      </c>
      <c r="G727" s="18">
        <v>8.0299999999999994</v>
      </c>
      <c r="H727" s="18">
        <v>19</v>
      </c>
      <c r="I727" s="18">
        <v>874</v>
      </c>
      <c r="J727" s="6" t="s">
        <v>2024</v>
      </c>
    </row>
    <row r="728" spans="1:10" ht="30.6" x14ac:dyDescent="0.3">
      <c r="A728" s="3">
        <v>44490</v>
      </c>
      <c r="B728" s="16" t="s">
        <v>3929</v>
      </c>
      <c r="C728" s="16" t="s">
        <v>3930</v>
      </c>
      <c r="D728" s="16" t="s">
        <v>16</v>
      </c>
      <c r="E728" s="16" t="s">
        <v>2043</v>
      </c>
      <c r="F728" s="17">
        <v>565</v>
      </c>
      <c r="G728" s="18">
        <v>5.16</v>
      </c>
      <c r="H728" s="18">
        <v>33.659999999999997</v>
      </c>
      <c r="I728" s="18">
        <v>19017.900000000001</v>
      </c>
      <c r="J728" s="6" t="s">
        <v>2024</v>
      </c>
    </row>
    <row r="729" spans="1:10" ht="30.6" x14ac:dyDescent="0.3">
      <c r="A729" s="3">
        <v>44490</v>
      </c>
      <c r="B729" s="16" t="s">
        <v>3931</v>
      </c>
      <c r="C729" s="16" t="s">
        <v>3932</v>
      </c>
      <c r="D729" s="16" t="s">
        <v>12</v>
      </c>
      <c r="E729" s="16" t="s">
        <v>3933</v>
      </c>
      <c r="F729" s="17">
        <v>114</v>
      </c>
      <c r="G729" s="18">
        <v>14.9</v>
      </c>
      <c r="H729" s="18">
        <v>23.48</v>
      </c>
      <c r="I729" s="18">
        <v>2676.72</v>
      </c>
      <c r="J729" s="6" t="s">
        <v>2024</v>
      </c>
    </row>
    <row r="730" spans="1:10" ht="20.399999999999999" x14ac:dyDescent="0.3">
      <c r="A730" s="3">
        <v>44490</v>
      </c>
      <c r="B730" s="4" t="s">
        <v>3934</v>
      </c>
      <c r="C730" s="16" t="s">
        <v>3935</v>
      </c>
      <c r="D730" s="16" t="s">
        <v>246</v>
      </c>
      <c r="E730" s="16" t="s">
        <v>3708</v>
      </c>
      <c r="F730" s="17">
        <v>14</v>
      </c>
      <c r="G730" s="18">
        <v>6.91</v>
      </c>
      <c r="H730" s="18">
        <v>8.64</v>
      </c>
      <c r="I730" s="18">
        <v>120.96</v>
      </c>
      <c r="J730" s="6" t="s">
        <v>2024</v>
      </c>
    </row>
    <row r="731" spans="1:10" ht="30.6" x14ac:dyDescent="0.3">
      <c r="A731" s="3">
        <v>44490</v>
      </c>
      <c r="B731" s="16" t="s">
        <v>3936</v>
      </c>
      <c r="C731" s="16" t="s">
        <v>3937</v>
      </c>
      <c r="D731" s="16" t="s">
        <v>12</v>
      </c>
      <c r="E731" s="16" t="s">
        <v>3712</v>
      </c>
      <c r="F731" s="17">
        <v>683</v>
      </c>
      <c r="G731" s="18">
        <v>14.9</v>
      </c>
      <c r="H731" s="18">
        <v>25</v>
      </c>
      <c r="I731" s="18">
        <v>17075</v>
      </c>
      <c r="J731" s="6" t="s">
        <v>2024</v>
      </c>
    </row>
    <row r="732" spans="1:10" ht="30.6" x14ac:dyDescent="0.3">
      <c r="A732" s="3">
        <v>44490</v>
      </c>
      <c r="B732" s="16" t="s">
        <v>3938</v>
      </c>
      <c r="C732" s="16" t="s">
        <v>3939</v>
      </c>
      <c r="D732" s="16" t="s">
        <v>12</v>
      </c>
      <c r="E732" s="16" t="s">
        <v>3940</v>
      </c>
      <c r="F732" s="17">
        <v>298</v>
      </c>
      <c r="G732" s="18">
        <v>2.39</v>
      </c>
      <c r="H732" s="18">
        <v>7.3</v>
      </c>
      <c r="I732" s="18">
        <v>2175.5500000000002</v>
      </c>
      <c r="J732" s="6" t="s">
        <v>2024</v>
      </c>
    </row>
    <row r="733" spans="1:10" ht="20.399999999999999" x14ac:dyDescent="0.3">
      <c r="A733" s="3">
        <v>44490</v>
      </c>
      <c r="B733" s="16" t="s">
        <v>3941</v>
      </c>
      <c r="C733" s="16" t="s">
        <v>3942</v>
      </c>
      <c r="D733" s="16" t="s">
        <v>1219</v>
      </c>
      <c r="E733" s="16" t="s">
        <v>3943</v>
      </c>
      <c r="F733" s="17">
        <v>458.25</v>
      </c>
      <c r="G733" s="18">
        <v>5.38</v>
      </c>
      <c r="H733" s="18">
        <v>6.1</v>
      </c>
      <c r="I733" s="18">
        <v>2795.33</v>
      </c>
      <c r="J733" s="6" t="s">
        <v>2024</v>
      </c>
    </row>
    <row r="734" spans="1:10" ht="30.6" x14ac:dyDescent="0.3">
      <c r="A734" s="3">
        <v>44490</v>
      </c>
      <c r="B734" s="16" t="s">
        <v>3944</v>
      </c>
      <c r="C734" s="16" t="s">
        <v>3945</v>
      </c>
      <c r="D734" s="16" t="s">
        <v>16</v>
      </c>
      <c r="E734" s="16" t="s">
        <v>2058</v>
      </c>
      <c r="F734" s="17">
        <v>129</v>
      </c>
      <c r="G734" s="18">
        <v>8.26</v>
      </c>
      <c r="H734" s="18">
        <v>40</v>
      </c>
      <c r="I734" s="18">
        <v>5160</v>
      </c>
      <c r="J734" s="6" t="s">
        <v>2024</v>
      </c>
    </row>
    <row r="735" spans="1:10" ht="20.399999999999999" x14ac:dyDescent="0.3">
      <c r="A735" s="3">
        <v>44490</v>
      </c>
      <c r="B735" s="16" t="s">
        <v>3946</v>
      </c>
      <c r="C735" s="16" t="s">
        <v>3947</v>
      </c>
      <c r="D735" s="16" t="s">
        <v>134</v>
      </c>
      <c r="E735" s="16" t="s">
        <v>3948</v>
      </c>
      <c r="F735" s="17">
        <v>28</v>
      </c>
      <c r="G735" s="18">
        <v>4.3899999999999997</v>
      </c>
      <c r="H735" s="18">
        <v>5.27</v>
      </c>
      <c r="I735" s="18">
        <v>147.56</v>
      </c>
      <c r="J735" s="6" t="s">
        <v>2024</v>
      </c>
    </row>
    <row r="736" spans="1:10" ht="20.399999999999999" x14ac:dyDescent="0.3">
      <c r="A736" s="3">
        <v>44490</v>
      </c>
      <c r="B736" s="16" t="s">
        <v>3949</v>
      </c>
      <c r="C736" s="16" t="s">
        <v>3950</v>
      </c>
      <c r="D736" s="16" t="s">
        <v>246</v>
      </c>
      <c r="E736" s="16" t="s">
        <v>3333</v>
      </c>
      <c r="F736" s="17">
        <v>502</v>
      </c>
      <c r="G736" s="18">
        <v>16.940000000000001</v>
      </c>
      <c r="H736" s="18">
        <v>35.97</v>
      </c>
      <c r="I736" s="18">
        <v>18056.939999999999</v>
      </c>
      <c r="J736" s="6" t="s">
        <v>2024</v>
      </c>
    </row>
    <row r="737" spans="1:10" ht="20.399999999999999" x14ac:dyDescent="0.3">
      <c r="A737" s="3">
        <v>44490</v>
      </c>
      <c r="B737" s="16" t="s">
        <v>3951</v>
      </c>
      <c r="C737" s="16" t="s">
        <v>3952</v>
      </c>
      <c r="D737" s="16" t="s">
        <v>134</v>
      </c>
      <c r="E737" s="16" t="s">
        <v>3953</v>
      </c>
      <c r="F737" s="17">
        <v>22</v>
      </c>
      <c r="G737" s="18">
        <v>16.57</v>
      </c>
      <c r="H737" s="18">
        <v>41</v>
      </c>
      <c r="I737" s="18">
        <v>902</v>
      </c>
      <c r="J737" s="6" t="s">
        <v>2024</v>
      </c>
    </row>
    <row r="738" spans="1:10" ht="30.6" x14ac:dyDescent="0.3">
      <c r="A738" s="3">
        <v>44490</v>
      </c>
      <c r="B738" s="16" t="s">
        <v>2073</v>
      </c>
      <c r="C738" s="16" t="s">
        <v>3954</v>
      </c>
      <c r="D738" s="16" t="s">
        <v>30</v>
      </c>
      <c r="E738" s="16" t="s">
        <v>2075</v>
      </c>
      <c r="F738" s="17">
        <v>338</v>
      </c>
      <c r="G738" s="18">
        <v>9.75</v>
      </c>
      <c r="H738" s="18">
        <v>22.3</v>
      </c>
      <c r="I738" s="18">
        <v>7537.4</v>
      </c>
      <c r="J738" s="6" t="s">
        <v>2024</v>
      </c>
    </row>
    <row r="739" spans="1:10" ht="30.6" x14ac:dyDescent="0.3">
      <c r="A739" s="3">
        <v>44490</v>
      </c>
      <c r="B739" s="16" t="s">
        <v>3955</v>
      </c>
      <c r="C739" s="16" t="s">
        <v>3956</v>
      </c>
      <c r="D739" s="16" t="s">
        <v>12</v>
      </c>
      <c r="E739" s="16" t="s">
        <v>3957</v>
      </c>
      <c r="F739" s="17">
        <v>314</v>
      </c>
      <c r="G739" s="18">
        <v>4.75</v>
      </c>
      <c r="H739" s="18">
        <v>6.64</v>
      </c>
      <c r="I739" s="18">
        <v>2084.96</v>
      </c>
      <c r="J739" s="6" t="s">
        <v>2024</v>
      </c>
    </row>
    <row r="740" spans="1:10" ht="20.399999999999999" x14ac:dyDescent="0.3">
      <c r="A740" s="3">
        <v>44490</v>
      </c>
      <c r="B740" s="16" t="s">
        <v>3958</v>
      </c>
      <c r="C740" s="16" t="s">
        <v>3959</v>
      </c>
      <c r="D740" s="16" t="s">
        <v>73</v>
      </c>
      <c r="E740" s="16" t="s">
        <v>3960</v>
      </c>
      <c r="F740" s="17">
        <v>693</v>
      </c>
      <c r="G740" s="18">
        <v>3.11</v>
      </c>
      <c r="H740" s="18">
        <v>10.5</v>
      </c>
      <c r="I740" s="18">
        <v>7276.5</v>
      </c>
      <c r="J740" s="6" t="s">
        <v>2024</v>
      </c>
    </row>
    <row r="741" spans="1:10" ht="20.399999999999999" x14ac:dyDescent="0.3">
      <c r="A741" s="3">
        <v>44490</v>
      </c>
      <c r="B741" s="16" t="s">
        <v>3961</v>
      </c>
      <c r="C741" s="16" t="s">
        <v>3962</v>
      </c>
      <c r="D741" s="16" t="s">
        <v>69</v>
      </c>
      <c r="E741" s="16" t="s">
        <v>3963</v>
      </c>
      <c r="F741" s="17">
        <v>3688.39</v>
      </c>
      <c r="G741" s="18">
        <v>23.83</v>
      </c>
      <c r="H741" s="18">
        <v>39.33</v>
      </c>
      <c r="I741" s="18">
        <v>145064.38</v>
      </c>
      <c r="J741" s="6" t="s">
        <v>2024</v>
      </c>
    </row>
    <row r="742" spans="1:10" ht="20.399999999999999" x14ac:dyDescent="0.3">
      <c r="A742" s="3">
        <v>44490</v>
      </c>
      <c r="B742" s="16" t="s">
        <v>3964</v>
      </c>
      <c r="C742" s="16" t="s">
        <v>3965</v>
      </c>
      <c r="D742" s="16" t="s">
        <v>69</v>
      </c>
      <c r="E742" s="4" t="s">
        <v>3966</v>
      </c>
      <c r="F742" s="17">
        <v>11818</v>
      </c>
      <c r="G742" s="18">
        <v>26.61</v>
      </c>
      <c r="H742" s="18">
        <v>45.15</v>
      </c>
      <c r="I742" s="18">
        <v>533582.69999999995</v>
      </c>
      <c r="J742" s="6" t="s">
        <v>2024</v>
      </c>
    </row>
    <row r="743" spans="1:10" ht="61.2" x14ac:dyDescent="0.3">
      <c r="A743" s="3">
        <v>44490</v>
      </c>
      <c r="B743" s="16" t="s">
        <v>3967</v>
      </c>
      <c r="C743" s="16" t="s">
        <v>3968</v>
      </c>
      <c r="D743" s="16" t="s">
        <v>12</v>
      </c>
      <c r="E743" s="16" t="s">
        <v>2552</v>
      </c>
      <c r="F743" s="17">
        <v>200</v>
      </c>
      <c r="G743" s="18">
        <v>14.34</v>
      </c>
      <c r="H743" s="18">
        <v>19.36</v>
      </c>
      <c r="I743" s="18">
        <v>3872</v>
      </c>
      <c r="J743" s="6" t="s">
        <v>2024</v>
      </c>
    </row>
    <row r="744" spans="1:10" ht="30.6" x14ac:dyDescent="0.3">
      <c r="A744" s="3">
        <v>44490</v>
      </c>
      <c r="B744" s="16" t="s">
        <v>3969</v>
      </c>
      <c r="C744" s="16" t="s">
        <v>3970</v>
      </c>
      <c r="D744" s="16" t="s">
        <v>16</v>
      </c>
      <c r="E744" s="16" t="s">
        <v>3971</v>
      </c>
      <c r="F744" s="17">
        <v>70</v>
      </c>
      <c r="G744" s="18">
        <v>1.34</v>
      </c>
      <c r="H744" s="18">
        <v>3.84</v>
      </c>
      <c r="I744" s="18">
        <v>268.8</v>
      </c>
      <c r="J744" s="6" t="s">
        <v>2024</v>
      </c>
    </row>
    <row r="745" spans="1:10" ht="20.399999999999999" x14ac:dyDescent="0.3">
      <c r="A745" s="3">
        <v>44490</v>
      </c>
      <c r="B745" s="16" t="s">
        <v>3972</v>
      </c>
      <c r="C745" s="16" t="s">
        <v>3973</v>
      </c>
      <c r="D745" s="16" t="s">
        <v>1219</v>
      </c>
      <c r="E745" s="16" t="s">
        <v>3974</v>
      </c>
      <c r="F745" s="17">
        <v>595.66999999999996</v>
      </c>
      <c r="G745" s="18">
        <v>0.45</v>
      </c>
      <c r="H745" s="18">
        <v>3.32</v>
      </c>
      <c r="I745" s="18">
        <v>1977.62</v>
      </c>
      <c r="J745" s="6" t="s">
        <v>2024</v>
      </c>
    </row>
    <row r="746" spans="1:10" ht="30.6" x14ac:dyDescent="0.3">
      <c r="A746" s="3">
        <v>44490</v>
      </c>
      <c r="B746" s="16" t="s">
        <v>3975</v>
      </c>
      <c r="C746" s="16" t="s">
        <v>3976</v>
      </c>
      <c r="D746" s="16" t="s">
        <v>12</v>
      </c>
      <c r="E746" s="16" t="s">
        <v>3977</v>
      </c>
      <c r="F746" s="17">
        <v>657</v>
      </c>
      <c r="G746" s="18">
        <v>1.35</v>
      </c>
      <c r="H746" s="18">
        <v>3.96</v>
      </c>
      <c r="I746" s="18">
        <v>2601.7199999999998</v>
      </c>
      <c r="J746" s="6" t="s">
        <v>2024</v>
      </c>
    </row>
    <row r="747" spans="1:10" ht="30.6" x14ac:dyDescent="0.3">
      <c r="A747" s="3">
        <v>44490</v>
      </c>
      <c r="B747" s="16" t="s">
        <v>3978</v>
      </c>
      <c r="C747" s="16" t="s">
        <v>3979</v>
      </c>
      <c r="D747" s="16" t="s">
        <v>30</v>
      </c>
      <c r="E747" s="16" t="s">
        <v>3980</v>
      </c>
      <c r="F747" s="17">
        <v>164.88</v>
      </c>
      <c r="G747" s="18">
        <v>3.8</v>
      </c>
      <c r="H747" s="18">
        <v>4.5599999999999996</v>
      </c>
      <c r="I747" s="18">
        <v>751.85</v>
      </c>
      <c r="J747" s="6" t="s">
        <v>2024</v>
      </c>
    </row>
    <row r="748" spans="1:10" ht="30.6" x14ac:dyDescent="0.3">
      <c r="A748" s="3">
        <v>44490</v>
      </c>
      <c r="B748" s="16" t="s">
        <v>3981</v>
      </c>
      <c r="C748" s="16" t="s">
        <v>3982</v>
      </c>
      <c r="D748" s="16" t="s">
        <v>3983</v>
      </c>
      <c r="E748" s="16" t="s">
        <v>2552</v>
      </c>
      <c r="F748" s="17">
        <v>19.32</v>
      </c>
      <c r="G748" s="18">
        <v>14.85</v>
      </c>
      <c r="H748" s="18">
        <v>21.97</v>
      </c>
      <c r="I748" s="18">
        <v>424.46</v>
      </c>
      <c r="J748" s="6" t="s">
        <v>2024</v>
      </c>
    </row>
    <row r="749" spans="1:10" ht="30.6" x14ac:dyDescent="0.3">
      <c r="A749" s="3">
        <v>44490</v>
      </c>
      <c r="B749" s="16" t="s">
        <v>3984</v>
      </c>
      <c r="C749" s="16" t="s">
        <v>3985</v>
      </c>
      <c r="D749" s="16" t="s">
        <v>77</v>
      </c>
      <c r="E749" s="16" t="s">
        <v>2453</v>
      </c>
      <c r="F749" s="17">
        <v>12.27</v>
      </c>
      <c r="G749" s="18">
        <v>5.18</v>
      </c>
      <c r="H749" s="18">
        <v>6.22</v>
      </c>
      <c r="I749" s="18">
        <v>76.319999999999993</v>
      </c>
      <c r="J749" s="6" t="s">
        <v>2024</v>
      </c>
    </row>
    <row r="750" spans="1:10" ht="20.399999999999999" x14ac:dyDescent="0.3">
      <c r="A750" s="3">
        <v>44490</v>
      </c>
      <c r="B750" s="16" t="s">
        <v>3986</v>
      </c>
      <c r="C750" s="16" t="s">
        <v>3987</v>
      </c>
      <c r="D750" s="16" t="s">
        <v>42</v>
      </c>
      <c r="E750" s="16" t="s">
        <v>2107</v>
      </c>
      <c r="F750" s="17">
        <v>12.5</v>
      </c>
      <c r="G750" s="18">
        <v>19.36</v>
      </c>
      <c r="H750" s="18">
        <v>29.4</v>
      </c>
      <c r="I750" s="18">
        <v>367.5</v>
      </c>
      <c r="J750" s="6" t="s">
        <v>2024</v>
      </c>
    </row>
    <row r="751" spans="1:10" ht="20.399999999999999" x14ac:dyDescent="0.3">
      <c r="A751" s="3">
        <v>44490</v>
      </c>
      <c r="B751" s="16" t="s">
        <v>3988</v>
      </c>
      <c r="C751" s="16" t="s">
        <v>3989</v>
      </c>
      <c r="D751" s="16" t="s">
        <v>42</v>
      </c>
      <c r="E751" s="16" t="s">
        <v>3990</v>
      </c>
      <c r="F751" s="17">
        <v>290.5</v>
      </c>
      <c r="G751" s="18">
        <v>4.92</v>
      </c>
      <c r="H751" s="18">
        <v>21.3</v>
      </c>
      <c r="I751" s="18">
        <v>6187.65</v>
      </c>
      <c r="J751" s="6" t="s">
        <v>2024</v>
      </c>
    </row>
    <row r="752" spans="1:10" ht="20.399999999999999" x14ac:dyDescent="0.3">
      <c r="A752" s="3">
        <v>44490</v>
      </c>
      <c r="B752" s="16" t="s">
        <v>3991</v>
      </c>
      <c r="C752" s="16" t="s">
        <v>3992</v>
      </c>
      <c r="D752" s="16" t="s">
        <v>69</v>
      </c>
      <c r="E752" s="16" t="s">
        <v>2701</v>
      </c>
      <c r="F752" s="17">
        <v>104</v>
      </c>
      <c r="G752" s="18">
        <v>1.94</v>
      </c>
      <c r="H752" s="18">
        <v>17.02</v>
      </c>
      <c r="I752" s="18">
        <v>1770.08</v>
      </c>
      <c r="J752" s="6" t="s">
        <v>2024</v>
      </c>
    </row>
    <row r="753" spans="1:10" ht="20.399999999999999" x14ac:dyDescent="0.3">
      <c r="A753" s="3">
        <v>44490</v>
      </c>
      <c r="B753" s="16" t="s">
        <v>3993</v>
      </c>
      <c r="C753" s="16" t="s">
        <v>3994</v>
      </c>
      <c r="D753" s="16" t="s">
        <v>69</v>
      </c>
      <c r="E753" s="16" t="s">
        <v>2104</v>
      </c>
      <c r="F753" s="17">
        <v>273</v>
      </c>
      <c r="G753" s="18">
        <v>6.78</v>
      </c>
      <c r="H753" s="18">
        <v>11.24</v>
      </c>
      <c r="I753" s="18">
        <v>3068.52</v>
      </c>
      <c r="J753" s="6" t="s">
        <v>2024</v>
      </c>
    </row>
    <row r="754" spans="1:10" ht="20.399999999999999" x14ac:dyDescent="0.3">
      <c r="A754" s="3">
        <v>44490</v>
      </c>
      <c r="B754" s="16" t="s">
        <v>3995</v>
      </c>
      <c r="C754" s="16" t="s">
        <v>3996</v>
      </c>
      <c r="D754" s="16" t="s">
        <v>1054</v>
      </c>
      <c r="E754" s="16" t="s">
        <v>2698</v>
      </c>
      <c r="F754" s="17">
        <v>11.42</v>
      </c>
      <c r="G754" s="18">
        <v>9.68</v>
      </c>
      <c r="H754" s="18">
        <v>21.3</v>
      </c>
      <c r="I754" s="18">
        <v>243.25</v>
      </c>
      <c r="J754" s="6" t="s">
        <v>2024</v>
      </c>
    </row>
    <row r="755" spans="1:10" ht="20.399999999999999" x14ac:dyDescent="0.3">
      <c r="A755" s="3">
        <v>44490</v>
      </c>
      <c r="B755" s="16" t="s">
        <v>3997</v>
      </c>
      <c r="C755" s="16" t="s">
        <v>3998</v>
      </c>
      <c r="D755" s="16" t="s">
        <v>3999</v>
      </c>
      <c r="E755" s="16" t="s">
        <v>2104</v>
      </c>
      <c r="F755" s="17">
        <v>54</v>
      </c>
      <c r="G755" s="18">
        <v>3.98</v>
      </c>
      <c r="H755" s="18">
        <v>30.6</v>
      </c>
      <c r="I755" s="18">
        <v>1652.4</v>
      </c>
      <c r="J755" s="6" t="s">
        <v>2024</v>
      </c>
    </row>
    <row r="756" spans="1:10" ht="20.399999999999999" x14ac:dyDescent="0.3">
      <c r="A756" s="3">
        <v>44490</v>
      </c>
      <c r="B756" s="16" t="s">
        <v>4000</v>
      </c>
      <c r="C756" s="16" t="s">
        <v>4001</v>
      </c>
      <c r="D756" s="16" t="s">
        <v>34</v>
      </c>
      <c r="E756" s="16" t="s">
        <v>4002</v>
      </c>
      <c r="F756" s="17">
        <v>32.799999999999997</v>
      </c>
      <c r="G756" s="18">
        <v>10.73</v>
      </c>
      <c r="H756" s="18">
        <v>17.21</v>
      </c>
      <c r="I756" s="18">
        <v>564.5</v>
      </c>
      <c r="J756" s="6" t="s">
        <v>2024</v>
      </c>
    </row>
    <row r="757" spans="1:10" ht="20.399999999999999" x14ac:dyDescent="0.3">
      <c r="A757" s="3">
        <v>44490</v>
      </c>
      <c r="B757" s="16" t="s">
        <v>4003</v>
      </c>
      <c r="C757" s="16" t="s">
        <v>4004</v>
      </c>
      <c r="D757" s="16" t="s">
        <v>34</v>
      </c>
      <c r="E757" s="16" t="s">
        <v>2104</v>
      </c>
      <c r="F757" s="17">
        <v>36.75</v>
      </c>
      <c r="G757" s="18">
        <v>20.2</v>
      </c>
      <c r="H757" s="18">
        <v>30.9</v>
      </c>
      <c r="I757" s="18">
        <v>1135.6099999999999</v>
      </c>
      <c r="J757" s="6" t="s">
        <v>2024</v>
      </c>
    </row>
    <row r="758" spans="1:10" ht="20.399999999999999" x14ac:dyDescent="0.3">
      <c r="A758" s="3">
        <v>44490</v>
      </c>
      <c r="B758" s="16" t="s">
        <v>3995</v>
      </c>
      <c r="C758" s="16" t="s">
        <v>4005</v>
      </c>
      <c r="D758" s="16" t="s">
        <v>34</v>
      </c>
      <c r="E758" s="16" t="s">
        <v>2698</v>
      </c>
      <c r="F758" s="17">
        <v>224.92</v>
      </c>
      <c r="G758" s="18">
        <v>9.68</v>
      </c>
      <c r="H758" s="18">
        <v>21.3</v>
      </c>
      <c r="I758" s="18">
        <v>4791.0200000000004</v>
      </c>
      <c r="J758" s="6" t="s">
        <v>2024</v>
      </c>
    </row>
    <row r="759" spans="1:10" ht="20.399999999999999" x14ac:dyDescent="0.3">
      <c r="A759" s="3">
        <v>44490</v>
      </c>
      <c r="B759" s="16" t="s">
        <v>4006</v>
      </c>
      <c r="C759" s="16" t="s">
        <v>4007</v>
      </c>
      <c r="D759" s="16" t="s">
        <v>1219</v>
      </c>
      <c r="E759" s="16" t="s">
        <v>3904</v>
      </c>
      <c r="F759" s="17">
        <v>8476.94</v>
      </c>
      <c r="G759" s="18">
        <v>2.66</v>
      </c>
      <c r="H759" s="18">
        <v>8.9</v>
      </c>
      <c r="I759" s="18">
        <v>75444.77</v>
      </c>
      <c r="J759" s="6" t="s">
        <v>2024</v>
      </c>
    </row>
    <row r="760" spans="1:10" ht="30.6" x14ac:dyDescent="0.3">
      <c r="A760" s="3">
        <v>44490</v>
      </c>
      <c r="B760" s="16" t="s">
        <v>4008</v>
      </c>
      <c r="C760" s="16" t="s">
        <v>4009</v>
      </c>
      <c r="D760" s="16" t="s">
        <v>16</v>
      </c>
      <c r="E760" s="16" t="s">
        <v>3360</v>
      </c>
      <c r="F760" s="17">
        <v>221</v>
      </c>
      <c r="G760" s="18">
        <v>3.14</v>
      </c>
      <c r="H760" s="18">
        <v>13.25</v>
      </c>
      <c r="I760" s="18">
        <v>2928.25</v>
      </c>
      <c r="J760" s="6" t="s">
        <v>2024</v>
      </c>
    </row>
    <row r="761" spans="1:10" ht="20.399999999999999" x14ac:dyDescent="0.3">
      <c r="A761" s="3">
        <v>44490</v>
      </c>
      <c r="B761" s="16" t="s">
        <v>4010</v>
      </c>
      <c r="C761" s="16" t="s">
        <v>4011</v>
      </c>
      <c r="D761" s="16" t="s">
        <v>246</v>
      </c>
      <c r="E761" s="16" t="s">
        <v>2129</v>
      </c>
      <c r="F761" s="17">
        <v>227</v>
      </c>
      <c r="G761" s="18">
        <v>15.15</v>
      </c>
      <c r="H761" s="18">
        <v>39.99</v>
      </c>
      <c r="I761" s="18">
        <v>9077.73</v>
      </c>
      <c r="J761" s="6" t="s">
        <v>2024</v>
      </c>
    </row>
    <row r="762" spans="1:10" ht="20.399999999999999" x14ac:dyDescent="0.3">
      <c r="A762" s="3">
        <v>44490</v>
      </c>
      <c r="B762" s="16" t="s">
        <v>4012</v>
      </c>
      <c r="C762" s="16" t="s">
        <v>4013</v>
      </c>
      <c r="D762" s="16" t="s">
        <v>1319</v>
      </c>
      <c r="E762" s="16" t="s">
        <v>4014</v>
      </c>
      <c r="F762" s="17">
        <v>10389</v>
      </c>
      <c r="G762" s="18">
        <v>1.45</v>
      </c>
      <c r="H762" s="18">
        <v>4.05</v>
      </c>
      <c r="I762" s="18">
        <v>42075.45</v>
      </c>
      <c r="J762" s="6" t="s">
        <v>2024</v>
      </c>
    </row>
    <row r="763" spans="1:10" ht="20.399999999999999" x14ac:dyDescent="0.3">
      <c r="A763" s="3">
        <v>44490</v>
      </c>
      <c r="B763" s="16" t="s">
        <v>4015</v>
      </c>
      <c r="C763" s="16" t="s">
        <v>4016</v>
      </c>
      <c r="D763" s="16" t="s">
        <v>42</v>
      </c>
      <c r="E763" s="16" t="s">
        <v>3364</v>
      </c>
      <c r="F763" s="17">
        <v>52.78</v>
      </c>
      <c r="G763" s="18">
        <v>4.5199999999999996</v>
      </c>
      <c r="H763" s="18">
        <v>19</v>
      </c>
      <c r="I763" s="18">
        <v>1002.82</v>
      </c>
      <c r="J763" s="6" t="s">
        <v>2024</v>
      </c>
    </row>
    <row r="764" spans="1:10" ht="20.399999999999999" x14ac:dyDescent="0.3">
      <c r="A764" s="3">
        <v>44490</v>
      </c>
      <c r="B764" s="16" t="s">
        <v>4017</v>
      </c>
      <c r="C764" s="16" t="s">
        <v>4018</v>
      </c>
      <c r="D764" s="16" t="s">
        <v>170</v>
      </c>
      <c r="E764" s="16" t="s">
        <v>2134</v>
      </c>
      <c r="F764" s="17">
        <v>26</v>
      </c>
      <c r="G764" s="18">
        <v>16.27</v>
      </c>
      <c r="H764" s="18">
        <v>29.29</v>
      </c>
      <c r="I764" s="18">
        <v>761.54</v>
      </c>
      <c r="J764" s="6" t="s">
        <v>2024</v>
      </c>
    </row>
    <row r="765" spans="1:10" ht="20.399999999999999" x14ac:dyDescent="0.3">
      <c r="A765" s="3">
        <v>44490</v>
      </c>
      <c r="B765" s="16" t="s">
        <v>4019</v>
      </c>
      <c r="C765" s="16" t="s">
        <v>4020</v>
      </c>
      <c r="D765" s="16" t="s">
        <v>73</v>
      </c>
      <c r="E765" s="16" t="s">
        <v>3365</v>
      </c>
      <c r="F765" s="17">
        <v>533.33000000000004</v>
      </c>
      <c r="G765" s="18">
        <v>20.079999999999998</v>
      </c>
      <c r="H765" s="18">
        <v>39.93</v>
      </c>
      <c r="I765" s="18">
        <v>21295.87</v>
      </c>
      <c r="J765" s="6" t="s">
        <v>2024</v>
      </c>
    </row>
    <row r="766" spans="1:10" ht="20.399999999999999" x14ac:dyDescent="0.3">
      <c r="A766" s="3">
        <v>44490</v>
      </c>
      <c r="B766" s="16" t="s">
        <v>4021</v>
      </c>
      <c r="C766" s="16" t="s">
        <v>4022</v>
      </c>
      <c r="D766" s="16" t="s">
        <v>1054</v>
      </c>
      <c r="E766" s="16" t="s">
        <v>4023</v>
      </c>
      <c r="F766" s="17">
        <v>63</v>
      </c>
      <c r="G766" s="18">
        <v>28.4</v>
      </c>
      <c r="H766" s="18">
        <v>36.79</v>
      </c>
      <c r="I766" s="18">
        <v>2317.77</v>
      </c>
      <c r="J766" s="6" t="s">
        <v>2024</v>
      </c>
    </row>
    <row r="767" spans="1:10" ht="20.399999999999999" x14ac:dyDescent="0.3">
      <c r="A767" s="3">
        <v>44490</v>
      </c>
      <c r="B767" s="16" t="s">
        <v>4024</v>
      </c>
      <c r="C767" s="16" t="s">
        <v>4025</v>
      </c>
      <c r="D767" s="16" t="s">
        <v>42</v>
      </c>
      <c r="E767" s="16" t="s">
        <v>4026</v>
      </c>
      <c r="F767" s="17">
        <v>6.5</v>
      </c>
      <c r="G767" s="18">
        <v>28.49</v>
      </c>
      <c r="H767" s="18">
        <v>36.299999999999997</v>
      </c>
      <c r="I767" s="18">
        <v>235.95</v>
      </c>
      <c r="J767" s="6" t="s">
        <v>2024</v>
      </c>
    </row>
    <row r="768" spans="1:10" ht="20.399999999999999" x14ac:dyDescent="0.3">
      <c r="A768" s="3">
        <v>44490</v>
      </c>
      <c r="B768" s="16" t="s">
        <v>4027</v>
      </c>
      <c r="C768" s="16" t="s">
        <v>4028</v>
      </c>
      <c r="D768" s="16" t="s">
        <v>73</v>
      </c>
      <c r="E768" s="16" t="s">
        <v>4029</v>
      </c>
      <c r="F768" s="17">
        <v>310</v>
      </c>
      <c r="G768" s="18">
        <v>21.82</v>
      </c>
      <c r="H768" s="18">
        <v>25.64</v>
      </c>
      <c r="I768" s="18">
        <v>7948.4</v>
      </c>
      <c r="J768" s="6" t="s">
        <v>2024</v>
      </c>
    </row>
    <row r="769" spans="1:10" ht="20.399999999999999" x14ac:dyDescent="0.3">
      <c r="A769" s="3">
        <v>44490</v>
      </c>
      <c r="B769" s="16" t="s">
        <v>4030</v>
      </c>
      <c r="C769" s="16" t="s">
        <v>4031</v>
      </c>
      <c r="D769" s="16" t="s">
        <v>1054</v>
      </c>
      <c r="E769" s="16" t="s">
        <v>4032</v>
      </c>
      <c r="F769" s="17">
        <v>46</v>
      </c>
      <c r="G769" s="18">
        <v>48.84</v>
      </c>
      <c r="H769" s="18">
        <v>80.02</v>
      </c>
      <c r="I769" s="18">
        <v>3680.92</v>
      </c>
      <c r="J769" s="6" t="s">
        <v>2024</v>
      </c>
    </row>
    <row r="770" spans="1:10" ht="20.399999999999999" x14ac:dyDescent="0.3">
      <c r="A770" s="3">
        <v>44490</v>
      </c>
      <c r="B770" s="16" t="s">
        <v>4033</v>
      </c>
      <c r="C770" s="16" t="s">
        <v>4034</v>
      </c>
      <c r="D770" s="16" t="s">
        <v>266</v>
      </c>
      <c r="E770" s="16" t="s">
        <v>2736</v>
      </c>
      <c r="F770" s="17">
        <v>5730</v>
      </c>
      <c r="G770" s="18">
        <v>9.44</v>
      </c>
      <c r="H770" s="18">
        <v>16.3</v>
      </c>
      <c r="I770" s="18">
        <v>93399</v>
      </c>
      <c r="J770" s="6" t="s">
        <v>2024</v>
      </c>
    </row>
    <row r="771" spans="1:10" ht="20.399999999999999" x14ac:dyDescent="0.3">
      <c r="A771" s="3">
        <v>44490</v>
      </c>
      <c r="B771" s="16" t="s">
        <v>4035</v>
      </c>
      <c r="C771" s="16" t="s">
        <v>4036</v>
      </c>
      <c r="D771" s="16" t="s">
        <v>34</v>
      </c>
      <c r="E771" s="16" t="s">
        <v>4037</v>
      </c>
      <c r="F771" s="17">
        <v>235.75</v>
      </c>
      <c r="G771" s="18">
        <v>2.2400000000000002</v>
      </c>
      <c r="H771" s="18">
        <v>3.96</v>
      </c>
      <c r="I771" s="18">
        <v>933.57</v>
      </c>
      <c r="J771" s="6" t="s">
        <v>2024</v>
      </c>
    </row>
    <row r="772" spans="1:10" ht="20.399999999999999" x14ac:dyDescent="0.3">
      <c r="A772" s="3">
        <v>44490</v>
      </c>
      <c r="B772" s="16" t="s">
        <v>4035</v>
      </c>
      <c r="C772" s="16" t="s">
        <v>4038</v>
      </c>
      <c r="D772" s="16" t="s">
        <v>258</v>
      </c>
      <c r="E772" s="16" t="s">
        <v>4037</v>
      </c>
      <c r="F772" s="17">
        <v>14</v>
      </c>
      <c r="G772" s="18">
        <v>2.2400000000000002</v>
      </c>
      <c r="H772" s="18">
        <v>3.57</v>
      </c>
      <c r="I772" s="18">
        <v>50</v>
      </c>
      <c r="J772" s="6" t="s">
        <v>2024</v>
      </c>
    </row>
    <row r="773" spans="1:10" ht="20.399999999999999" x14ac:dyDescent="0.3">
      <c r="A773" s="3">
        <v>44490</v>
      </c>
      <c r="B773" s="16" t="s">
        <v>4019</v>
      </c>
      <c r="C773" s="16" t="s">
        <v>4039</v>
      </c>
      <c r="D773" s="16" t="s">
        <v>266</v>
      </c>
      <c r="E773" s="16" t="s">
        <v>3365</v>
      </c>
      <c r="F773" s="17">
        <v>234.67</v>
      </c>
      <c r="G773" s="18">
        <v>20.079999999999998</v>
      </c>
      <c r="H773" s="18">
        <v>39.93</v>
      </c>
      <c r="I773" s="18">
        <v>9370.3700000000008</v>
      </c>
      <c r="J773" s="6" t="s">
        <v>2024</v>
      </c>
    </row>
    <row r="774" spans="1:10" ht="20.399999999999999" x14ac:dyDescent="0.3">
      <c r="A774" s="3">
        <v>44490</v>
      </c>
      <c r="B774" s="16" t="s">
        <v>1782</v>
      </c>
      <c r="C774" s="16" t="s">
        <v>4040</v>
      </c>
      <c r="D774" s="16" t="s">
        <v>1158</v>
      </c>
      <c r="E774" s="16" t="s">
        <v>4041</v>
      </c>
      <c r="F774" s="17">
        <v>873.69</v>
      </c>
      <c r="G774" s="18">
        <v>6.35</v>
      </c>
      <c r="H774" s="18">
        <v>19.04</v>
      </c>
      <c r="I774" s="18">
        <v>16635.060000000001</v>
      </c>
      <c r="J774" s="6" t="s">
        <v>2024</v>
      </c>
    </row>
    <row r="775" spans="1:10" ht="20.399999999999999" x14ac:dyDescent="0.3">
      <c r="A775" s="3">
        <v>44490</v>
      </c>
      <c r="B775" s="16" t="s">
        <v>4042</v>
      </c>
      <c r="C775" s="16" t="s">
        <v>4043</v>
      </c>
      <c r="D775" s="16" t="s">
        <v>34</v>
      </c>
      <c r="E775" s="16" t="s">
        <v>4044</v>
      </c>
      <c r="F775" s="17">
        <v>365</v>
      </c>
      <c r="G775" s="18">
        <v>0.189</v>
      </c>
      <c r="H775" s="18">
        <v>5.15</v>
      </c>
      <c r="I775" s="18">
        <v>1879.75</v>
      </c>
      <c r="J775" s="6" t="s">
        <v>2024</v>
      </c>
    </row>
    <row r="776" spans="1:10" ht="20.399999999999999" x14ac:dyDescent="0.3">
      <c r="A776" s="3">
        <v>44490</v>
      </c>
      <c r="B776" s="16" t="s">
        <v>4045</v>
      </c>
      <c r="C776" s="16" t="s">
        <v>4046</v>
      </c>
      <c r="D776" s="16" t="s">
        <v>73</v>
      </c>
      <c r="E776" s="16" t="s">
        <v>3376</v>
      </c>
      <c r="F776" s="17">
        <v>425</v>
      </c>
      <c r="G776" s="18">
        <v>14.02</v>
      </c>
      <c r="H776" s="18">
        <v>19.5</v>
      </c>
      <c r="I776" s="18">
        <v>8287.5</v>
      </c>
      <c r="J776" s="6" t="s">
        <v>2024</v>
      </c>
    </row>
    <row r="777" spans="1:10" ht="20.399999999999999" x14ac:dyDescent="0.3">
      <c r="A777" s="3">
        <v>44490</v>
      </c>
      <c r="B777" s="16" t="s">
        <v>4047</v>
      </c>
      <c r="C777" s="16" t="s">
        <v>4048</v>
      </c>
      <c r="D777" s="16" t="s">
        <v>34</v>
      </c>
      <c r="E777" s="16" t="s">
        <v>4049</v>
      </c>
      <c r="F777" s="17">
        <v>220.8</v>
      </c>
      <c r="G777" s="18">
        <v>2.1800000000000002</v>
      </c>
      <c r="H777" s="18">
        <v>6.6</v>
      </c>
      <c r="I777" s="18">
        <v>1457.28</v>
      </c>
      <c r="J777" s="6" t="s">
        <v>2024</v>
      </c>
    </row>
    <row r="778" spans="1:10" ht="30.6" x14ac:dyDescent="0.3">
      <c r="A778" s="3">
        <v>44490</v>
      </c>
      <c r="B778" s="16" t="s">
        <v>4050</v>
      </c>
      <c r="C778" s="16" t="s">
        <v>4051</v>
      </c>
      <c r="D778" s="16" t="s">
        <v>12</v>
      </c>
      <c r="E778" s="16" t="s">
        <v>4052</v>
      </c>
      <c r="F778" s="17">
        <v>1172</v>
      </c>
      <c r="G778" s="18">
        <v>20.71</v>
      </c>
      <c r="H778" s="18">
        <v>25.59</v>
      </c>
      <c r="I778" s="18">
        <v>29991.48</v>
      </c>
      <c r="J778" s="6" t="s">
        <v>2024</v>
      </c>
    </row>
    <row r="779" spans="1:10" ht="30.6" x14ac:dyDescent="0.3">
      <c r="A779" s="3">
        <v>44490</v>
      </c>
      <c r="B779" s="16" t="s">
        <v>4053</v>
      </c>
      <c r="C779" s="16" t="s">
        <v>4054</v>
      </c>
      <c r="D779" s="16" t="s">
        <v>30</v>
      </c>
      <c r="E779" s="16" t="s">
        <v>4055</v>
      </c>
      <c r="F779" s="17">
        <v>30.7</v>
      </c>
      <c r="G779" s="18">
        <v>16.61</v>
      </c>
      <c r="H779" s="18">
        <v>19.93</v>
      </c>
      <c r="I779" s="18">
        <v>611.85</v>
      </c>
      <c r="J779" s="6" t="s">
        <v>2024</v>
      </c>
    </row>
    <row r="780" spans="1:10" ht="30.6" x14ac:dyDescent="0.3">
      <c r="A780" s="3">
        <v>44490</v>
      </c>
      <c r="B780" s="16" t="s">
        <v>4056</v>
      </c>
      <c r="C780" s="16" t="s">
        <v>4057</v>
      </c>
      <c r="D780" s="16" t="s">
        <v>16</v>
      </c>
      <c r="E780" s="16" t="s">
        <v>4058</v>
      </c>
      <c r="F780" s="17">
        <v>1665</v>
      </c>
      <c r="G780" s="18">
        <v>9.2200000000000006</v>
      </c>
      <c r="H780" s="18">
        <v>15.03</v>
      </c>
      <c r="I780" s="18">
        <v>25024.95</v>
      </c>
      <c r="J780" s="6" t="s">
        <v>2024</v>
      </c>
    </row>
    <row r="781" spans="1:10" ht="20.399999999999999" x14ac:dyDescent="0.3">
      <c r="A781" s="3">
        <v>44490</v>
      </c>
      <c r="B781" s="16" t="s">
        <v>4059</v>
      </c>
      <c r="C781" s="16" t="s">
        <v>4060</v>
      </c>
      <c r="D781" s="16" t="s">
        <v>131</v>
      </c>
      <c r="E781" s="16" t="s">
        <v>4061</v>
      </c>
      <c r="F781" s="17">
        <v>112</v>
      </c>
      <c r="G781" s="18">
        <v>10.65</v>
      </c>
      <c r="H781" s="18">
        <v>35.25</v>
      </c>
      <c r="I781" s="18">
        <v>3948</v>
      </c>
      <c r="J781" s="6" t="s">
        <v>2024</v>
      </c>
    </row>
    <row r="782" spans="1:10" ht="30.6" x14ac:dyDescent="0.3">
      <c r="A782" s="3">
        <v>44490</v>
      </c>
      <c r="B782" s="16" t="s">
        <v>4062</v>
      </c>
      <c r="C782" s="16" t="s">
        <v>4063</v>
      </c>
      <c r="D782" s="16" t="s">
        <v>12</v>
      </c>
      <c r="E782" s="16" t="s">
        <v>4064</v>
      </c>
      <c r="F782" s="17">
        <v>189</v>
      </c>
      <c r="G782" s="18">
        <v>3.5</v>
      </c>
      <c r="H782" s="18">
        <v>24.73</v>
      </c>
      <c r="I782" s="18">
        <v>4673.97</v>
      </c>
      <c r="J782" s="6" t="s">
        <v>2024</v>
      </c>
    </row>
    <row r="783" spans="1:10" ht="30.6" x14ac:dyDescent="0.3">
      <c r="A783" s="3">
        <v>44490</v>
      </c>
      <c r="B783" s="16" t="s">
        <v>4065</v>
      </c>
      <c r="C783" s="16" t="s">
        <v>4066</v>
      </c>
      <c r="D783" s="16" t="s">
        <v>30</v>
      </c>
      <c r="E783" s="16" t="s">
        <v>3394</v>
      </c>
      <c r="F783" s="17">
        <v>31.34</v>
      </c>
      <c r="G783" s="18">
        <v>7.84</v>
      </c>
      <c r="H783" s="18">
        <v>9.41</v>
      </c>
      <c r="I783" s="18">
        <v>294.91000000000003</v>
      </c>
      <c r="J783" s="6" t="s">
        <v>2024</v>
      </c>
    </row>
    <row r="784" spans="1:10" ht="20.399999999999999" x14ac:dyDescent="0.3">
      <c r="A784" s="3">
        <v>44490</v>
      </c>
      <c r="B784" s="16" t="s">
        <v>4067</v>
      </c>
      <c r="C784" s="16" t="s">
        <v>4068</v>
      </c>
      <c r="D784" s="16" t="s">
        <v>1219</v>
      </c>
      <c r="E784" s="16" t="s">
        <v>4069</v>
      </c>
      <c r="F784" s="17">
        <v>489.96</v>
      </c>
      <c r="G784" s="18">
        <v>2.38</v>
      </c>
      <c r="H784" s="18">
        <v>7.13</v>
      </c>
      <c r="I784" s="18">
        <v>3493.41</v>
      </c>
      <c r="J784" s="6" t="s">
        <v>2024</v>
      </c>
    </row>
    <row r="785" spans="1:10" ht="20.399999999999999" x14ac:dyDescent="0.3">
      <c r="A785" s="3">
        <v>44490</v>
      </c>
      <c r="B785" s="16" t="s">
        <v>4070</v>
      </c>
      <c r="C785" s="16" t="s">
        <v>4071</v>
      </c>
      <c r="D785" s="16" t="s">
        <v>1188</v>
      </c>
      <c r="E785" s="16" t="s">
        <v>4072</v>
      </c>
      <c r="F785" s="17">
        <v>54.5</v>
      </c>
      <c r="G785" s="18">
        <v>1.74</v>
      </c>
      <c r="H785" s="18">
        <v>4.91</v>
      </c>
      <c r="I785" s="18">
        <v>267.60000000000002</v>
      </c>
      <c r="J785" s="6" t="s">
        <v>2024</v>
      </c>
    </row>
    <row r="786" spans="1:10" ht="20.399999999999999" x14ac:dyDescent="0.3">
      <c r="A786" s="3">
        <v>44490</v>
      </c>
      <c r="B786" s="16" t="s">
        <v>4073</v>
      </c>
      <c r="C786" s="16" t="s">
        <v>4074</v>
      </c>
      <c r="D786" s="16" t="s">
        <v>1205</v>
      </c>
      <c r="E786" s="16" t="s">
        <v>2807</v>
      </c>
      <c r="F786" s="17">
        <v>89</v>
      </c>
      <c r="G786" s="18">
        <v>15.59</v>
      </c>
      <c r="H786" s="18">
        <v>15.59</v>
      </c>
      <c r="I786" s="18">
        <v>1387.51</v>
      </c>
      <c r="J786" s="6" t="s">
        <v>2024</v>
      </c>
    </row>
    <row r="787" spans="1:10" ht="20.399999999999999" x14ac:dyDescent="0.3">
      <c r="A787" s="3">
        <v>44490</v>
      </c>
      <c r="B787" s="16" t="s">
        <v>4075</v>
      </c>
      <c r="C787" s="16" t="s">
        <v>4076</v>
      </c>
      <c r="D787" s="16" t="s">
        <v>73</v>
      </c>
      <c r="E787" s="16" t="s">
        <v>2172</v>
      </c>
      <c r="F787" s="17">
        <v>648</v>
      </c>
      <c r="G787" s="18">
        <v>7.13</v>
      </c>
      <c r="H787" s="18">
        <v>8.9499999999999993</v>
      </c>
      <c r="I787" s="18">
        <v>5799.6</v>
      </c>
      <c r="J787" s="6" t="s">
        <v>2024</v>
      </c>
    </row>
    <row r="788" spans="1:10" ht="20.399999999999999" x14ac:dyDescent="0.3">
      <c r="A788" s="3">
        <v>44490</v>
      </c>
      <c r="B788" s="16" t="s">
        <v>4077</v>
      </c>
      <c r="C788" s="16" t="s">
        <v>4078</v>
      </c>
      <c r="D788" s="16" t="s">
        <v>1054</v>
      </c>
      <c r="E788" s="16" t="s">
        <v>4079</v>
      </c>
      <c r="F788" s="17">
        <v>30</v>
      </c>
      <c r="G788" s="18">
        <v>50.5</v>
      </c>
      <c r="H788" s="18">
        <v>57.35</v>
      </c>
      <c r="I788" s="18">
        <v>1720.5</v>
      </c>
      <c r="J788" s="6" t="s">
        <v>2024</v>
      </c>
    </row>
    <row r="789" spans="1:10" ht="20.399999999999999" x14ac:dyDescent="0.3">
      <c r="A789" s="3">
        <v>44490</v>
      </c>
      <c r="B789" s="16" t="s">
        <v>4080</v>
      </c>
      <c r="C789" s="16" t="s">
        <v>4081</v>
      </c>
      <c r="D789" s="16" t="s">
        <v>69</v>
      </c>
      <c r="E789" s="16" t="s">
        <v>4082</v>
      </c>
      <c r="F789" s="17">
        <v>130</v>
      </c>
      <c r="G789" s="18">
        <v>14.79</v>
      </c>
      <c r="H789" s="18">
        <v>59.49</v>
      </c>
      <c r="I789" s="18">
        <v>7733.7</v>
      </c>
      <c r="J789" s="6" t="s">
        <v>2024</v>
      </c>
    </row>
    <row r="790" spans="1:10" ht="20.399999999999999" x14ac:dyDescent="0.3">
      <c r="A790" s="3">
        <v>44490</v>
      </c>
      <c r="B790" s="16" t="s">
        <v>4083</v>
      </c>
      <c r="C790" s="16" t="s">
        <v>4084</v>
      </c>
      <c r="D790" s="16" t="s">
        <v>1219</v>
      </c>
      <c r="E790" s="16" t="s">
        <v>3347</v>
      </c>
      <c r="F790" s="17">
        <v>69</v>
      </c>
      <c r="G790" s="18">
        <v>1.431</v>
      </c>
      <c r="H790" s="18">
        <v>10.119999999999999</v>
      </c>
      <c r="I790" s="18">
        <v>698.28</v>
      </c>
      <c r="J790" s="6" t="s">
        <v>2024</v>
      </c>
    </row>
    <row r="791" spans="1:10" ht="20.399999999999999" x14ac:dyDescent="0.3">
      <c r="A791" s="3">
        <v>44490</v>
      </c>
      <c r="B791" s="16" t="s">
        <v>4085</v>
      </c>
      <c r="C791" s="16" t="s">
        <v>4086</v>
      </c>
      <c r="D791" s="16" t="s">
        <v>1219</v>
      </c>
      <c r="E791" s="16" t="s">
        <v>3347</v>
      </c>
      <c r="F791" s="17">
        <v>65.5</v>
      </c>
      <c r="G791" s="18">
        <v>1.431</v>
      </c>
      <c r="H791" s="18">
        <v>10.119999999999999</v>
      </c>
      <c r="I791" s="18">
        <v>662.86</v>
      </c>
      <c r="J791" s="6" t="s">
        <v>2024</v>
      </c>
    </row>
    <row r="792" spans="1:10" ht="30.6" x14ac:dyDescent="0.3">
      <c r="A792" s="3">
        <v>44490</v>
      </c>
      <c r="B792" s="16" t="s">
        <v>4087</v>
      </c>
      <c r="C792" s="16" t="s">
        <v>4088</v>
      </c>
      <c r="D792" s="16" t="s">
        <v>30</v>
      </c>
      <c r="E792" s="16" t="s">
        <v>4089</v>
      </c>
      <c r="F792" s="17">
        <v>1476.56</v>
      </c>
      <c r="G792" s="18">
        <v>1.1399999999999999</v>
      </c>
      <c r="H792" s="18">
        <v>1.1399999999999999</v>
      </c>
      <c r="I792" s="18">
        <v>1683.28</v>
      </c>
      <c r="J792" s="6" t="s">
        <v>2024</v>
      </c>
    </row>
    <row r="793" spans="1:10" ht="30.6" x14ac:dyDescent="0.3">
      <c r="A793" s="3">
        <v>44490</v>
      </c>
      <c r="B793" s="16" t="s">
        <v>4090</v>
      </c>
      <c r="C793" s="16" t="s">
        <v>4091</v>
      </c>
      <c r="D793" s="16" t="s">
        <v>12</v>
      </c>
      <c r="E793" s="16" t="s">
        <v>4092</v>
      </c>
      <c r="F793" s="17">
        <v>49</v>
      </c>
      <c r="G793" s="18">
        <v>5.08</v>
      </c>
      <c r="H793" s="18">
        <v>9</v>
      </c>
      <c r="I793" s="18">
        <v>441</v>
      </c>
      <c r="J793" s="6" t="s">
        <v>2024</v>
      </c>
    </row>
    <row r="794" spans="1:10" ht="20.399999999999999" x14ac:dyDescent="0.3">
      <c r="A794" s="3">
        <v>44490</v>
      </c>
      <c r="B794" s="16" t="s">
        <v>4093</v>
      </c>
      <c r="C794" s="16" t="s">
        <v>4094</v>
      </c>
      <c r="D794" s="16" t="s">
        <v>120</v>
      </c>
      <c r="E794" s="16" t="s">
        <v>2861</v>
      </c>
      <c r="F794" s="17">
        <v>374</v>
      </c>
      <c r="G794" s="18">
        <v>2</v>
      </c>
      <c r="H794" s="18">
        <v>6.44</v>
      </c>
      <c r="I794" s="18">
        <v>2408.56</v>
      </c>
      <c r="J794" s="6" t="s">
        <v>2024</v>
      </c>
    </row>
    <row r="795" spans="1:10" ht="30.6" x14ac:dyDescent="0.3">
      <c r="A795" s="3">
        <v>44490</v>
      </c>
      <c r="B795" s="16" t="s">
        <v>4095</v>
      </c>
      <c r="C795" s="16" t="s">
        <v>4096</v>
      </c>
      <c r="D795" s="16" t="s">
        <v>93</v>
      </c>
      <c r="E795" s="16" t="s">
        <v>4097</v>
      </c>
      <c r="F795" s="17">
        <v>73940</v>
      </c>
      <c r="G795" s="18">
        <v>2.31</v>
      </c>
      <c r="H795" s="18">
        <v>3.32</v>
      </c>
      <c r="I795" s="18">
        <v>245480.8</v>
      </c>
      <c r="J795" s="6" t="s">
        <v>2024</v>
      </c>
    </row>
    <row r="796" spans="1:10" ht="30.6" x14ac:dyDescent="0.3">
      <c r="A796" s="3">
        <v>44490</v>
      </c>
      <c r="B796" s="16" t="s">
        <v>4098</v>
      </c>
      <c r="C796" s="16" t="s">
        <v>4099</v>
      </c>
      <c r="D796" s="16" t="s">
        <v>16</v>
      </c>
      <c r="E796" s="16" t="s">
        <v>4100</v>
      </c>
      <c r="F796" s="17">
        <v>343</v>
      </c>
      <c r="G796" s="18">
        <v>12.1</v>
      </c>
      <c r="H796" s="18">
        <v>20</v>
      </c>
      <c r="I796" s="18">
        <v>6860</v>
      </c>
      <c r="J796" s="6" t="s">
        <v>2024</v>
      </c>
    </row>
    <row r="797" spans="1:10" ht="20.399999999999999" x14ac:dyDescent="0.3">
      <c r="A797" s="3">
        <v>44490</v>
      </c>
      <c r="B797" s="16" t="s">
        <v>4101</v>
      </c>
      <c r="C797" s="16" t="s">
        <v>4102</v>
      </c>
      <c r="D797" s="16" t="s">
        <v>246</v>
      </c>
      <c r="E797" s="16" t="s">
        <v>4103</v>
      </c>
      <c r="F797" s="17">
        <v>393</v>
      </c>
      <c r="G797" s="18">
        <v>10.88</v>
      </c>
      <c r="H797" s="18">
        <v>43.51</v>
      </c>
      <c r="I797" s="18">
        <v>17099.43</v>
      </c>
      <c r="J797" s="6" t="s">
        <v>2024</v>
      </c>
    </row>
    <row r="798" spans="1:10" ht="20.399999999999999" x14ac:dyDescent="0.3">
      <c r="A798" s="3">
        <v>44490</v>
      </c>
      <c r="B798" s="16" t="s">
        <v>4104</v>
      </c>
      <c r="C798" s="16" t="s">
        <v>4105</v>
      </c>
      <c r="D798" s="16" t="s">
        <v>131</v>
      </c>
      <c r="E798" s="16" t="s">
        <v>4106</v>
      </c>
      <c r="F798" s="17">
        <v>278</v>
      </c>
      <c r="G798" s="18">
        <v>11.77</v>
      </c>
      <c r="H798" s="18">
        <v>35</v>
      </c>
      <c r="I798" s="18">
        <v>9730</v>
      </c>
      <c r="J798" s="6" t="s">
        <v>2024</v>
      </c>
    </row>
    <row r="799" spans="1:10" ht="20.399999999999999" x14ac:dyDescent="0.3">
      <c r="A799" s="3">
        <v>44490</v>
      </c>
      <c r="B799" s="16" t="s">
        <v>4107</v>
      </c>
      <c r="C799" s="16" t="s">
        <v>4108</v>
      </c>
      <c r="D799" s="16" t="s">
        <v>38</v>
      </c>
      <c r="E799" s="16" t="s">
        <v>4109</v>
      </c>
      <c r="F799" s="17">
        <v>1987.09</v>
      </c>
      <c r="G799" s="18">
        <v>6.58</v>
      </c>
      <c r="H799" s="18">
        <v>0</v>
      </c>
      <c r="I799" s="18">
        <v>0</v>
      </c>
      <c r="J799" s="6" t="s">
        <v>2024</v>
      </c>
    </row>
    <row r="800" spans="1:10" ht="20.399999999999999" x14ac:dyDescent="0.3">
      <c r="A800" s="3">
        <v>44490</v>
      </c>
      <c r="B800" s="16" t="s">
        <v>4095</v>
      </c>
      <c r="C800" s="16" t="s">
        <v>4110</v>
      </c>
      <c r="D800" s="16" t="s">
        <v>49</v>
      </c>
      <c r="E800" s="16" t="s">
        <v>4097</v>
      </c>
      <c r="F800" s="17">
        <v>6713</v>
      </c>
      <c r="G800" s="18">
        <v>2.31</v>
      </c>
      <c r="H800" s="18">
        <v>3.32</v>
      </c>
      <c r="I800" s="18">
        <v>22287.16</v>
      </c>
      <c r="J800" s="6" t="s">
        <v>2024</v>
      </c>
    </row>
    <row r="801" spans="1:10" ht="30.6" x14ac:dyDescent="0.3">
      <c r="A801" s="3">
        <v>44490</v>
      </c>
      <c r="B801" s="16" t="s">
        <v>4111</v>
      </c>
      <c r="C801" s="16" t="s">
        <v>4112</v>
      </c>
      <c r="D801" s="16" t="s">
        <v>30</v>
      </c>
      <c r="E801" s="16" t="s">
        <v>4113</v>
      </c>
      <c r="F801" s="17">
        <v>182.43</v>
      </c>
      <c r="G801" s="18">
        <v>13.57</v>
      </c>
      <c r="H801" s="18">
        <v>28.84</v>
      </c>
      <c r="I801" s="18">
        <v>5261.28</v>
      </c>
      <c r="J801" s="6" t="s">
        <v>2024</v>
      </c>
    </row>
    <row r="802" spans="1:10" ht="20.399999999999999" x14ac:dyDescent="0.3">
      <c r="A802" s="3">
        <v>44490</v>
      </c>
      <c r="B802" s="16" t="s">
        <v>4114</v>
      </c>
      <c r="C802" s="16" t="s">
        <v>4115</v>
      </c>
      <c r="D802" s="16" t="s">
        <v>77</v>
      </c>
      <c r="E802" s="16" t="s">
        <v>4116</v>
      </c>
      <c r="F802" s="17">
        <v>41</v>
      </c>
      <c r="G802" s="18">
        <v>9.9600000000000009</v>
      </c>
      <c r="H802" s="18">
        <v>11.63</v>
      </c>
      <c r="I802" s="18">
        <v>476.83</v>
      </c>
      <c r="J802" s="6" t="s">
        <v>2024</v>
      </c>
    </row>
    <row r="803" spans="1:10" ht="30.6" x14ac:dyDescent="0.3">
      <c r="A803" s="3">
        <v>44490</v>
      </c>
      <c r="B803" s="16" t="s">
        <v>4117</v>
      </c>
      <c r="C803" s="16" t="s">
        <v>4118</v>
      </c>
      <c r="D803" s="16" t="s">
        <v>30</v>
      </c>
      <c r="E803" s="16" t="s">
        <v>4119</v>
      </c>
      <c r="F803" s="17">
        <v>38.89</v>
      </c>
      <c r="G803" s="18">
        <v>25.65</v>
      </c>
      <c r="H803" s="18">
        <v>30.777000000000001</v>
      </c>
      <c r="I803" s="18">
        <v>1196.9100000000001</v>
      </c>
      <c r="J803" s="6" t="s">
        <v>2024</v>
      </c>
    </row>
    <row r="804" spans="1:10" ht="20.399999999999999" x14ac:dyDescent="0.3">
      <c r="A804" s="3">
        <v>44490</v>
      </c>
      <c r="B804" s="16" t="s">
        <v>4120</v>
      </c>
      <c r="C804" s="16" t="s">
        <v>4121</v>
      </c>
      <c r="D804" s="16" t="s">
        <v>1054</v>
      </c>
      <c r="E804" s="16" t="s">
        <v>4122</v>
      </c>
      <c r="F804" s="17">
        <v>11</v>
      </c>
      <c r="G804" s="18">
        <v>10.74</v>
      </c>
      <c r="H804" s="18">
        <v>11.2</v>
      </c>
      <c r="I804" s="18">
        <v>123.2</v>
      </c>
      <c r="J804" s="6" t="s">
        <v>2024</v>
      </c>
    </row>
    <row r="805" spans="1:10" ht="20.399999999999999" x14ac:dyDescent="0.3">
      <c r="A805" s="3">
        <v>44490</v>
      </c>
      <c r="B805" s="16" t="s">
        <v>4123</v>
      </c>
      <c r="C805" s="16" t="s">
        <v>4124</v>
      </c>
      <c r="D805" s="16" t="s">
        <v>73</v>
      </c>
      <c r="E805" s="16" t="s">
        <v>4125</v>
      </c>
      <c r="F805" s="17">
        <v>148</v>
      </c>
      <c r="G805" s="18">
        <v>7.59</v>
      </c>
      <c r="H805" s="18">
        <v>8.35</v>
      </c>
      <c r="I805" s="18">
        <v>1235.8</v>
      </c>
      <c r="J805" s="6" t="s">
        <v>2024</v>
      </c>
    </row>
    <row r="806" spans="1:10" ht="20.399999999999999" x14ac:dyDescent="0.3">
      <c r="A806" s="3">
        <v>44490</v>
      </c>
      <c r="B806" s="16" t="s">
        <v>4126</v>
      </c>
      <c r="C806" s="16" t="s">
        <v>4127</v>
      </c>
      <c r="D806" s="16" t="s">
        <v>120</v>
      </c>
      <c r="E806" s="16" t="s">
        <v>2248</v>
      </c>
      <c r="F806" s="17">
        <v>450.15</v>
      </c>
      <c r="G806" s="18">
        <v>5.38</v>
      </c>
      <c r="H806" s="18">
        <v>7.81</v>
      </c>
      <c r="I806" s="18">
        <v>3515.67</v>
      </c>
      <c r="J806" s="6" t="s">
        <v>2024</v>
      </c>
    </row>
    <row r="807" spans="1:10" ht="30.6" x14ac:dyDescent="0.3">
      <c r="A807" s="3">
        <v>44490</v>
      </c>
      <c r="B807" s="16" t="s">
        <v>4128</v>
      </c>
      <c r="C807" s="16" t="s">
        <v>4129</v>
      </c>
      <c r="D807" s="16" t="s">
        <v>30</v>
      </c>
      <c r="E807" s="16" t="s">
        <v>4130</v>
      </c>
      <c r="F807" s="17">
        <v>58</v>
      </c>
      <c r="G807" s="18">
        <v>4.07</v>
      </c>
      <c r="H807" s="18">
        <v>14.34</v>
      </c>
      <c r="I807" s="18">
        <v>831.72</v>
      </c>
      <c r="J807" s="6" t="s">
        <v>2024</v>
      </c>
    </row>
    <row r="808" spans="1:10" ht="30.6" x14ac:dyDescent="0.3">
      <c r="A808" s="3">
        <v>44490</v>
      </c>
      <c r="B808" s="16" t="s">
        <v>4131</v>
      </c>
      <c r="C808" s="16" t="s">
        <v>4132</v>
      </c>
      <c r="D808" s="16" t="s">
        <v>1293</v>
      </c>
      <c r="E808" s="16" t="s">
        <v>2885</v>
      </c>
      <c r="F808" s="17">
        <v>87</v>
      </c>
      <c r="G808" s="18">
        <v>1.45</v>
      </c>
      <c r="H808" s="18">
        <v>5.26</v>
      </c>
      <c r="I808" s="18">
        <v>457.62</v>
      </c>
      <c r="J808" s="6" t="s">
        <v>2024</v>
      </c>
    </row>
    <row r="809" spans="1:10" ht="20.399999999999999" x14ac:dyDescent="0.3">
      <c r="A809" s="3">
        <v>44490</v>
      </c>
      <c r="B809" s="16" t="s">
        <v>4133</v>
      </c>
      <c r="C809" s="16" t="s">
        <v>4134</v>
      </c>
      <c r="D809" s="16" t="s">
        <v>69</v>
      </c>
      <c r="E809" s="16" t="s">
        <v>2894</v>
      </c>
      <c r="F809" s="17">
        <v>2266</v>
      </c>
      <c r="G809" s="18">
        <v>8.85</v>
      </c>
      <c r="H809" s="18">
        <v>11.29</v>
      </c>
      <c r="I809" s="18">
        <v>25583.14</v>
      </c>
      <c r="J809" s="6" t="s">
        <v>2024</v>
      </c>
    </row>
    <row r="810" spans="1:10" ht="30.6" x14ac:dyDescent="0.3">
      <c r="A810" s="3">
        <v>44490</v>
      </c>
      <c r="B810" s="16" t="s">
        <v>4135</v>
      </c>
      <c r="C810" s="16" t="s">
        <v>4136</v>
      </c>
      <c r="D810" s="16" t="s">
        <v>16</v>
      </c>
      <c r="E810" s="16" t="s">
        <v>4137</v>
      </c>
      <c r="F810" s="17">
        <v>57</v>
      </c>
      <c r="G810" s="18">
        <v>4.3</v>
      </c>
      <c r="H810" s="18">
        <v>7.83</v>
      </c>
      <c r="I810" s="18">
        <v>446.31</v>
      </c>
      <c r="J810" s="6" t="s">
        <v>2024</v>
      </c>
    </row>
    <row r="811" spans="1:10" ht="30.6" x14ac:dyDescent="0.3">
      <c r="A811" s="35">
        <v>44490</v>
      </c>
      <c r="B811" s="36" t="s">
        <v>4138</v>
      </c>
      <c r="C811" s="36" t="s">
        <v>4139</v>
      </c>
      <c r="D811" s="36" t="s">
        <v>42</v>
      </c>
      <c r="E811" s="36" t="s">
        <v>4140</v>
      </c>
      <c r="F811" s="37">
        <v>133.5</v>
      </c>
      <c r="G811" s="38">
        <v>26.22</v>
      </c>
      <c r="H811" s="38">
        <v>41.95</v>
      </c>
      <c r="I811" s="38">
        <v>5600.33</v>
      </c>
      <c r="J811" s="38" t="s">
        <v>4159</v>
      </c>
    </row>
    <row r="812" spans="1:10" ht="20.399999999999999" x14ac:dyDescent="0.3">
      <c r="A812" s="3">
        <v>44490</v>
      </c>
      <c r="B812" s="16" t="s">
        <v>4141</v>
      </c>
      <c r="C812" s="16" t="s">
        <v>4142</v>
      </c>
      <c r="D812" s="16" t="s">
        <v>1219</v>
      </c>
      <c r="E812" s="16" t="s">
        <v>2285</v>
      </c>
      <c r="F812" s="17">
        <v>22</v>
      </c>
      <c r="G812" s="18">
        <v>13.07</v>
      </c>
      <c r="H812" s="18">
        <v>17.43</v>
      </c>
      <c r="I812" s="18">
        <v>383.46</v>
      </c>
      <c r="J812" s="6" t="s">
        <v>2024</v>
      </c>
    </row>
    <row r="813" spans="1:10" ht="20.399999999999999" x14ac:dyDescent="0.3">
      <c r="A813" s="3">
        <v>44490</v>
      </c>
      <c r="B813" s="4" t="s">
        <v>4143</v>
      </c>
      <c r="C813" s="16" t="s">
        <v>4144</v>
      </c>
      <c r="D813" s="16" t="s">
        <v>73</v>
      </c>
      <c r="E813" s="16" t="s">
        <v>4145</v>
      </c>
      <c r="F813" s="17">
        <v>88</v>
      </c>
      <c r="G813" s="18">
        <v>5.16</v>
      </c>
      <c r="H813" s="18">
        <v>5.16</v>
      </c>
      <c r="I813" s="18">
        <v>454.08</v>
      </c>
      <c r="J813" s="6" t="s">
        <v>2024</v>
      </c>
    </row>
    <row r="814" spans="1:10" ht="30.6" x14ac:dyDescent="0.3">
      <c r="A814" s="3">
        <v>44490</v>
      </c>
      <c r="B814" s="16" t="s">
        <v>4146</v>
      </c>
      <c r="C814" s="16" t="s">
        <v>4147</v>
      </c>
      <c r="D814" s="16" t="s">
        <v>12</v>
      </c>
      <c r="E814" s="16" t="s">
        <v>3445</v>
      </c>
      <c r="F814" s="17">
        <v>227</v>
      </c>
      <c r="G814" s="18">
        <v>2.76</v>
      </c>
      <c r="H814" s="18">
        <v>6.6</v>
      </c>
      <c r="I814" s="18">
        <v>1498.2</v>
      </c>
      <c r="J814" s="6" t="s">
        <v>2024</v>
      </c>
    </row>
    <row r="815" spans="1:10" ht="30.6" x14ac:dyDescent="0.3">
      <c r="A815" s="3">
        <v>44490</v>
      </c>
      <c r="B815" s="16" t="s">
        <v>4148</v>
      </c>
      <c r="C815" s="16" t="s">
        <v>4149</v>
      </c>
      <c r="D815" s="16" t="s">
        <v>12</v>
      </c>
      <c r="E815" s="16" t="s">
        <v>4150</v>
      </c>
      <c r="F815" s="17">
        <v>262</v>
      </c>
      <c r="G815" s="18">
        <v>19.989999999999998</v>
      </c>
      <c r="H815" s="18">
        <v>36.880000000000003</v>
      </c>
      <c r="I815" s="18">
        <v>9662.56</v>
      </c>
      <c r="J815" s="6" t="s">
        <v>2024</v>
      </c>
    </row>
    <row r="816" spans="1:10" ht="30.6" x14ac:dyDescent="0.3">
      <c r="A816" s="3">
        <v>44490</v>
      </c>
      <c r="B816" s="16" t="s">
        <v>4151</v>
      </c>
      <c r="C816" s="16" t="s">
        <v>4152</v>
      </c>
      <c r="D816" s="16" t="s">
        <v>30</v>
      </c>
      <c r="E816" s="16" t="s">
        <v>3441</v>
      </c>
      <c r="F816" s="17">
        <v>22.4</v>
      </c>
      <c r="G816" s="18">
        <v>10.039999999999999</v>
      </c>
      <c r="H816" s="18">
        <v>12.05</v>
      </c>
      <c r="I816" s="18">
        <v>269.92</v>
      </c>
      <c r="J816" s="6" t="s">
        <v>2024</v>
      </c>
    </row>
    <row r="817" spans="1:10" ht="30.6" x14ac:dyDescent="0.3">
      <c r="A817" s="3">
        <v>44490</v>
      </c>
      <c r="B817" s="16" t="s">
        <v>4153</v>
      </c>
      <c r="C817" s="16" t="s">
        <v>4154</v>
      </c>
      <c r="D817" s="16" t="s">
        <v>30</v>
      </c>
      <c r="E817" s="16" t="s">
        <v>4155</v>
      </c>
      <c r="F817" s="17">
        <v>39.54</v>
      </c>
      <c r="G817" s="18">
        <v>22.27</v>
      </c>
      <c r="H817" s="18">
        <v>26.72</v>
      </c>
      <c r="I817" s="18">
        <v>1056.51</v>
      </c>
      <c r="J817" s="6" t="s">
        <v>2024</v>
      </c>
    </row>
    <row r="818" spans="1:10" ht="20.399999999999999" x14ac:dyDescent="0.3">
      <c r="A818" s="3">
        <v>44490</v>
      </c>
      <c r="B818" s="16" t="s">
        <v>4156</v>
      </c>
      <c r="C818" s="16" t="s">
        <v>4157</v>
      </c>
      <c r="D818" s="16" t="s">
        <v>34</v>
      </c>
      <c r="E818" s="16" t="s">
        <v>4158</v>
      </c>
      <c r="F818" s="17">
        <v>191.5</v>
      </c>
      <c r="G818" s="18">
        <v>11.96</v>
      </c>
      <c r="H818" s="18">
        <v>19.03</v>
      </c>
      <c r="I818" s="18">
        <v>3644.25</v>
      </c>
      <c r="J818" s="6" t="s">
        <v>2024</v>
      </c>
    </row>
    <row r="819" spans="1:10" ht="30.6" x14ac:dyDescent="0.3">
      <c r="A819" s="3">
        <v>44658</v>
      </c>
      <c r="B819" s="4" t="s">
        <v>5239</v>
      </c>
      <c r="C819" s="4" t="s">
        <v>5240</v>
      </c>
      <c r="D819" s="4" t="s">
        <v>30</v>
      </c>
      <c r="E819" s="4" t="s">
        <v>5241</v>
      </c>
      <c r="F819" s="5">
        <v>532</v>
      </c>
      <c r="G819" s="6">
        <v>4.1100000000000003</v>
      </c>
      <c r="H819" s="6">
        <v>7.98</v>
      </c>
      <c r="I819" s="6">
        <v>4245.3599999999997</v>
      </c>
      <c r="J819" s="6" t="s">
        <v>2024</v>
      </c>
    </row>
    <row r="820" spans="1:10" ht="20.399999999999999" x14ac:dyDescent="0.3">
      <c r="A820" s="3">
        <v>44658</v>
      </c>
      <c r="B820" s="4" t="s">
        <v>5242</v>
      </c>
      <c r="C820" s="4" t="s">
        <v>5243</v>
      </c>
      <c r="D820" s="4" t="s">
        <v>1188</v>
      </c>
      <c r="E820" s="4" t="s">
        <v>5244</v>
      </c>
      <c r="F820" s="5">
        <v>17</v>
      </c>
      <c r="G820" s="6">
        <v>4.79</v>
      </c>
      <c r="H820" s="6">
        <v>8.61</v>
      </c>
      <c r="I820" s="6">
        <v>146.37</v>
      </c>
      <c r="J820" s="6" t="s">
        <v>2024</v>
      </c>
    </row>
    <row r="821" spans="1:10" ht="20.399999999999999" x14ac:dyDescent="0.3">
      <c r="A821" s="3">
        <v>44658</v>
      </c>
      <c r="B821" s="4" t="s">
        <v>5245</v>
      </c>
      <c r="C821" s="4" t="s">
        <v>5246</v>
      </c>
      <c r="D821" s="4" t="s">
        <v>1158</v>
      </c>
      <c r="E821" s="4" t="s">
        <v>5247</v>
      </c>
      <c r="F821" s="5">
        <v>2302</v>
      </c>
      <c r="G821" s="6">
        <v>10.029999999999999</v>
      </c>
      <c r="H821" s="6">
        <v>19.5</v>
      </c>
      <c r="I821" s="6">
        <v>44889</v>
      </c>
      <c r="J821" s="6" t="s">
        <v>2024</v>
      </c>
    </row>
    <row r="822" spans="1:10" ht="30.6" x14ac:dyDescent="0.3">
      <c r="A822" s="3">
        <v>44658</v>
      </c>
      <c r="B822" s="4" t="s">
        <v>5248</v>
      </c>
      <c r="C822" s="4" t="s">
        <v>5249</v>
      </c>
      <c r="D822" s="4" t="s">
        <v>30</v>
      </c>
      <c r="E822" s="4" t="s">
        <v>5250</v>
      </c>
      <c r="F822" s="5">
        <v>7</v>
      </c>
      <c r="G822" s="6">
        <v>3.63</v>
      </c>
      <c r="H822" s="6">
        <v>8.5</v>
      </c>
      <c r="I822" s="6">
        <v>59.5</v>
      </c>
      <c r="J822" s="6" t="s">
        <v>2024</v>
      </c>
    </row>
    <row r="823" spans="1:10" ht="20.399999999999999" x14ac:dyDescent="0.3">
      <c r="A823" s="3">
        <v>44658</v>
      </c>
      <c r="B823" s="4" t="s">
        <v>5251</v>
      </c>
      <c r="C823" s="4" t="s">
        <v>5252</v>
      </c>
      <c r="D823" s="4" t="s">
        <v>1158</v>
      </c>
      <c r="E823" s="4" t="s">
        <v>5253</v>
      </c>
      <c r="F823" s="5">
        <v>14</v>
      </c>
      <c r="G823" s="6">
        <v>1.29</v>
      </c>
      <c r="H823" s="6">
        <v>4</v>
      </c>
      <c r="I823" s="6">
        <v>56</v>
      </c>
      <c r="J823" s="6" t="s">
        <v>2024</v>
      </c>
    </row>
    <row r="824" spans="1:10" ht="20.399999999999999" x14ac:dyDescent="0.3">
      <c r="A824" s="3">
        <v>44658</v>
      </c>
      <c r="B824" s="4" t="s">
        <v>5139</v>
      </c>
      <c r="C824" s="4" t="s">
        <v>5254</v>
      </c>
      <c r="D824" s="4" t="s">
        <v>1188</v>
      </c>
      <c r="E824" s="4" t="s">
        <v>1040</v>
      </c>
      <c r="F824" s="5">
        <v>27</v>
      </c>
      <c r="G824" s="6">
        <v>28.22</v>
      </c>
      <c r="H824" s="6">
        <v>33.869999999999997</v>
      </c>
      <c r="I824" s="6">
        <v>914.49</v>
      </c>
      <c r="J824" s="6" t="s">
        <v>2024</v>
      </c>
    </row>
    <row r="825" spans="1:10" ht="30.6" x14ac:dyDescent="0.3">
      <c r="A825" s="3">
        <v>44658</v>
      </c>
      <c r="B825" s="4" t="s">
        <v>5255</v>
      </c>
      <c r="C825" s="4" t="s">
        <v>5256</v>
      </c>
      <c r="D825" s="4" t="s">
        <v>30</v>
      </c>
      <c r="E825" s="4" t="s">
        <v>5257</v>
      </c>
      <c r="F825" s="5">
        <v>81.83</v>
      </c>
      <c r="G825" s="6">
        <v>3.76</v>
      </c>
      <c r="H825" s="6">
        <v>4.5</v>
      </c>
      <c r="I825" s="6">
        <v>368.24</v>
      </c>
      <c r="J825" s="6" t="s">
        <v>2024</v>
      </c>
    </row>
    <row r="826" spans="1:10" ht="20.399999999999999" x14ac:dyDescent="0.3">
      <c r="A826" s="3">
        <v>44658</v>
      </c>
      <c r="B826" s="4" t="s">
        <v>5258</v>
      </c>
      <c r="C826" s="4" t="s">
        <v>5259</v>
      </c>
      <c r="D826" s="4" t="s">
        <v>1219</v>
      </c>
      <c r="E826" s="4" t="s">
        <v>5260</v>
      </c>
      <c r="F826" s="5">
        <v>639</v>
      </c>
      <c r="G826" s="6">
        <v>3.6</v>
      </c>
      <c r="H826" s="6">
        <v>5.6</v>
      </c>
      <c r="I826" s="6">
        <v>3578.4</v>
      </c>
      <c r="J826" s="6" t="s">
        <v>2024</v>
      </c>
    </row>
    <row r="827" spans="1:10" ht="30.6" x14ac:dyDescent="0.3">
      <c r="A827" s="3">
        <v>44658</v>
      </c>
      <c r="B827" s="4" t="s">
        <v>5261</v>
      </c>
      <c r="C827" s="4" t="s">
        <v>5262</v>
      </c>
      <c r="D827" s="4" t="s">
        <v>12</v>
      </c>
      <c r="E827" s="4" t="s">
        <v>5263</v>
      </c>
      <c r="F827" s="5">
        <v>98</v>
      </c>
      <c r="G827" s="6">
        <v>2.37</v>
      </c>
      <c r="H827" s="6">
        <v>3.33</v>
      </c>
      <c r="I827" s="6">
        <v>326.33999999999997</v>
      </c>
      <c r="J827" s="6" t="s">
        <v>2024</v>
      </c>
    </row>
    <row r="828" spans="1:10" ht="20.399999999999999" x14ac:dyDescent="0.3">
      <c r="A828" s="3">
        <v>44658</v>
      </c>
      <c r="B828" s="4" t="s">
        <v>5264</v>
      </c>
      <c r="C828" s="4" t="s">
        <v>5265</v>
      </c>
      <c r="D828" s="4" t="s">
        <v>266</v>
      </c>
      <c r="E828" s="4" t="s">
        <v>5266</v>
      </c>
      <c r="F828" s="5">
        <v>14</v>
      </c>
      <c r="G828" s="6">
        <v>4.05</v>
      </c>
      <c r="H828" s="6">
        <v>6</v>
      </c>
      <c r="I828" s="6">
        <v>84</v>
      </c>
      <c r="J828" s="6" t="s">
        <v>2024</v>
      </c>
    </row>
    <row r="829" spans="1:10" ht="20.399999999999999" x14ac:dyDescent="0.3">
      <c r="A829" s="3">
        <v>44658</v>
      </c>
      <c r="B829" s="4" t="s">
        <v>5267</v>
      </c>
      <c r="C829" s="4" t="s">
        <v>5268</v>
      </c>
      <c r="D829" s="4" t="s">
        <v>266</v>
      </c>
      <c r="E829" s="4" t="s">
        <v>2389</v>
      </c>
      <c r="F829" s="5">
        <v>243</v>
      </c>
      <c r="G829" s="6">
        <v>26.35</v>
      </c>
      <c r="H829" s="6">
        <v>26.35</v>
      </c>
      <c r="I829" s="6">
        <v>6403.05</v>
      </c>
      <c r="J829" s="6" t="s">
        <v>2024</v>
      </c>
    </row>
    <row r="830" spans="1:10" ht="30.6" x14ac:dyDescent="0.3">
      <c r="A830" s="3">
        <v>44658</v>
      </c>
      <c r="B830" s="4" t="s">
        <v>5269</v>
      </c>
      <c r="C830" s="4" t="s">
        <v>5270</v>
      </c>
      <c r="D830" s="4" t="s">
        <v>30</v>
      </c>
      <c r="E830" s="4" t="s">
        <v>2294</v>
      </c>
      <c r="F830" s="5">
        <v>161.85</v>
      </c>
      <c r="G830" s="6">
        <v>10.31</v>
      </c>
      <c r="H830" s="6">
        <v>14.6</v>
      </c>
      <c r="I830" s="6">
        <v>2363.0100000000002</v>
      </c>
      <c r="J830" s="6" t="s">
        <v>2024</v>
      </c>
    </row>
    <row r="831" spans="1:10" ht="30.6" x14ac:dyDescent="0.3">
      <c r="A831" s="3">
        <v>44658</v>
      </c>
      <c r="B831" s="4" t="s">
        <v>5271</v>
      </c>
      <c r="C831" s="4" t="s">
        <v>5272</v>
      </c>
      <c r="D831" s="4" t="s">
        <v>12</v>
      </c>
      <c r="E831" s="4" t="s">
        <v>4738</v>
      </c>
      <c r="F831" s="5">
        <v>67</v>
      </c>
      <c r="G831" s="6">
        <v>14.31</v>
      </c>
      <c r="H831" s="6">
        <v>17.170000000000002</v>
      </c>
      <c r="I831" s="6">
        <v>1150.3900000000001</v>
      </c>
      <c r="J831" s="6" t="s">
        <v>2024</v>
      </c>
    </row>
    <row r="832" spans="1:10" ht="20.399999999999999" x14ac:dyDescent="0.3">
      <c r="A832" s="3">
        <v>44658</v>
      </c>
      <c r="B832" s="4" t="s">
        <v>5273</v>
      </c>
      <c r="C832" s="4" t="s">
        <v>5274</v>
      </c>
      <c r="D832" s="4" t="s">
        <v>38</v>
      </c>
      <c r="E832" s="4" t="s">
        <v>4119</v>
      </c>
      <c r="F832" s="5">
        <v>11316</v>
      </c>
      <c r="G832" s="6">
        <v>1.17</v>
      </c>
      <c r="H832" s="6">
        <v>0</v>
      </c>
      <c r="I832" s="6">
        <v>0</v>
      </c>
      <c r="J832" s="6" t="s">
        <v>2024</v>
      </c>
    </row>
    <row r="833" spans="1:10" ht="20.399999999999999" x14ac:dyDescent="0.3">
      <c r="A833" s="3">
        <v>44658</v>
      </c>
      <c r="B833" s="4" t="s">
        <v>5275</v>
      </c>
      <c r="C833" s="4" t="s">
        <v>5276</v>
      </c>
      <c r="D833" s="4" t="s">
        <v>34</v>
      </c>
      <c r="E833" s="4" t="s">
        <v>5277</v>
      </c>
      <c r="F833" s="5">
        <v>2266.25</v>
      </c>
      <c r="G833" s="6">
        <v>1.76</v>
      </c>
      <c r="H833" s="6">
        <v>4.96</v>
      </c>
      <c r="I833" s="6">
        <v>11240.6</v>
      </c>
      <c r="J833" s="6" t="s">
        <v>2024</v>
      </c>
    </row>
    <row r="834" spans="1:10" ht="20.399999999999999" x14ac:dyDescent="0.3">
      <c r="A834" s="3">
        <v>44658</v>
      </c>
      <c r="B834" s="4" t="s">
        <v>5278</v>
      </c>
      <c r="C834" s="4" t="s">
        <v>5279</v>
      </c>
      <c r="D834" s="4" t="s">
        <v>38</v>
      </c>
      <c r="E834" s="4" t="s">
        <v>2967</v>
      </c>
      <c r="F834" s="5">
        <v>507.5</v>
      </c>
      <c r="G834" s="6">
        <v>1</v>
      </c>
      <c r="H834" s="6">
        <v>0</v>
      </c>
      <c r="I834" s="6">
        <v>0</v>
      </c>
      <c r="J834" s="6" t="s">
        <v>2024</v>
      </c>
    </row>
    <row r="835" spans="1:10" ht="20.399999999999999" x14ac:dyDescent="0.3">
      <c r="A835" s="3">
        <v>44658</v>
      </c>
      <c r="B835" s="4" t="s">
        <v>5280</v>
      </c>
      <c r="C835" s="4" t="s">
        <v>5281</v>
      </c>
      <c r="D835" s="4" t="s">
        <v>266</v>
      </c>
      <c r="E835" s="4" t="s">
        <v>3374</v>
      </c>
      <c r="F835" s="5">
        <v>25</v>
      </c>
      <c r="G835" s="6">
        <v>11.86</v>
      </c>
      <c r="H835" s="6">
        <v>20</v>
      </c>
      <c r="I835" s="6">
        <v>500</v>
      </c>
      <c r="J835" s="6" t="s">
        <v>2024</v>
      </c>
    </row>
    <row r="836" spans="1:10" ht="30.6" x14ac:dyDescent="0.3">
      <c r="A836" s="3">
        <v>44658</v>
      </c>
      <c r="B836" s="4" t="s">
        <v>5261</v>
      </c>
      <c r="C836" s="4" t="s">
        <v>5282</v>
      </c>
      <c r="D836" s="4" t="s">
        <v>30</v>
      </c>
      <c r="E836" s="4" t="s">
        <v>5263</v>
      </c>
      <c r="F836" s="5">
        <v>150.81</v>
      </c>
      <c r="G836" s="6">
        <v>2.0099999999999998</v>
      </c>
      <c r="H836" s="6">
        <v>3.33</v>
      </c>
      <c r="I836" s="6">
        <v>502.2</v>
      </c>
      <c r="J836" s="6" t="s">
        <v>2024</v>
      </c>
    </row>
    <row r="837" spans="1:10" ht="30.6" x14ac:dyDescent="0.3">
      <c r="A837" s="3">
        <v>44658</v>
      </c>
      <c r="B837" s="4" t="s">
        <v>5283</v>
      </c>
      <c r="C837" s="4" t="s">
        <v>5284</v>
      </c>
      <c r="D837" s="4" t="s">
        <v>12</v>
      </c>
      <c r="E837" s="4" t="s">
        <v>3335</v>
      </c>
      <c r="F837" s="5">
        <v>2047</v>
      </c>
      <c r="G837" s="6">
        <v>9.44</v>
      </c>
      <c r="H837" s="6">
        <v>10.96</v>
      </c>
      <c r="I837" s="6">
        <v>22435.119999999999</v>
      </c>
      <c r="J837" s="6" t="s">
        <v>2024</v>
      </c>
    </row>
    <row r="838" spans="1:10" ht="20.399999999999999" x14ac:dyDescent="0.3">
      <c r="A838" s="3">
        <v>44658</v>
      </c>
      <c r="B838" s="4" t="s">
        <v>5285</v>
      </c>
      <c r="C838" s="4" t="s">
        <v>5286</v>
      </c>
      <c r="D838" s="4" t="s">
        <v>1219</v>
      </c>
      <c r="E838" s="4" t="s">
        <v>5287</v>
      </c>
      <c r="F838" s="5">
        <v>93.19</v>
      </c>
      <c r="G838" s="6">
        <v>4.5999999999999996</v>
      </c>
      <c r="H838" s="6">
        <v>10.16</v>
      </c>
      <c r="I838" s="6">
        <v>946.81</v>
      </c>
      <c r="J838" s="6" t="s">
        <v>2024</v>
      </c>
    </row>
    <row r="839" spans="1:10" ht="20.399999999999999" x14ac:dyDescent="0.3">
      <c r="A839" s="3">
        <v>44658</v>
      </c>
      <c r="B839" s="4" t="s">
        <v>5288</v>
      </c>
      <c r="C839" s="4" t="s">
        <v>5289</v>
      </c>
      <c r="D839" s="4" t="s">
        <v>42</v>
      </c>
      <c r="E839" s="4" t="s">
        <v>5290</v>
      </c>
      <c r="F839" s="5">
        <v>760.38</v>
      </c>
      <c r="G839" s="6">
        <v>4.8499999999999996</v>
      </c>
      <c r="H839" s="6">
        <v>6</v>
      </c>
      <c r="I839" s="6">
        <v>4562.28</v>
      </c>
      <c r="J839" s="6" t="s">
        <v>2024</v>
      </c>
    </row>
    <row r="840" spans="1:10" ht="20.399999999999999" x14ac:dyDescent="0.3">
      <c r="A840" s="3">
        <v>44658</v>
      </c>
      <c r="B840" s="4" t="s">
        <v>2488</v>
      </c>
      <c r="C840" s="4" t="s">
        <v>5291</v>
      </c>
      <c r="D840" s="4" t="s">
        <v>1188</v>
      </c>
      <c r="E840" s="4" t="s">
        <v>2491</v>
      </c>
      <c r="F840" s="5">
        <v>702.5</v>
      </c>
      <c r="G840" s="6">
        <v>1.04</v>
      </c>
      <c r="H840" s="6">
        <v>3.1</v>
      </c>
      <c r="I840" s="6">
        <v>2177.75</v>
      </c>
      <c r="J840" s="6" t="s">
        <v>2024</v>
      </c>
    </row>
    <row r="841" spans="1:10" ht="20.399999999999999" x14ac:dyDescent="0.3">
      <c r="A841" s="3">
        <v>44658</v>
      </c>
      <c r="B841" s="4" t="s">
        <v>5292</v>
      </c>
      <c r="C841" s="4" t="s">
        <v>5293</v>
      </c>
      <c r="D841" s="4" t="s">
        <v>69</v>
      </c>
      <c r="E841" s="4" t="s">
        <v>5294</v>
      </c>
      <c r="F841" s="5">
        <v>90</v>
      </c>
      <c r="G841" s="6">
        <v>7.8</v>
      </c>
      <c r="H841" s="6">
        <v>9.8000000000000007</v>
      </c>
      <c r="I841" s="6">
        <v>882</v>
      </c>
      <c r="J841" s="6" t="s">
        <v>2024</v>
      </c>
    </row>
    <row r="842" spans="1:10" ht="20.399999999999999" x14ac:dyDescent="0.3">
      <c r="A842" s="3">
        <v>44658</v>
      </c>
      <c r="B842" s="4" t="s">
        <v>5295</v>
      </c>
      <c r="C842" s="4" t="s">
        <v>5296</v>
      </c>
      <c r="D842" s="4" t="s">
        <v>246</v>
      </c>
      <c r="E842" s="4" t="s">
        <v>5297</v>
      </c>
      <c r="F842" s="5">
        <v>197</v>
      </c>
      <c r="G842" s="6">
        <v>1.9</v>
      </c>
      <c r="H842" s="6">
        <v>1.9</v>
      </c>
      <c r="I842" s="6">
        <v>374.3</v>
      </c>
      <c r="J842" s="6" t="s">
        <v>2024</v>
      </c>
    </row>
    <row r="843" spans="1:10" ht="20.399999999999999" x14ac:dyDescent="0.3">
      <c r="A843" s="3">
        <v>44658</v>
      </c>
      <c r="B843" s="4" t="s">
        <v>5298</v>
      </c>
      <c r="C843" s="4" t="s">
        <v>5299</v>
      </c>
      <c r="D843" s="4" t="s">
        <v>1219</v>
      </c>
      <c r="E843" s="4" t="s">
        <v>2336</v>
      </c>
      <c r="F843" s="5">
        <v>182.88</v>
      </c>
      <c r="G843" s="6">
        <v>2.44</v>
      </c>
      <c r="H843" s="6">
        <v>15.87</v>
      </c>
      <c r="I843" s="6">
        <v>2902.3</v>
      </c>
      <c r="J843" s="6" t="s">
        <v>2024</v>
      </c>
    </row>
    <row r="844" spans="1:10" ht="20.399999999999999" x14ac:dyDescent="0.3">
      <c r="A844" s="3">
        <v>44658</v>
      </c>
      <c r="B844" s="4" t="s">
        <v>5300</v>
      </c>
      <c r="C844" s="4" t="s">
        <v>5301</v>
      </c>
      <c r="D844" s="4" t="s">
        <v>3324</v>
      </c>
      <c r="E844" s="4" t="s">
        <v>5302</v>
      </c>
      <c r="F844" s="5">
        <v>55.66</v>
      </c>
      <c r="G844" s="6">
        <v>4.54</v>
      </c>
      <c r="H844" s="6">
        <v>9.8000000000000007</v>
      </c>
      <c r="I844" s="6">
        <v>545.47</v>
      </c>
      <c r="J844" s="6" t="s">
        <v>2024</v>
      </c>
    </row>
    <row r="845" spans="1:10" ht="20.399999999999999" x14ac:dyDescent="0.3">
      <c r="A845" s="3">
        <v>44658</v>
      </c>
      <c r="B845" s="4" t="s">
        <v>5303</v>
      </c>
      <c r="C845" s="4" t="s">
        <v>5304</v>
      </c>
      <c r="D845" s="4" t="s">
        <v>246</v>
      </c>
      <c r="E845" s="4" t="s">
        <v>5305</v>
      </c>
      <c r="F845" s="5">
        <v>213</v>
      </c>
      <c r="G845" s="6">
        <v>8.23</v>
      </c>
      <c r="H845" s="6">
        <v>20</v>
      </c>
      <c r="I845" s="6">
        <v>4260</v>
      </c>
      <c r="J845" s="6" t="s">
        <v>2024</v>
      </c>
    </row>
    <row r="846" spans="1:10" ht="20.399999999999999" x14ac:dyDescent="0.3">
      <c r="A846" s="3">
        <v>44658</v>
      </c>
      <c r="B846" s="4" t="s">
        <v>5306</v>
      </c>
      <c r="C846" s="4" t="s">
        <v>5307</v>
      </c>
      <c r="D846" s="4" t="s">
        <v>38</v>
      </c>
      <c r="E846" s="4" t="s">
        <v>5308</v>
      </c>
      <c r="F846" s="5">
        <v>469</v>
      </c>
      <c r="G846" s="6">
        <v>7.16</v>
      </c>
      <c r="H846" s="6">
        <v>0</v>
      </c>
      <c r="I846" s="6">
        <v>0</v>
      </c>
      <c r="J846" s="6" t="s">
        <v>2024</v>
      </c>
    </row>
    <row r="847" spans="1:10" ht="20.399999999999999" x14ac:dyDescent="0.3">
      <c r="A847" s="3">
        <v>44658</v>
      </c>
      <c r="B847" s="4" t="s">
        <v>5309</v>
      </c>
      <c r="C847" s="4" t="s">
        <v>5310</v>
      </c>
      <c r="D847" s="4" t="s">
        <v>77</v>
      </c>
      <c r="E847" s="4" t="s">
        <v>5311</v>
      </c>
      <c r="F847" s="5">
        <v>268</v>
      </c>
      <c r="G847" s="6">
        <v>5.03</v>
      </c>
      <c r="H847" s="6">
        <v>13.63</v>
      </c>
      <c r="I847" s="6">
        <v>3652.84</v>
      </c>
      <c r="J847" s="6" t="s">
        <v>2024</v>
      </c>
    </row>
    <row r="848" spans="1:10" ht="20.399999999999999" x14ac:dyDescent="0.3">
      <c r="A848" s="3">
        <v>44658</v>
      </c>
      <c r="B848" s="4" t="s">
        <v>2188</v>
      </c>
      <c r="C848" s="4" t="s">
        <v>5312</v>
      </c>
      <c r="D848" s="4" t="s">
        <v>77</v>
      </c>
      <c r="E848" s="4" t="s">
        <v>2190</v>
      </c>
      <c r="F848" s="5">
        <v>2695</v>
      </c>
      <c r="G848" s="6">
        <v>3.82</v>
      </c>
      <c r="H848" s="6">
        <v>4.5</v>
      </c>
      <c r="I848" s="6">
        <v>12127.5</v>
      </c>
      <c r="J848" s="6" t="s">
        <v>2024</v>
      </c>
    </row>
    <row r="849" spans="1:10" ht="20.399999999999999" x14ac:dyDescent="0.3">
      <c r="A849" s="3">
        <v>44658</v>
      </c>
      <c r="B849" s="4" t="s">
        <v>5313</v>
      </c>
      <c r="C849" s="4" t="s">
        <v>5314</v>
      </c>
      <c r="D849" s="4" t="s">
        <v>77</v>
      </c>
      <c r="E849" s="4" t="s">
        <v>3395</v>
      </c>
      <c r="F849" s="5">
        <v>43.94</v>
      </c>
      <c r="G849" s="6">
        <v>4.3899999999999997</v>
      </c>
      <c r="H849" s="6">
        <v>5.27</v>
      </c>
      <c r="I849" s="6">
        <v>231.56</v>
      </c>
      <c r="J849" s="6" t="s">
        <v>2024</v>
      </c>
    </row>
    <row r="850" spans="1:10" ht="30.6" x14ac:dyDescent="0.3">
      <c r="A850" s="3">
        <v>44658</v>
      </c>
      <c r="B850" s="4" t="s">
        <v>5248</v>
      </c>
      <c r="C850" s="4" t="s">
        <v>5315</v>
      </c>
      <c r="D850" s="4" t="s">
        <v>30</v>
      </c>
      <c r="E850" s="4" t="s">
        <v>5250</v>
      </c>
      <c r="F850" s="5">
        <v>35</v>
      </c>
      <c r="G850" s="6">
        <v>3.63</v>
      </c>
      <c r="H850" s="6">
        <v>10.02</v>
      </c>
      <c r="I850" s="6">
        <v>350.7</v>
      </c>
      <c r="J850" s="6" t="s">
        <v>2024</v>
      </c>
    </row>
    <row r="851" spans="1:10" ht="30.6" x14ac:dyDescent="0.3">
      <c r="A851" s="3">
        <v>44658</v>
      </c>
      <c r="B851" s="4" t="s">
        <v>5316</v>
      </c>
      <c r="C851" s="4" t="s">
        <v>5317</v>
      </c>
      <c r="D851" s="4" t="s">
        <v>30</v>
      </c>
      <c r="E851" s="4" t="s">
        <v>5318</v>
      </c>
      <c r="F851" s="5">
        <v>72.91</v>
      </c>
      <c r="G851" s="6">
        <v>10.220000000000001</v>
      </c>
      <c r="H851" s="6">
        <v>10.3</v>
      </c>
      <c r="I851" s="6">
        <v>750.97</v>
      </c>
      <c r="J851" s="6" t="s">
        <v>2024</v>
      </c>
    </row>
    <row r="852" spans="1:10" ht="20.399999999999999" x14ac:dyDescent="0.3">
      <c r="A852" s="3">
        <v>44658</v>
      </c>
      <c r="B852" s="4" t="s">
        <v>36</v>
      </c>
      <c r="C852" s="4" t="s">
        <v>5319</v>
      </c>
      <c r="D852" s="4" t="s">
        <v>1188</v>
      </c>
      <c r="E852" s="4" t="s">
        <v>5320</v>
      </c>
      <c r="F852" s="5">
        <v>14.57</v>
      </c>
      <c r="G852" s="6">
        <v>4.0199999999999996</v>
      </c>
      <c r="H852" s="6">
        <v>5.97</v>
      </c>
      <c r="I852" s="6">
        <v>86.98</v>
      </c>
      <c r="J852" s="6" t="s">
        <v>2024</v>
      </c>
    </row>
    <row r="853" spans="1:10" ht="30.6" x14ac:dyDescent="0.3">
      <c r="A853" s="3">
        <v>44658</v>
      </c>
      <c r="B853" s="4" t="s">
        <v>5321</v>
      </c>
      <c r="C853" s="4" t="s">
        <v>5322</v>
      </c>
      <c r="D853" s="4" t="s">
        <v>30</v>
      </c>
      <c r="E853" s="4" t="s">
        <v>5323</v>
      </c>
      <c r="F853" s="5">
        <v>991.5</v>
      </c>
      <c r="G853" s="6">
        <v>1.75</v>
      </c>
      <c r="H853" s="6">
        <v>8.81</v>
      </c>
      <c r="I853" s="6">
        <v>8735.1200000000008</v>
      </c>
      <c r="J853" s="6" t="s">
        <v>2024</v>
      </c>
    </row>
    <row r="854" spans="1:10" ht="30.6" x14ac:dyDescent="0.3">
      <c r="A854" s="3">
        <v>44658</v>
      </c>
      <c r="B854" s="4" t="s">
        <v>5324</v>
      </c>
      <c r="C854" s="4" t="s">
        <v>5325</v>
      </c>
      <c r="D854" s="4" t="s">
        <v>5326</v>
      </c>
      <c r="E854" s="4" t="s">
        <v>5327</v>
      </c>
      <c r="F854" s="5">
        <v>31</v>
      </c>
      <c r="G854" s="6">
        <v>38.380000000000003</v>
      </c>
      <c r="H854" s="6">
        <v>41.12</v>
      </c>
      <c r="I854" s="6">
        <v>1274.72</v>
      </c>
      <c r="J854" s="6" t="s">
        <v>2024</v>
      </c>
    </row>
    <row r="855" spans="1:10" ht="30.6" x14ac:dyDescent="0.3">
      <c r="A855" s="3">
        <v>44658</v>
      </c>
      <c r="B855" s="4" t="s">
        <v>3002</v>
      </c>
      <c r="C855" s="4" t="s">
        <v>5328</v>
      </c>
      <c r="D855" s="4" t="s">
        <v>30</v>
      </c>
      <c r="E855" s="4" t="s">
        <v>3332</v>
      </c>
      <c r="F855" s="5">
        <v>254.58</v>
      </c>
      <c r="G855" s="6">
        <v>5.18</v>
      </c>
      <c r="H855" s="6">
        <v>7.1</v>
      </c>
      <c r="I855" s="6">
        <v>1807.52</v>
      </c>
      <c r="J855" s="6" t="s">
        <v>2024</v>
      </c>
    </row>
    <row r="856" spans="1:10" ht="20.399999999999999" x14ac:dyDescent="0.3">
      <c r="A856" s="3">
        <v>44658</v>
      </c>
      <c r="B856" s="4" t="s">
        <v>3061</v>
      </c>
      <c r="C856" s="4" t="s">
        <v>5329</v>
      </c>
      <c r="D856" s="4" t="s">
        <v>38</v>
      </c>
      <c r="E856" s="4" t="s">
        <v>3380</v>
      </c>
      <c r="F856" s="5">
        <v>916</v>
      </c>
      <c r="G856" s="6">
        <v>7.07</v>
      </c>
      <c r="H856" s="6">
        <v>0</v>
      </c>
      <c r="I856" s="6">
        <v>0</v>
      </c>
      <c r="J856" s="6" t="s">
        <v>2024</v>
      </c>
    </row>
    <row r="857" spans="1:10" ht="20.399999999999999" x14ac:dyDescent="0.3">
      <c r="A857" s="3">
        <v>44658</v>
      </c>
      <c r="B857" s="4" t="s">
        <v>5330</v>
      </c>
      <c r="C857" s="4" t="s">
        <v>5331</v>
      </c>
      <c r="D857" s="4" t="s">
        <v>246</v>
      </c>
      <c r="E857" s="4" t="s">
        <v>5332</v>
      </c>
      <c r="F857" s="5">
        <v>56</v>
      </c>
      <c r="G857" s="6">
        <v>13.11</v>
      </c>
      <c r="H857" s="6">
        <v>15.73</v>
      </c>
      <c r="I857" s="6">
        <v>880.88</v>
      </c>
      <c r="J857" s="6" t="s">
        <v>2024</v>
      </c>
    </row>
    <row r="858" spans="1:10" ht="20.399999999999999" x14ac:dyDescent="0.3">
      <c r="A858" s="3">
        <v>44658</v>
      </c>
      <c r="B858" s="4" t="s">
        <v>5333</v>
      </c>
      <c r="C858" s="4" t="s">
        <v>5334</v>
      </c>
      <c r="D858" s="4" t="s">
        <v>3317</v>
      </c>
      <c r="E858" s="4" t="s">
        <v>4680</v>
      </c>
      <c r="F858" s="5">
        <v>86</v>
      </c>
      <c r="G858" s="6">
        <v>25.45</v>
      </c>
      <c r="H858" s="6">
        <v>30.54</v>
      </c>
      <c r="I858" s="6">
        <v>2626.44</v>
      </c>
      <c r="J858" s="6" t="s">
        <v>2024</v>
      </c>
    </row>
    <row r="859" spans="1:10" ht="20.399999999999999" x14ac:dyDescent="0.3">
      <c r="A859" s="3">
        <v>44658</v>
      </c>
      <c r="B859" s="4" t="s">
        <v>5292</v>
      </c>
      <c r="C859" s="4" t="s">
        <v>5335</v>
      </c>
      <c r="D859" s="4" t="s">
        <v>73</v>
      </c>
      <c r="E859" s="4" t="s">
        <v>5294</v>
      </c>
      <c r="F859" s="5">
        <v>1828</v>
      </c>
      <c r="G859" s="6">
        <v>6.14</v>
      </c>
      <c r="H859" s="6">
        <v>10.220000000000001</v>
      </c>
      <c r="I859" s="6">
        <v>18682.16</v>
      </c>
      <c r="J859" s="6" t="s">
        <v>2024</v>
      </c>
    </row>
    <row r="860" spans="1:10" ht="20.399999999999999" x14ac:dyDescent="0.3">
      <c r="A860" s="3">
        <v>44658</v>
      </c>
      <c r="B860" s="4" t="s">
        <v>5336</v>
      </c>
      <c r="C860" s="4" t="s">
        <v>5337</v>
      </c>
      <c r="D860" s="4" t="s">
        <v>69</v>
      </c>
      <c r="E860" s="4" t="s">
        <v>5338</v>
      </c>
      <c r="F860" s="5">
        <v>53</v>
      </c>
      <c r="G860" s="6">
        <v>5.68</v>
      </c>
      <c r="H860" s="6">
        <v>7.19</v>
      </c>
      <c r="I860" s="6">
        <v>381.07</v>
      </c>
      <c r="J860" s="6" t="s">
        <v>2024</v>
      </c>
    </row>
    <row r="861" spans="1:10" ht="20.399999999999999" x14ac:dyDescent="0.3">
      <c r="A861" s="3">
        <v>44658</v>
      </c>
      <c r="B861" s="4" t="s">
        <v>5339</v>
      </c>
      <c r="C861" s="4" t="s">
        <v>5340</v>
      </c>
      <c r="D861" s="4" t="s">
        <v>34</v>
      </c>
      <c r="E861" s="4" t="s">
        <v>5341</v>
      </c>
      <c r="F861" s="5">
        <v>6.69</v>
      </c>
      <c r="G861" s="6">
        <v>2.0299999999999998</v>
      </c>
      <c r="H861" s="6">
        <v>10</v>
      </c>
      <c r="I861" s="6">
        <v>66.900000000000006</v>
      </c>
      <c r="J861" s="6" t="s">
        <v>2024</v>
      </c>
    </row>
    <row r="862" spans="1:10" ht="30.6" x14ac:dyDescent="0.3">
      <c r="A862" s="3">
        <v>44658</v>
      </c>
      <c r="B862" s="4" t="s">
        <v>5342</v>
      </c>
      <c r="C862" s="4" t="s">
        <v>5343</v>
      </c>
      <c r="D862" s="4" t="s">
        <v>30</v>
      </c>
      <c r="E862" s="4" t="s">
        <v>5344</v>
      </c>
      <c r="F862" s="5">
        <v>8.5</v>
      </c>
      <c r="G862" s="6">
        <v>1.3</v>
      </c>
      <c r="H862" s="6">
        <v>11.76</v>
      </c>
      <c r="I862" s="6">
        <v>100</v>
      </c>
      <c r="J862" s="6" t="s">
        <v>2024</v>
      </c>
    </row>
    <row r="863" spans="1:10" ht="30.6" x14ac:dyDescent="0.3">
      <c r="A863" s="3">
        <v>44658</v>
      </c>
      <c r="B863" s="4" t="s">
        <v>5313</v>
      </c>
      <c r="C863" s="4" t="s">
        <v>5345</v>
      </c>
      <c r="D863" s="4" t="s">
        <v>30</v>
      </c>
      <c r="E863" s="4" t="s">
        <v>3395</v>
      </c>
      <c r="F863" s="5">
        <v>14.67</v>
      </c>
      <c r="G863" s="6">
        <v>3.27</v>
      </c>
      <c r="H863" s="6">
        <v>6.82</v>
      </c>
      <c r="I863" s="6">
        <v>100</v>
      </c>
      <c r="J863" s="6" t="s">
        <v>2024</v>
      </c>
    </row>
    <row r="864" spans="1:10" ht="30.6" x14ac:dyDescent="0.3">
      <c r="A864" s="3">
        <v>44658</v>
      </c>
      <c r="B864" s="4" t="s">
        <v>5346</v>
      </c>
      <c r="C864" s="4" t="s">
        <v>5347</v>
      </c>
      <c r="D864" s="4" t="s">
        <v>30</v>
      </c>
      <c r="E864" s="4" t="s">
        <v>5348</v>
      </c>
      <c r="F864" s="5">
        <v>1047.1500000000001</v>
      </c>
      <c r="G864" s="6">
        <v>5.5E-2</v>
      </c>
      <c r="H864" s="6">
        <v>3.32</v>
      </c>
      <c r="I864" s="6">
        <v>3476.54</v>
      </c>
      <c r="J864" s="6" t="s">
        <v>2024</v>
      </c>
    </row>
    <row r="865" spans="1:10" ht="20.399999999999999" x14ac:dyDescent="0.3">
      <c r="A865" s="3">
        <v>44658</v>
      </c>
      <c r="B865" s="4" t="s">
        <v>5349</v>
      </c>
      <c r="C865" s="4" t="s">
        <v>5350</v>
      </c>
      <c r="D865" s="4" t="s">
        <v>69</v>
      </c>
      <c r="E865" s="4" t="s">
        <v>4609</v>
      </c>
      <c r="F865" s="5">
        <v>117</v>
      </c>
      <c r="G865" s="6">
        <v>3.81</v>
      </c>
      <c r="H865" s="6">
        <v>8.14</v>
      </c>
      <c r="I865" s="6">
        <v>952.38</v>
      </c>
      <c r="J865" s="6" t="s">
        <v>2024</v>
      </c>
    </row>
    <row r="866" spans="1:10" ht="20.399999999999999" x14ac:dyDescent="0.3">
      <c r="A866" s="3">
        <v>44658</v>
      </c>
      <c r="B866" s="4" t="s">
        <v>5351</v>
      </c>
      <c r="C866" s="4" t="s">
        <v>5352</v>
      </c>
      <c r="D866" s="4" t="s">
        <v>170</v>
      </c>
      <c r="E866" s="4" t="s">
        <v>5353</v>
      </c>
      <c r="F866" s="5">
        <v>77</v>
      </c>
      <c r="G866" s="6">
        <v>5</v>
      </c>
      <c r="H866" s="6">
        <v>10</v>
      </c>
      <c r="I866" s="6">
        <v>770</v>
      </c>
      <c r="J866" s="6" t="s">
        <v>2024</v>
      </c>
    </row>
    <row r="867" spans="1:10" ht="20.399999999999999" x14ac:dyDescent="0.3">
      <c r="A867" s="3">
        <v>44658</v>
      </c>
      <c r="B867" s="4" t="s">
        <v>5354</v>
      </c>
      <c r="C867" s="4" t="s">
        <v>5355</v>
      </c>
      <c r="D867" s="4" t="s">
        <v>246</v>
      </c>
      <c r="E867" s="4" t="s">
        <v>5356</v>
      </c>
      <c r="F867" s="5">
        <v>1543</v>
      </c>
      <c r="G867" s="6">
        <v>10.82</v>
      </c>
      <c r="H867" s="6">
        <v>19.23</v>
      </c>
      <c r="I867" s="6">
        <v>29671.89</v>
      </c>
      <c r="J867" s="6" t="s">
        <v>2024</v>
      </c>
    </row>
    <row r="868" spans="1:10" ht="30.6" x14ac:dyDescent="0.3">
      <c r="A868" s="3">
        <v>44658</v>
      </c>
      <c r="B868" s="4" t="s">
        <v>5357</v>
      </c>
      <c r="C868" s="4" t="s">
        <v>5358</v>
      </c>
      <c r="D868" s="4" t="s">
        <v>30</v>
      </c>
      <c r="E868" s="4" t="s">
        <v>3399</v>
      </c>
      <c r="F868" s="5">
        <v>113.25</v>
      </c>
      <c r="G868" s="6">
        <v>5.23</v>
      </c>
      <c r="H868" s="6">
        <v>6.27</v>
      </c>
      <c r="I868" s="6">
        <v>710.08</v>
      </c>
      <c r="J868" s="6" t="s">
        <v>2024</v>
      </c>
    </row>
    <row r="869" spans="1:10" ht="20.399999999999999" x14ac:dyDescent="0.3">
      <c r="A869" s="3">
        <v>44658</v>
      </c>
      <c r="B869" s="4" t="s">
        <v>5359</v>
      </c>
      <c r="C869" s="4" t="s">
        <v>5360</v>
      </c>
      <c r="D869" s="4" t="s">
        <v>26</v>
      </c>
      <c r="E869" s="4" t="s">
        <v>5361</v>
      </c>
      <c r="F869" s="5">
        <v>898</v>
      </c>
      <c r="G869" s="6">
        <v>22.16</v>
      </c>
      <c r="H869" s="6">
        <v>0</v>
      </c>
      <c r="I869" s="6">
        <v>0</v>
      </c>
      <c r="J869" s="6" t="s">
        <v>2024</v>
      </c>
    </row>
    <row r="870" spans="1:10" ht="20.399999999999999" x14ac:dyDescent="0.3">
      <c r="A870" s="3">
        <v>44658</v>
      </c>
      <c r="B870" s="4" t="s">
        <v>5362</v>
      </c>
      <c r="C870" s="4" t="s">
        <v>5363</v>
      </c>
      <c r="D870" s="4" t="s">
        <v>3317</v>
      </c>
      <c r="E870" s="4" t="s">
        <v>5364</v>
      </c>
      <c r="F870" s="5">
        <v>362</v>
      </c>
      <c r="G870" s="6">
        <v>7.46</v>
      </c>
      <c r="H870" s="6">
        <v>8.9499999999999993</v>
      </c>
      <c r="I870" s="6">
        <v>3239.9</v>
      </c>
      <c r="J870" s="6" t="s">
        <v>2024</v>
      </c>
    </row>
    <row r="871" spans="1:10" ht="20.399999999999999" x14ac:dyDescent="0.3">
      <c r="A871" s="3">
        <v>44658</v>
      </c>
      <c r="B871" s="4" t="s">
        <v>5365</v>
      </c>
      <c r="C871" s="4" t="s">
        <v>5366</v>
      </c>
      <c r="D871" s="4" t="s">
        <v>77</v>
      </c>
      <c r="E871" s="4" t="s">
        <v>5367</v>
      </c>
      <c r="F871" s="5">
        <v>115</v>
      </c>
      <c r="G871" s="6">
        <v>5.17</v>
      </c>
      <c r="H871" s="6">
        <v>12.19</v>
      </c>
      <c r="I871" s="6">
        <v>1401.85</v>
      </c>
      <c r="J871" s="6" t="s">
        <v>2024</v>
      </c>
    </row>
    <row r="872" spans="1:10" ht="20.399999999999999" x14ac:dyDescent="0.3">
      <c r="A872" s="3">
        <v>44658</v>
      </c>
      <c r="B872" s="4" t="s">
        <v>36</v>
      </c>
      <c r="C872" s="4" t="s">
        <v>5368</v>
      </c>
      <c r="D872" s="4" t="s">
        <v>38</v>
      </c>
      <c r="E872" s="4" t="s">
        <v>5320</v>
      </c>
      <c r="F872" s="5">
        <v>10313</v>
      </c>
      <c r="G872" s="6">
        <v>4.0199999999999996</v>
      </c>
      <c r="H872" s="6">
        <v>0</v>
      </c>
      <c r="I872" s="6">
        <v>0</v>
      </c>
      <c r="J872" s="6" t="s">
        <v>2024</v>
      </c>
    </row>
    <row r="873" spans="1:10" ht="20.399999999999999" x14ac:dyDescent="0.3">
      <c r="A873" s="3">
        <v>44658</v>
      </c>
      <c r="B873" s="4" t="s">
        <v>5369</v>
      </c>
      <c r="C873" s="4" t="s">
        <v>5370</v>
      </c>
      <c r="D873" s="4" t="s">
        <v>1188</v>
      </c>
      <c r="E873" s="4" t="s">
        <v>5371</v>
      </c>
      <c r="F873" s="5">
        <v>98.05</v>
      </c>
      <c r="G873" s="6">
        <v>2.29</v>
      </c>
      <c r="H873" s="6">
        <v>5</v>
      </c>
      <c r="I873" s="6">
        <v>490.25</v>
      </c>
      <c r="J873" s="6" t="s">
        <v>2024</v>
      </c>
    </row>
    <row r="874" spans="1:10" ht="20.399999999999999" x14ac:dyDescent="0.3">
      <c r="A874" s="3">
        <v>44658</v>
      </c>
      <c r="B874" s="4" t="s">
        <v>5372</v>
      </c>
      <c r="C874" s="4" t="s">
        <v>5373</v>
      </c>
      <c r="D874" s="4" t="s">
        <v>38</v>
      </c>
      <c r="E874" s="4" t="s">
        <v>5374</v>
      </c>
      <c r="F874" s="5">
        <v>54</v>
      </c>
      <c r="G874" s="6">
        <v>8.5299999999999994</v>
      </c>
      <c r="H874" s="6">
        <v>0</v>
      </c>
      <c r="I874" s="6">
        <v>0</v>
      </c>
      <c r="J874" s="6" t="s">
        <v>2024</v>
      </c>
    </row>
    <row r="875" spans="1:10" ht="30.6" x14ac:dyDescent="0.3">
      <c r="A875" s="3">
        <v>44658</v>
      </c>
      <c r="B875" s="4" t="s">
        <v>5375</v>
      </c>
      <c r="C875" s="4" t="s">
        <v>5376</v>
      </c>
      <c r="D875" s="4" t="s">
        <v>30</v>
      </c>
      <c r="E875" s="4" t="s">
        <v>3393</v>
      </c>
      <c r="F875" s="5">
        <v>760.66</v>
      </c>
      <c r="G875" s="6">
        <v>3.02</v>
      </c>
      <c r="H875" s="6">
        <v>20.350000000000001</v>
      </c>
      <c r="I875" s="6">
        <v>15479.43</v>
      </c>
      <c r="J875" s="6" t="s">
        <v>2024</v>
      </c>
    </row>
    <row r="876" spans="1:10" ht="20.399999999999999" x14ac:dyDescent="0.3">
      <c r="A876" s="3">
        <v>44658</v>
      </c>
      <c r="B876" s="4" t="s">
        <v>3023</v>
      </c>
      <c r="C876" s="4" t="s">
        <v>5377</v>
      </c>
      <c r="D876" s="4" t="s">
        <v>34</v>
      </c>
      <c r="E876" s="4" t="s">
        <v>3351</v>
      </c>
      <c r="F876" s="5">
        <v>165</v>
      </c>
      <c r="G876" s="6">
        <v>2.19</v>
      </c>
      <c r="H876" s="6">
        <v>4.4000000000000004</v>
      </c>
      <c r="I876" s="6">
        <v>726</v>
      </c>
      <c r="J876" s="6" t="s">
        <v>2024</v>
      </c>
    </row>
    <row r="877" spans="1:10" ht="51" x14ac:dyDescent="0.3">
      <c r="A877" s="3">
        <v>44658</v>
      </c>
      <c r="B877" s="4" t="s">
        <v>5378</v>
      </c>
      <c r="C877" s="4" t="s">
        <v>5379</v>
      </c>
      <c r="D877" s="4" t="s">
        <v>5380</v>
      </c>
      <c r="E877" s="4" t="s">
        <v>5381</v>
      </c>
      <c r="F877" s="5">
        <v>99</v>
      </c>
      <c r="G877" s="6">
        <v>10.84</v>
      </c>
      <c r="H877" s="6">
        <v>17.170000000000002</v>
      </c>
      <c r="I877" s="6">
        <v>1706.33</v>
      </c>
      <c r="J877" s="6" t="s">
        <v>2024</v>
      </c>
    </row>
    <row r="878" spans="1:10" ht="20.399999999999999" x14ac:dyDescent="0.3">
      <c r="A878" s="3">
        <v>44658</v>
      </c>
      <c r="B878" s="4" t="s">
        <v>5382</v>
      </c>
      <c r="C878" s="4" t="s">
        <v>5383</v>
      </c>
      <c r="D878" s="4" t="s">
        <v>5384</v>
      </c>
      <c r="E878" s="4" t="s">
        <v>5385</v>
      </c>
      <c r="F878" s="5">
        <v>99</v>
      </c>
      <c r="G878" s="6">
        <v>9.4600000000000009</v>
      </c>
      <c r="H878" s="6">
        <v>16.260000000000002</v>
      </c>
      <c r="I878" s="6">
        <v>1609.74</v>
      </c>
      <c r="J878" s="6" t="s">
        <v>2024</v>
      </c>
    </row>
    <row r="879" spans="1:10" ht="20.399999999999999" x14ac:dyDescent="0.3">
      <c r="A879" s="3">
        <v>44658</v>
      </c>
      <c r="B879" s="4" t="s">
        <v>5386</v>
      </c>
      <c r="C879" s="4" t="s">
        <v>5387</v>
      </c>
      <c r="D879" s="4" t="s">
        <v>246</v>
      </c>
      <c r="E879" s="4" t="s">
        <v>5388</v>
      </c>
      <c r="F879" s="5">
        <v>803</v>
      </c>
      <c r="G879" s="6">
        <v>2.67</v>
      </c>
      <c r="H879" s="6">
        <v>3.38</v>
      </c>
      <c r="I879" s="6">
        <v>2714.14</v>
      </c>
      <c r="J879" s="6" t="s">
        <v>2024</v>
      </c>
    </row>
    <row r="880" spans="1:10" ht="30.6" x14ac:dyDescent="0.3">
      <c r="A880" s="3">
        <v>44658</v>
      </c>
      <c r="B880" s="4" t="s">
        <v>3002</v>
      </c>
      <c r="C880" s="4" t="s">
        <v>5389</v>
      </c>
      <c r="D880" s="4" t="s">
        <v>30</v>
      </c>
      <c r="E880" s="4" t="s">
        <v>3332</v>
      </c>
      <c r="F880" s="5">
        <v>26.75</v>
      </c>
      <c r="G880" s="6">
        <v>2.14</v>
      </c>
      <c r="H880" s="6">
        <v>3.74</v>
      </c>
      <c r="I880" s="6">
        <v>100.05</v>
      </c>
      <c r="J880" s="6" t="s">
        <v>2024</v>
      </c>
    </row>
    <row r="881" spans="1:10" ht="30.6" x14ac:dyDescent="0.3">
      <c r="A881" s="3">
        <v>44658</v>
      </c>
      <c r="B881" s="4" t="s">
        <v>5390</v>
      </c>
      <c r="C881" s="4" t="s">
        <v>5391</v>
      </c>
      <c r="D881" s="4" t="s">
        <v>30</v>
      </c>
      <c r="E881" s="4" t="s">
        <v>4801</v>
      </c>
      <c r="F881" s="5">
        <v>5.5</v>
      </c>
      <c r="G881" s="6">
        <v>8.1</v>
      </c>
      <c r="H881" s="6">
        <v>18.18</v>
      </c>
      <c r="I881" s="6">
        <v>100</v>
      </c>
      <c r="J881" s="6" t="s">
        <v>2024</v>
      </c>
    </row>
    <row r="882" spans="1:10" ht="20.399999999999999" x14ac:dyDescent="0.3">
      <c r="A882" s="3">
        <v>44658</v>
      </c>
      <c r="B882" s="4" t="s">
        <v>5392</v>
      </c>
      <c r="C882" s="4" t="s">
        <v>5393</v>
      </c>
      <c r="D882" s="4" t="s">
        <v>5394</v>
      </c>
      <c r="E882" s="4" t="s">
        <v>5395</v>
      </c>
      <c r="F882" s="5">
        <v>345177.93699999998</v>
      </c>
      <c r="G882" s="6">
        <v>14.14</v>
      </c>
      <c r="H882" s="6">
        <v>14.14</v>
      </c>
      <c r="I882" s="6">
        <v>4880042.6900000004</v>
      </c>
      <c r="J882" s="6" t="s">
        <v>2024</v>
      </c>
    </row>
    <row r="883" spans="1:10" ht="20.399999999999999" x14ac:dyDescent="0.3">
      <c r="A883" s="3">
        <v>44658</v>
      </c>
      <c r="B883" s="4" t="s">
        <v>5392</v>
      </c>
      <c r="C883" s="4" t="s">
        <v>5396</v>
      </c>
      <c r="D883" s="4" t="s">
        <v>5397</v>
      </c>
      <c r="E883" s="4" t="s">
        <v>5395</v>
      </c>
      <c r="F883" s="5">
        <v>95030.227199999994</v>
      </c>
      <c r="G883" s="6">
        <v>16.45</v>
      </c>
      <c r="H883" s="6">
        <v>16.45</v>
      </c>
      <c r="I883" s="6">
        <v>1563499.35</v>
      </c>
      <c r="J883" s="6" t="s">
        <v>2024</v>
      </c>
    </row>
    <row r="884" spans="1:10" ht="30.6" x14ac:dyDescent="0.3">
      <c r="A884" s="3">
        <v>44658</v>
      </c>
      <c r="B884" s="4" t="s">
        <v>5398</v>
      </c>
      <c r="C884" s="4" t="s">
        <v>5399</v>
      </c>
      <c r="D884" s="4" t="s">
        <v>12</v>
      </c>
      <c r="E884" s="4" t="s">
        <v>5400</v>
      </c>
      <c r="F884" s="5">
        <v>1702</v>
      </c>
      <c r="G884" s="6">
        <v>5.81</v>
      </c>
      <c r="H884" s="6">
        <v>16.600000000000001</v>
      </c>
      <c r="I884" s="6">
        <v>28253.200000000001</v>
      </c>
      <c r="J884" s="6" t="s">
        <v>2024</v>
      </c>
    </row>
    <row r="885" spans="1:10" ht="20.399999999999999" x14ac:dyDescent="0.3">
      <c r="A885" s="3">
        <v>44658</v>
      </c>
      <c r="B885" s="4" t="s">
        <v>5401</v>
      </c>
      <c r="C885" s="4" t="s">
        <v>5402</v>
      </c>
      <c r="D885" s="4" t="s">
        <v>5403</v>
      </c>
      <c r="E885" s="4" t="s">
        <v>2471</v>
      </c>
      <c r="F885" s="5">
        <v>31</v>
      </c>
      <c r="G885" s="6">
        <v>20.329999999999998</v>
      </c>
      <c r="H885" s="6">
        <v>20.329999999999998</v>
      </c>
      <c r="I885" s="6">
        <v>630.23</v>
      </c>
      <c r="J885" s="6" t="s">
        <v>2024</v>
      </c>
    </row>
    <row r="886" spans="1:10" ht="30.6" x14ac:dyDescent="0.3">
      <c r="A886" s="3">
        <v>44658</v>
      </c>
      <c r="B886" s="4" t="s">
        <v>5404</v>
      </c>
      <c r="C886" s="4" t="s">
        <v>5405</v>
      </c>
      <c r="D886" s="4" t="s">
        <v>12</v>
      </c>
      <c r="E886" s="4" t="s">
        <v>5406</v>
      </c>
      <c r="F886" s="5">
        <v>3595</v>
      </c>
      <c r="G886" s="6">
        <v>2.19</v>
      </c>
      <c r="H886" s="6">
        <v>3</v>
      </c>
      <c r="I886" s="6">
        <v>10785</v>
      </c>
      <c r="J886" s="6" t="s">
        <v>2024</v>
      </c>
    </row>
    <row r="887" spans="1:10" ht="30.6" x14ac:dyDescent="0.3">
      <c r="A887" s="3">
        <v>44658</v>
      </c>
      <c r="B887" s="4" t="s">
        <v>5407</v>
      </c>
      <c r="C887" s="4" t="s">
        <v>5408</v>
      </c>
      <c r="D887" s="4" t="s">
        <v>16</v>
      </c>
      <c r="E887" s="4" t="s">
        <v>2701</v>
      </c>
      <c r="F887" s="5">
        <v>20</v>
      </c>
      <c r="G887" s="6">
        <v>5.83</v>
      </c>
      <c r="H887" s="6">
        <v>15</v>
      </c>
      <c r="I887" s="6">
        <v>300</v>
      </c>
      <c r="J887" s="6" t="s">
        <v>2024</v>
      </c>
    </row>
    <row r="888" spans="1:10" ht="30.6" x14ac:dyDescent="0.3">
      <c r="A888" s="3">
        <v>44658</v>
      </c>
      <c r="B888" s="4" t="s">
        <v>5409</v>
      </c>
      <c r="C888" s="4" t="s">
        <v>5410</v>
      </c>
      <c r="D888" s="4" t="s">
        <v>30</v>
      </c>
      <c r="E888" s="4" t="s">
        <v>5302</v>
      </c>
      <c r="F888" s="5">
        <v>8.83</v>
      </c>
      <c r="G888" s="6">
        <v>7.53</v>
      </c>
      <c r="H888" s="6">
        <v>8</v>
      </c>
      <c r="I888" s="6">
        <v>70.64</v>
      </c>
      <c r="J888" s="6" t="s">
        <v>2024</v>
      </c>
    </row>
    <row r="889" spans="1:10" ht="30.6" x14ac:dyDescent="0.3">
      <c r="A889" s="3">
        <v>44658</v>
      </c>
      <c r="B889" s="4" t="s">
        <v>5411</v>
      </c>
      <c r="C889" s="4" t="s">
        <v>5412</v>
      </c>
      <c r="D889" s="4" t="s">
        <v>16</v>
      </c>
      <c r="E889" s="4" t="s">
        <v>3327</v>
      </c>
      <c r="F889" s="5">
        <v>45</v>
      </c>
      <c r="G889" s="6">
        <v>9.33</v>
      </c>
      <c r="H889" s="6">
        <v>19.399999999999999</v>
      </c>
      <c r="I889" s="6">
        <v>873</v>
      </c>
      <c r="J889" s="6" t="s">
        <v>2024</v>
      </c>
    </row>
    <row r="890" spans="1:10" ht="30.6" x14ac:dyDescent="0.3">
      <c r="A890" s="3">
        <v>44658</v>
      </c>
      <c r="B890" s="4" t="s">
        <v>2797</v>
      </c>
      <c r="C890" s="4" t="s">
        <v>5413</v>
      </c>
      <c r="D890" s="4" t="s">
        <v>12</v>
      </c>
      <c r="E890" s="4" t="s">
        <v>5414</v>
      </c>
      <c r="F890" s="5">
        <v>25</v>
      </c>
      <c r="G890" s="6">
        <v>6.12</v>
      </c>
      <c r="H890" s="6">
        <v>7.7</v>
      </c>
      <c r="I890" s="6">
        <v>192.5</v>
      </c>
      <c r="J890" s="6" t="s">
        <v>2024</v>
      </c>
    </row>
    <row r="891" spans="1:10" ht="40.799999999999997" x14ac:dyDescent="0.3">
      <c r="A891" s="3">
        <v>44658</v>
      </c>
      <c r="B891" s="4" t="s">
        <v>5415</v>
      </c>
      <c r="C891" s="4" t="s">
        <v>5416</v>
      </c>
      <c r="D891" s="4" t="s">
        <v>5417</v>
      </c>
      <c r="E891" s="4" t="s">
        <v>5418</v>
      </c>
      <c r="F891" s="5">
        <v>284</v>
      </c>
      <c r="G891" s="6">
        <v>6.52</v>
      </c>
      <c r="H891" s="6">
        <v>22.6</v>
      </c>
      <c r="I891" s="6">
        <v>6418.4</v>
      </c>
      <c r="J891" s="6" t="s">
        <v>2024</v>
      </c>
    </row>
    <row r="892" spans="1:10" ht="30.6" x14ac:dyDescent="0.3">
      <c r="A892" s="3">
        <v>44658</v>
      </c>
      <c r="B892" s="4" t="s">
        <v>5419</v>
      </c>
      <c r="C892" s="4" t="s">
        <v>5420</v>
      </c>
      <c r="D892" s="4" t="s">
        <v>30</v>
      </c>
      <c r="E892" s="4" t="s">
        <v>5421</v>
      </c>
      <c r="F892" s="5">
        <v>207.33</v>
      </c>
      <c r="G892" s="6">
        <v>12.85</v>
      </c>
      <c r="H892" s="6">
        <v>91.71</v>
      </c>
      <c r="I892" s="6">
        <v>19014.23</v>
      </c>
      <c r="J892" s="6" t="s">
        <v>2024</v>
      </c>
    </row>
    <row r="893" spans="1:10" ht="30.6" x14ac:dyDescent="0.3">
      <c r="A893" s="35">
        <v>44658</v>
      </c>
      <c r="B893" s="36" t="s">
        <v>5422</v>
      </c>
      <c r="C893" s="36" t="s">
        <v>5423</v>
      </c>
      <c r="D893" s="36" t="s">
        <v>16</v>
      </c>
      <c r="E893" s="36" t="s">
        <v>3439</v>
      </c>
      <c r="F893" s="37">
        <v>259</v>
      </c>
      <c r="G893" s="38">
        <v>0.23</v>
      </c>
      <c r="H893" s="38">
        <v>0.25</v>
      </c>
      <c r="I893" s="38">
        <v>64.75</v>
      </c>
      <c r="J893" s="38" t="s">
        <v>5882</v>
      </c>
    </row>
    <row r="894" spans="1:10" ht="30.6" x14ac:dyDescent="0.3">
      <c r="A894" s="3">
        <v>44658</v>
      </c>
      <c r="B894" s="4" t="s">
        <v>5424</v>
      </c>
      <c r="C894" s="4" t="s">
        <v>5425</v>
      </c>
      <c r="D894" s="4" t="s">
        <v>12</v>
      </c>
      <c r="E894" s="4" t="s">
        <v>2807</v>
      </c>
      <c r="F894" s="5">
        <v>180</v>
      </c>
      <c r="G894" s="6">
        <v>17.13</v>
      </c>
      <c r="H894" s="6">
        <v>17.48</v>
      </c>
      <c r="I894" s="6">
        <v>3146.4</v>
      </c>
      <c r="J894" s="6" t="s">
        <v>2024</v>
      </c>
    </row>
    <row r="895" spans="1:10" ht="30.6" x14ac:dyDescent="0.3">
      <c r="A895" s="3">
        <v>44658</v>
      </c>
      <c r="B895" s="4" t="s">
        <v>5426</v>
      </c>
      <c r="C895" s="4" t="s">
        <v>5427</v>
      </c>
      <c r="D895" s="4" t="s">
        <v>16</v>
      </c>
      <c r="E895" s="4" t="s">
        <v>5428</v>
      </c>
      <c r="F895" s="5">
        <v>124</v>
      </c>
      <c r="G895" s="6">
        <v>1.07</v>
      </c>
      <c r="H895" s="6">
        <v>3.5</v>
      </c>
      <c r="I895" s="6">
        <v>434</v>
      </c>
      <c r="J895" s="6" t="s">
        <v>2024</v>
      </c>
    </row>
    <row r="896" spans="1:10" ht="20.399999999999999" x14ac:dyDescent="0.3">
      <c r="A896" s="3">
        <v>44658</v>
      </c>
      <c r="B896" s="4" t="s">
        <v>5429</v>
      </c>
      <c r="C896" s="4" t="s">
        <v>5430</v>
      </c>
      <c r="D896" s="4" t="s">
        <v>5431</v>
      </c>
      <c r="E896" s="4" t="s">
        <v>5432</v>
      </c>
      <c r="F896" s="5">
        <v>69.599999999999994</v>
      </c>
      <c r="G896" s="6">
        <v>4.38</v>
      </c>
      <c r="H896" s="6">
        <v>8.8699999999999992</v>
      </c>
      <c r="I896" s="6">
        <v>617.35</v>
      </c>
      <c r="J896" s="6" t="s">
        <v>2024</v>
      </c>
    </row>
    <row r="897" spans="1:10" ht="40.799999999999997" x14ac:dyDescent="0.3">
      <c r="A897" s="3">
        <v>44658</v>
      </c>
      <c r="B897" s="4" t="s">
        <v>5433</v>
      </c>
      <c r="C897" s="4" t="s">
        <v>5434</v>
      </c>
      <c r="D897" s="4" t="s">
        <v>120</v>
      </c>
      <c r="E897" s="4" t="s">
        <v>2251</v>
      </c>
      <c r="F897" s="5">
        <v>387.15</v>
      </c>
      <c r="G897" s="6">
        <v>5.38</v>
      </c>
      <c r="H897" s="6">
        <v>7.81</v>
      </c>
      <c r="I897" s="6">
        <v>3023.64</v>
      </c>
      <c r="J897" s="6" t="s">
        <v>2024</v>
      </c>
    </row>
    <row r="898" spans="1:10" ht="20.399999999999999" x14ac:dyDescent="0.3">
      <c r="A898" s="3">
        <v>44658</v>
      </c>
      <c r="B898" s="4" t="s">
        <v>5435</v>
      </c>
      <c r="C898" s="4" t="s">
        <v>5436</v>
      </c>
      <c r="D898" s="4" t="s">
        <v>34</v>
      </c>
      <c r="E898" s="4" t="s">
        <v>5437</v>
      </c>
      <c r="F898" s="5">
        <v>145.66</v>
      </c>
      <c r="G898" s="6">
        <v>4.07</v>
      </c>
      <c r="H898" s="6">
        <v>11.04</v>
      </c>
      <c r="I898" s="6">
        <v>1608.08</v>
      </c>
      <c r="J898" s="6" t="s">
        <v>2024</v>
      </c>
    </row>
    <row r="899" spans="1:10" ht="30.6" x14ac:dyDescent="0.3">
      <c r="A899" s="3">
        <v>44658</v>
      </c>
      <c r="B899" s="4" t="s">
        <v>5438</v>
      </c>
      <c r="C899" s="4" t="s">
        <v>5439</v>
      </c>
      <c r="D899" s="4" t="s">
        <v>16</v>
      </c>
      <c r="E899" s="4" t="s">
        <v>5440</v>
      </c>
      <c r="F899" s="5">
        <v>1032</v>
      </c>
      <c r="G899" s="6">
        <v>5</v>
      </c>
      <c r="H899" s="6">
        <v>15</v>
      </c>
      <c r="I899" s="6">
        <v>15480</v>
      </c>
      <c r="J899" s="6" t="s">
        <v>2024</v>
      </c>
    </row>
    <row r="900" spans="1:10" ht="20.399999999999999" x14ac:dyDescent="0.3">
      <c r="A900" s="3">
        <v>44658</v>
      </c>
      <c r="B900" s="4" t="s">
        <v>5441</v>
      </c>
      <c r="C900" s="4" t="s">
        <v>5442</v>
      </c>
      <c r="D900" s="4" t="s">
        <v>131</v>
      </c>
      <c r="E900" s="4" t="s">
        <v>5443</v>
      </c>
      <c r="F900" s="5">
        <v>68</v>
      </c>
      <c r="G900" s="6">
        <v>10.33</v>
      </c>
      <c r="H900" s="6">
        <v>18.59</v>
      </c>
      <c r="I900" s="6">
        <v>1264.1199999999999</v>
      </c>
      <c r="J900" s="6" t="s">
        <v>2024</v>
      </c>
    </row>
    <row r="901" spans="1:10" ht="30.6" x14ac:dyDescent="0.3">
      <c r="A901" s="3">
        <v>44658</v>
      </c>
      <c r="B901" s="4" t="s">
        <v>5444</v>
      </c>
      <c r="C901" s="4" t="s">
        <v>5445</v>
      </c>
      <c r="D901" s="4" t="s">
        <v>30</v>
      </c>
      <c r="E901" s="4" t="s">
        <v>5446</v>
      </c>
      <c r="F901" s="5">
        <v>36.92</v>
      </c>
      <c r="G901" s="6">
        <v>2.4500000000000002</v>
      </c>
      <c r="H901" s="6">
        <v>4.2</v>
      </c>
      <c r="I901" s="6">
        <v>155.06</v>
      </c>
      <c r="J901" s="6" t="s">
        <v>2024</v>
      </c>
    </row>
    <row r="902" spans="1:10" ht="20.399999999999999" x14ac:dyDescent="0.3">
      <c r="A902" s="3">
        <v>44658</v>
      </c>
      <c r="B902" s="4" t="s">
        <v>5447</v>
      </c>
      <c r="C902" s="4" t="s">
        <v>5448</v>
      </c>
      <c r="D902" s="4" t="s">
        <v>131</v>
      </c>
      <c r="E902" s="4" t="s">
        <v>5449</v>
      </c>
      <c r="F902" s="5">
        <v>48</v>
      </c>
      <c r="G902" s="6">
        <v>6.84</v>
      </c>
      <c r="H902" s="6">
        <v>7</v>
      </c>
      <c r="I902" s="6">
        <v>336</v>
      </c>
      <c r="J902" s="6" t="s">
        <v>2024</v>
      </c>
    </row>
    <row r="903" spans="1:10" ht="20.399999999999999" x14ac:dyDescent="0.3">
      <c r="A903" s="3">
        <v>44658</v>
      </c>
      <c r="B903" s="4" t="s">
        <v>5450</v>
      </c>
      <c r="C903" s="4" t="s">
        <v>5451</v>
      </c>
      <c r="D903" s="4" t="s">
        <v>42</v>
      </c>
      <c r="E903" s="4" t="s">
        <v>2107</v>
      </c>
      <c r="F903" s="5">
        <v>95.833299999999994</v>
      </c>
      <c r="G903" s="6">
        <v>22.59</v>
      </c>
      <c r="H903" s="6">
        <v>29</v>
      </c>
      <c r="I903" s="6">
        <v>2779.17</v>
      </c>
      <c r="J903" s="6" t="s">
        <v>2024</v>
      </c>
    </row>
    <row r="904" spans="1:10" ht="20.399999999999999" x14ac:dyDescent="0.3">
      <c r="A904" s="3">
        <v>44658</v>
      </c>
      <c r="B904" s="4" t="s">
        <v>5452</v>
      </c>
      <c r="C904" s="4" t="s">
        <v>5453</v>
      </c>
      <c r="D904" s="4" t="s">
        <v>246</v>
      </c>
      <c r="E904" s="4" t="s">
        <v>3439</v>
      </c>
      <c r="F904" s="5">
        <v>748</v>
      </c>
      <c r="G904" s="6">
        <v>17.48</v>
      </c>
      <c r="H904" s="6">
        <v>17.649999999999999</v>
      </c>
      <c r="I904" s="6">
        <v>13202.2</v>
      </c>
      <c r="J904" s="6" t="s">
        <v>2024</v>
      </c>
    </row>
    <row r="905" spans="1:10" ht="20.399999999999999" x14ac:dyDescent="0.3">
      <c r="A905" s="3">
        <v>44658</v>
      </c>
      <c r="B905" s="4" t="s">
        <v>1280</v>
      </c>
      <c r="C905" s="4" t="s">
        <v>5454</v>
      </c>
      <c r="D905" s="4" t="s">
        <v>1769</v>
      </c>
      <c r="E905" s="4" t="s">
        <v>5455</v>
      </c>
      <c r="F905" s="5">
        <v>6.3</v>
      </c>
      <c r="G905" s="6">
        <v>30.12</v>
      </c>
      <c r="H905" s="6">
        <v>60.33</v>
      </c>
      <c r="I905" s="6">
        <v>380.68</v>
      </c>
      <c r="J905" s="6" t="s">
        <v>2024</v>
      </c>
    </row>
    <row r="906" spans="1:10" ht="30.6" x14ac:dyDescent="0.3">
      <c r="A906" s="3">
        <v>44658</v>
      </c>
      <c r="B906" s="4" t="s">
        <v>5456</v>
      </c>
      <c r="C906" s="4" t="s">
        <v>5457</v>
      </c>
      <c r="D906" s="4" t="s">
        <v>12</v>
      </c>
      <c r="E906" s="4" t="s">
        <v>4950</v>
      </c>
      <c r="F906" s="5">
        <v>268</v>
      </c>
      <c r="G906" s="6">
        <v>24.86</v>
      </c>
      <c r="H906" s="6">
        <v>30.76</v>
      </c>
      <c r="I906" s="6">
        <v>8243.68</v>
      </c>
      <c r="J906" s="6" t="s">
        <v>2024</v>
      </c>
    </row>
    <row r="907" spans="1:10" ht="20.399999999999999" x14ac:dyDescent="0.3">
      <c r="A907" s="3">
        <v>44658</v>
      </c>
      <c r="B907" s="4" t="s">
        <v>5458</v>
      </c>
      <c r="C907" s="4" t="s">
        <v>5459</v>
      </c>
      <c r="D907" s="4" t="s">
        <v>1054</v>
      </c>
      <c r="E907" s="4" t="s">
        <v>2134</v>
      </c>
      <c r="F907" s="5">
        <v>92</v>
      </c>
      <c r="G907" s="6">
        <v>41.41</v>
      </c>
      <c r="H907" s="6">
        <v>69.510000000000005</v>
      </c>
      <c r="I907" s="6">
        <v>6394.92</v>
      </c>
      <c r="J907" s="6" t="s">
        <v>2024</v>
      </c>
    </row>
    <row r="908" spans="1:10" ht="30.6" x14ac:dyDescent="0.3">
      <c r="A908" s="3">
        <v>44658</v>
      </c>
      <c r="B908" s="4" t="s">
        <v>5460</v>
      </c>
      <c r="C908" s="4" t="s">
        <v>5461</v>
      </c>
      <c r="D908" s="4" t="s">
        <v>30</v>
      </c>
      <c r="E908" s="4" t="s">
        <v>5462</v>
      </c>
      <c r="F908" s="5">
        <v>525.39</v>
      </c>
      <c r="G908" s="6">
        <v>5.12</v>
      </c>
      <c r="H908" s="6">
        <v>10</v>
      </c>
      <c r="I908" s="6">
        <v>5253.9</v>
      </c>
      <c r="J908" s="6" t="s">
        <v>2024</v>
      </c>
    </row>
    <row r="909" spans="1:10" ht="30.6" x14ac:dyDescent="0.3">
      <c r="A909" s="3">
        <v>44658</v>
      </c>
      <c r="B909" s="4" t="s">
        <v>5463</v>
      </c>
      <c r="C909" s="4" t="s">
        <v>5464</v>
      </c>
      <c r="D909" s="4" t="s">
        <v>30</v>
      </c>
      <c r="E909" s="4" t="s">
        <v>5465</v>
      </c>
      <c r="F909" s="5">
        <v>119.33</v>
      </c>
      <c r="G909" s="6">
        <v>0.51</v>
      </c>
      <c r="H909" s="6">
        <v>3.9</v>
      </c>
      <c r="I909" s="6">
        <v>465.39</v>
      </c>
      <c r="J909" s="6" t="s">
        <v>2024</v>
      </c>
    </row>
    <row r="910" spans="1:10" ht="30.6" x14ac:dyDescent="0.3">
      <c r="A910" s="3">
        <v>44658</v>
      </c>
      <c r="B910" s="4" t="s">
        <v>5261</v>
      </c>
      <c r="C910" s="4" t="s">
        <v>5466</v>
      </c>
      <c r="D910" s="4" t="s">
        <v>30</v>
      </c>
      <c r="E910" s="4" t="s">
        <v>5263</v>
      </c>
      <c r="F910" s="5">
        <v>1582.29</v>
      </c>
      <c r="G910" s="6">
        <v>1.36</v>
      </c>
      <c r="H910" s="6">
        <v>3.33</v>
      </c>
      <c r="I910" s="6">
        <v>5269.03</v>
      </c>
      <c r="J910" s="6" t="s">
        <v>2024</v>
      </c>
    </row>
    <row r="911" spans="1:10" ht="20.399999999999999" x14ac:dyDescent="0.3">
      <c r="A911" s="3">
        <v>44658</v>
      </c>
      <c r="B911" s="4" t="s">
        <v>5467</v>
      </c>
      <c r="C911" s="4" t="s">
        <v>5468</v>
      </c>
      <c r="D911" s="4" t="s">
        <v>42</v>
      </c>
      <c r="E911" s="4" t="s">
        <v>5469</v>
      </c>
      <c r="F911" s="5">
        <v>96.5</v>
      </c>
      <c r="G911" s="6">
        <v>4.25</v>
      </c>
      <c r="H911" s="6">
        <v>26.06</v>
      </c>
      <c r="I911" s="6">
        <v>2514.79</v>
      </c>
      <c r="J911" s="6" t="s">
        <v>2024</v>
      </c>
    </row>
    <row r="912" spans="1:10" ht="30.6" x14ac:dyDescent="0.3">
      <c r="A912" s="3">
        <v>44658</v>
      </c>
      <c r="B912" s="4" t="s">
        <v>5470</v>
      </c>
      <c r="C912" s="4" t="s">
        <v>5471</v>
      </c>
      <c r="D912" s="4" t="s">
        <v>1054</v>
      </c>
      <c r="E912" s="4" t="s">
        <v>5472</v>
      </c>
      <c r="F912" s="5">
        <v>866</v>
      </c>
      <c r="G912" s="6">
        <v>15.44</v>
      </c>
      <c r="H912" s="6">
        <v>40.590000000000003</v>
      </c>
      <c r="I912" s="6">
        <v>35962.74</v>
      </c>
      <c r="J912" s="6" t="s">
        <v>2024</v>
      </c>
    </row>
    <row r="913" spans="1:10" ht="30.6" x14ac:dyDescent="0.3">
      <c r="A913" s="3">
        <v>44658</v>
      </c>
      <c r="B913" s="4" t="s">
        <v>5473</v>
      </c>
      <c r="C913" s="4" t="s">
        <v>5474</v>
      </c>
      <c r="D913" s="4" t="s">
        <v>30</v>
      </c>
      <c r="E913" s="4" t="s">
        <v>5437</v>
      </c>
      <c r="F913" s="5">
        <v>167.5</v>
      </c>
      <c r="G913" s="6">
        <v>3.44</v>
      </c>
      <c r="H913" s="6">
        <v>13.37</v>
      </c>
      <c r="I913" s="6">
        <v>2239.48</v>
      </c>
      <c r="J913" s="6" t="s">
        <v>2024</v>
      </c>
    </row>
    <row r="914" spans="1:10" ht="30.6" x14ac:dyDescent="0.3">
      <c r="A914" s="3">
        <v>44658</v>
      </c>
      <c r="B914" s="4" t="s">
        <v>5475</v>
      </c>
      <c r="C914" s="4" t="s">
        <v>5476</v>
      </c>
      <c r="D914" s="4" t="s">
        <v>30</v>
      </c>
      <c r="E914" s="4" t="s">
        <v>5477</v>
      </c>
      <c r="F914" s="5">
        <v>602</v>
      </c>
      <c r="G914" s="6">
        <v>2.52</v>
      </c>
      <c r="H914" s="6">
        <v>7.27</v>
      </c>
      <c r="I914" s="6">
        <v>4376.54</v>
      </c>
      <c r="J914" s="6" t="s">
        <v>2024</v>
      </c>
    </row>
    <row r="915" spans="1:10" ht="30.6" x14ac:dyDescent="0.3">
      <c r="A915" s="3">
        <v>44658</v>
      </c>
      <c r="B915" s="4" t="s">
        <v>5478</v>
      </c>
      <c r="C915" s="4" t="s">
        <v>5479</v>
      </c>
      <c r="D915" s="4" t="s">
        <v>30</v>
      </c>
      <c r="E915" s="4" t="s">
        <v>5480</v>
      </c>
      <c r="F915" s="5">
        <v>130.6</v>
      </c>
      <c r="G915" s="6">
        <v>8.11</v>
      </c>
      <c r="H915" s="6">
        <v>16.77</v>
      </c>
      <c r="I915" s="6">
        <v>2190.16</v>
      </c>
      <c r="J915" s="6" t="s">
        <v>2024</v>
      </c>
    </row>
    <row r="916" spans="1:10" ht="20.399999999999999" x14ac:dyDescent="0.3">
      <c r="A916" s="3">
        <v>44658</v>
      </c>
      <c r="B916" s="4" t="s">
        <v>5481</v>
      </c>
      <c r="C916" s="4" t="s">
        <v>5482</v>
      </c>
      <c r="D916" s="4" t="s">
        <v>120</v>
      </c>
      <c r="E916" s="4" t="s">
        <v>3614</v>
      </c>
      <c r="F916" s="5">
        <v>344.45</v>
      </c>
      <c r="G916" s="6">
        <v>7.65</v>
      </c>
      <c r="H916" s="6">
        <v>21.75</v>
      </c>
      <c r="I916" s="6">
        <v>7491.79</v>
      </c>
      <c r="J916" s="6" t="s">
        <v>2024</v>
      </c>
    </row>
    <row r="917" spans="1:10" ht="20.399999999999999" x14ac:dyDescent="0.3">
      <c r="A917" s="3">
        <v>44658</v>
      </c>
      <c r="B917" s="4" t="s">
        <v>5483</v>
      </c>
      <c r="C917" s="4" t="s">
        <v>5484</v>
      </c>
      <c r="D917" s="4" t="s">
        <v>1219</v>
      </c>
      <c r="E917" s="4" t="s">
        <v>5485</v>
      </c>
      <c r="F917" s="5">
        <v>1</v>
      </c>
      <c r="G917" s="6">
        <v>20.05</v>
      </c>
      <c r="H917" s="6">
        <v>50</v>
      </c>
      <c r="I917" s="6">
        <v>50</v>
      </c>
      <c r="J917" s="6" t="s">
        <v>2024</v>
      </c>
    </row>
    <row r="918" spans="1:10" ht="20.399999999999999" x14ac:dyDescent="0.3">
      <c r="A918" s="3">
        <v>44658</v>
      </c>
      <c r="B918" s="4" t="s">
        <v>5486</v>
      </c>
      <c r="C918" s="4" t="s">
        <v>5487</v>
      </c>
      <c r="D918" s="4" t="s">
        <v>73</v>
      </c>
      <c r="E918" s="4" t="s">
        <v>5488</v>
      </c>
      <c r="F918" s="5">
        <v>245</v>
      </c>
      <c r="G918" s="6">
        <v>5.42</v>
      </c>
      <c r="H918" s="6">
        <v>6.5</v>
      </c>
      <c r="I918" s="6">
        <v>1592.5</v>
      </c>
      <c r="J918" s="6" t="s">
        <v>2024</v>
      </c>
    </row>
    <row r="919" spans="1:10" ht="20.399999999999999" x14ac:dyDescent="0.3">
      <c r="A919" s="3">
        <v>44658</v>
      </c>
      <c r="B919" s="4" t="s">
        <v>5489</v>
      </c>
      <c r="C919" s="4" t="s">
        <v>5490</v>
      </c>
      <c r="D919" s="4" t="s">
        <v>1054</v>
      </c>
      <c r="E919" s="4" t="s">
        <v>2471</v>
      </c>
      <c r="F919" s="5">
        <v>49</v>
      </c>
      <c r="G919" s="6">
        <v>0.35</v>
      </c>
      <c r="H919" s="6">
        <v>17.600000000000001</v>
      </c>
      <c r="I919" s="6">
        <v>862.4</v>
      </c>
      <c r="J919" s="6" t="s">
        <v>2024</v>
      </c>
    </row>
    <row r="920" spans="1:10" ht="20.399999999999999" x14ac:dyDescent="0.3">
      <c r="A920" s="3">
        <v>44658</v>
      </c>
      <c r="B920" s="4" t="s">
        <v>5491</v>
      </c>
      <c r="C920" s="4" t="s">
        <v>5492</v>
      </c>
      <c r="D920" s="4" t="s">
        <v>69</v>
      </c>
      <c r="E920" s="4" t="s">
        <v>5338</v>
      </c>
      <c r="F920" s="5">
        <v>3500</v>
      </c>
      <c r="G920" s="6">
        <v>7.1</v>
      </c>
      <c r="H920" s="6">
        <v>9.86</v>
      </c>
      <c r="I920" s="6">
        <v>34510</v>
      </c>
      <c r="J920" s="6" t="s">
        <v>2024</v>
      </c>
    </row>
    <row r="921" spans="1:10" ht="20.399999999999999" x14ac:dyDescent="0.3">
      <c r="A921" s="3">
        <v>44658</v>
      </c>
      <c r="B921" s="4" t="s">
        <v>5493</v>
      </c>
      <c r="C921" s="4" t="s">
        <v>5494</v>
      </c>
      <c r="D921" s="4" t="s">
        <v>131</v>
      </c>
      <c r="E921" s="4" t="s">
        <v>5495</v>
      </c>
      <c r="F921" s="5">
        <v>48</v>
      </c>
      <c r="G921" s="6">
        <v>14.87</v>
      </c>
      <c r="H921" s="6">
        <v>35</v>
      </c>
      <c r="I921" s="6">
        <v>1680</v>
      </c>
      <c r="J921" s="6" t="s">
        <v>2024</v>
      </c>
    </row>
    <row r="922" spans="1:10" ht="30.6" x14ac:dyDescent="0.3">
      <c r="A922" s="3">
        <v>44658</v>
      </c>
      <c r="B922" s="4" t="s">
        <v>5496</v>
      </c>
      <c r="C922" s="4" t="s">
        <v>5497</v>
      </c>
      <c r="D922" s="4" t="s">
        <v>12</v>
      </c>
      <c r="E922" s="4" t="s">
        <v>5498</v>
      </c>
      <c r="F922" s="5">
        <v>80</v>
      </c>
      <c r="G922" s="6">
        <v>8.1999999999999993</v>
      </c>
      <c r="H922" s="6">
        <v>19.14</v>
      </c>
      <c r="I922" s="6">
        <v>1531.2</v>
      </c>
      <c r="J922" s="6" t="s">
        <v>2024</v>
      </c>
    </row>
    <row r="923" spans="1:10" ht="30.6" x14ac:dyDescent="0.3">
      <c r="A923" s="3">
        <v>44658</v>
      </c>
      <c r="B923" s="4" t="s">
        <v>5499</v>
      </c>
      <c r="C923" s="4" t="s">
        <v>5500</v>
      </c>
      <c r="D923" s="4" t="s">
        <v>16</v>
      </c>
      <c r="E923" s="4" t="s">
        <v>5128</v>
      </c>
      <c r="F923" s="5">
        <v>411</v>
      </c>
      <c r="G923" s="6">
        <v>3.44</v>
      </c>
      <c r="H923" s="6">
        <v>13.21</v>
      </c>
      <c r="I923" s="6">
        <v>5429.31</v>
      </c>
      <c r="J923" s="6" t="s">
        <v>2024</v>
      </c>
    </row>
    <row r="924" spans="1:10" ht="20.399999999999999" x14ac:dyDescent="0.3">
      <c r="A924" s="3">
        <v>44658</v>
      </c>
      <c r="B924" s="4" t="s">
        <v>5501</v>
      </c>
      <c r="C924" s="4" t="s">
        <v>5502</v>
      </c>
      <c r="D924" s="4" t="s">
        <v>42</v>
      </c>
      <c r="E924" s="4" t="s">
        <v>5503</v>
      </c>
      <c r="F924" s="5">
        <v>74.5</v>
      </c>
      <c r="G924" s="6">
        <v>3.54</v>
      </c>
      <c r="H924" s="6">
        <v>11.04</v>
      </c>
      <c r="I924" s="6">
        <v>822.48</v>
      </c>
      <c r="J924" s="6" t="s">
        <v>2024</v>
      </c>
    </row>
    <row r="925" spans="1:10" ht="30.6" x14ac:dyDescent="0.3">
      <c r="A925" s="3">
        <v>44658</v>
      </c>
      <c r="B925" s="4" t="s">
        <v>5504</v>
      </c>
      <c r="C925" s="4" t="s">
        <v>5505</v>
      </c>
      <c r="D925" s="4" t="s">
        <v>93</v>
      </c>
      <c r="E925" s="4" t="s">
        <v>3801</v>
      </c>
      <c r="F925" s="5">
        <v>498</v>
      </c>
      <c r="G925" s="6">
        <v>1.1000000000000001</v>
      </c>
      <c r="H925" s="6">
        <v>2.2999999999999998</v>
      </c>
      <c r="I925" s="6">
        <v>1145.4000000000001</v>
      </c>
      <c r="J925" s="6" t="s">
        <v>2024</v>
      </c>
    </row>
    <row r="926" spans="1:10" ht="20.399999999999999" x14ac:dyDescent="0.3">
      <c r="A926" s="3">
        <v>44658</v>
      </c>
      <c r="B926" s="4" t="s">
        <v>5506</v>
      </c>
      <c r="C926" s="4" t="s">
        <v>5507</v>
      </c>
      <c r="D926" s="4" t="s">
        <v>42</v>
      </c>
      <c r="E926" s="4" t="s">
        <v>5469</v>
      </c>
      <c r="F926" s="5">
        <v>850.625</v>
      </c>
      <c r="G926" s="6">
        <v>4.25</v>
      </c>
      <c r="H926" s="6">
        <v>26.06</v>
      </c>
      <c r="I926" s="6">
        <v>22167.29</v>
      </c>
      <c r="J926" s="6" t="s">
        <v>2024</v>
      </c>
    </row>
    <row r="927" spans="1:10" ht="30.6" x14ac:dyDescent="0.3">
      <c r="A927" s="3">
        <v>44658</v>
      </c>
      <c r="B927" s="4" t="s">
        <v>5508</v>
      </c>
      <c r="C927" s="4" t="s">
        <v>5509</v>
      </c>
      <c r="D927" s="4" t="s">
        <v>12</v>
      </c>
      <c r="E927" s="4" t="s">
        <v>2058</v>
      </c>
      <c r="F927" s="5">
        <v>163</v>
      </c>
      <c r="G927" s="6">
        <v>25.45</v>
      </c>
      <c r="H927" s="6">
        <v>45.45</v>
      </c>
      <c r="I927" s="6">
        <v>7408.35</v>
      </c>
      <c r="J927" s="6" t="s">
        <v>2024</v>
      </c>
    </row>
    <row r="928" spans="1:10" ht="20.399999999999999" x14ac:dyDescent="0.3">
      <c r="A928" s="3">
        <v>44658</v>
      </c>
      <c r="B928" s="4" t="s">
        <v>5510</v>
      </c>
      <c r="C928" s="4" t="s">
        <v>5511</v>
      </c>
      <c r="D928" s="4" t="s">
        <v>246</v>
      </c>
      <c r="E928" s="4" t="s">
        <v>4493</v>
      </c>
      <c r="F928" s="5">
        <v>1397</v>
      </c>
      <c r="G928" s="6">
        <v>11.92</v>
      </c>
      <c r="H928" s="6">
        <v>12</v>
      </c>
      <c r="I928" s="6">
        <v>16764</v>
      </c>
      <c r="J928" s="6" t="s">
        <v>2024</v>
      </c>
    </row>
    <row r="929" spans="1:10" ht="20.399999999999999" x14ac:dyDescent="0.3">
      <c r="A929" s="3">
        <v>44658</v>
      </c>
      <c r="B929" s="4" t="s">
        <v>5512</v>
      </c>
      <c r="C929" s="4" t="s">
        <v>5513</v>
      </c>
      <c r="D929" s="4" t="s">
        <v>73</v>
      </c>
      <c r="E929" s="4" t="s">
        <v>5514</v>
      </c>
      <c r="F929" s="5">
        <v>896</v>
      </c>
      <c r="G929" s="6">
        <v>42.17</v>
      </c>
      <c r="H929" s="6">
        <v>49.61</v>
      </c>
      <c r="I929" s="6">
        <v>44450.879999999997</v>
      </c>
      <c r="J929" s="6" t="s">
        <v>2024</v>
      </c>
    </row>
    <row r="930" spans="1:10" ht="30.6" x14ac:dyDescent="0.3">
      <c r="A930" s="3">
        <v>44658</v>
      </c>
      <c r="B930" s="4" t="s">
        <v>5515</v>
      </c>
      <c r="C930" s="4" t="s">
        <v>5516</v>
      </c>
      <c r="D930" s="4" t="s">
        <v>12</v>
      </c>
      <c r="E930" s="4" t="s">
        <v>5498</v>
      </c>
      <c r="F930" s="5">
        <v>99</v>
      </c>
      <c r="G930" s="6">
        <v>8.1999999999999993</v>
      </c>
      <c r="H930" s="6">
        <v>19.14</v>
      </c>
      <c r="I930" s="6">
        <v>1894.86</v>
      </c>
      <c r="J930" s="6" t="s">
        <v>2024</v>
      </c>
    </row>
    <row r="931" spans="1:10" ht="20.399999999999999" x14ac:dyDescent="0.3">
      <c r="A931" s="3">
        <v>44658</v>
      </c>
      <c r="B931" s="4" t="s">
        <v>5517</v>
      </c>
      <c r="C931" s="4" t="s">
        <v>5518</v>
      </c>
      <c r="D931" s="4" t="s">
        <v>266</v>
      </c>
      <c r="E931" s="4" t="s">
        <v>2104</v>
      </c>
      <c r="F931" s="5">
        <v>147</v>
      </c>
      <c r="G931" s="6">
        <v>11.95</v>
      </c>
      <c r="H931" s="6">
        <v>31.67</v>
      </c>
      <c r="I931" s="6">
        <v>4655.49</v>
      </c>
      <c r="J931" s="6" t="s">
        <v>2024</v>
      </c>
    </row>
    <row r="932" spans="1:10" ht="61.2" x14ac:dyDescent="0.3">
      <c r="A932" s="3">
        <v>44658</v>
      </c>
      <c r="B932" s="4" t="s">
        <v>5519</v>
      </c>
      <c r="C932" s="4" t="s">
        <v>5520</v>
      </c>
      <c r="D932" s="4" t="s">
        <v>1054</v>
      </c>
      <c r="E932" s="4" t="s">
        <v>3388</v>
      </c>
      <c r="F932" s="5">
        <v>101</v>
      </c>
      <c r="G932" s="6">
        <v>2.0099999999999998</v>
      </c>
      <c r="H932" s="6">
        <v>6</v>
      </c>
      <c r="I932" s="6">
        <v>606</v>
      </c>
      <c r="J932" s="6" t="s">
        <v>2024</v>
      </c>
    </row>
    <row r="933" spans="1:10" ht="30.6" x14ac:dyDescent="0.3">
      <c r="A933" s="3">
        <v>44658</v>
      </c>
      <c r="B933" s="4" t="s">
        <v>5521</v>
      </c>
      <c r="C933" s="4" t="s">
        <v>5522</v>
      </c>
      <c r="D933" s="4" t="s">
        <v>30</v>
      </c>
      <c r="E933" s="4" t="s">
        <v>2804</v>
      </c>
      <c r="F933" s="5">
        <v>700.67</v>
      </c>
      <c r="G933" s="6">
        <v>4.1500000000000004</v>
      </c>
      <c r="H933" s="6">
        <v>14.65</v>
      </c>
      <c r="I933" s="6">
        <v>10264.82</v>
      </c>
      <c r="J933" s="6" t="s">
        <v>2024</v>
      </c>
    </row>
    <row r="934" spans="1:10" ht="20.399999999999999" x14ac:dyDescent="0.3">
      <c r="A934" s="3">
        <v>44658</v>
      </c>
      <c r="B934" s="4" t="s">
        <v>5523</v>
      </c>
      <c r="C934" s="4" t="s">
        <v>5524</v>
      </c>
      <c r="D934" s="4" t="s">
        <v>5525</v>
      </c>
      <c r="E934" s="4" t="s">
        <v>5526</v>
      </c>
      <c r="F934" s="5">
        <v>55</v>
      </c>
      <c r="G934" s="6">
        <v>6.75</v>
      </c>
      <c r="H934" s="6">
        <v>11.43</v>
      </c>
      <c r="I934" s="6">
        <v>628.65</v>
      </c>
      <c r="J934" s="6" t="s">
        <v>2024</v>
      </c>
    </row>
    <row r="935" spans="1:10" ht="30.6" x14ac:dyDescent="0.3">
      <c r="A935" s="3">
        <v>44658</v>
      </c>
      <c r="B935" s="4" t="s">
        <v>5527</v>
      </c>
      <c r="C935" s="4" t="s">
        <v>5528</v>
      </c>
      <c r="D935" s="4" t="s">
        <v>16</v>
      </c>
      <c r="E935" s="4" t="s">
        <v>2894</v>
      </c>
      <c r="F935" s="5">
        <v>320</v>
      </c>
      <c r="G935" s="6">
        <v>0.20300000000000001</v>
      </c>
      <c r="H935" s="6">
        <v>12.94</v>
      </c>
      <c r="I935" s="6">
        <v>4140.8</v>
      </c>
      <c r="J935" s="6" t="s">
        <v>2024</v>
      </c>
    </row>
    <row r="936" spans="1:10" ht="20.399999999999999" x14ac:dyDescent="0.3">
      <c r="A936" s="3">
        <v>44658</v>
      </c>
      <c r="B936" s="4" t="s">
        <v>5529</v>
      </c>
      <c r="C936" s="4" t="s">
        <v>5530</v>
      </c>
      <c r="D936" s="4" t="s">
        <v>73</v>
      </c>
      <c r="E936" s="4" t="s">
        <v>5531</v>
      </c>
      <c r="F936" s="5">
        <v>355</v>
      </c>
      <c r="G936" s="6">
        <v>6.37</v>
      </c>
      <c r="H936" s="6">
        <v>11</v>
      </c>
      <c r="I936" s="6">
        <v>3905</v>
      </c>
      <c r="J936" s="6" t="s">
        <v>2024</v>
      </c>
    </row>
    <row r="937" spans="1:10" ht="30.6" x14ac:dyDescent="0.3">
      <c r="A937" s="3">
        <v>44658</v>
      </c>
      <c r="B937" s="4" t="s">
        <v>5532</v>
      </c>
      <c r="C937" s="4" t="s">
        <v>5533</v>
      </c>
      <c r="D937" s="4" t="s">
        <v>30</v>
      </c>
      <c r="E937" s="4" t="s">
        <v>5534</v>
      </c>
      <c r="F937" s="5">
        <v>18.61</v>
      </c>
      <c r="G937" s="6">
        <v>10.25</v>
      </c>
      <c r="H937" s="6">
        <v>12.8</v>
      </c>
      <c r="I937" s="6">
        <v>238.21</v>
      </c>
      <c r="J937" s="6" t="s">
        <v>2024</v>
      </c>
    </row>
    <row r="938" spans="1:10" ht="30.6" x14ac:dyDescent="0.3">
      <c r="A938" s="3">
        <v>44658</v>
      </c>
      <c r="B938" s="4" t="s">
        <v>5535</v>
      </c>
      <c r="C938" s="4" t="s">
        <v>5536</v>
      </c>
      <c r="D938" s="4" t="s">
        <v>30</v>
      </c>
      <c r="E938" s="4" t="s">
        <v>5537</v>
      </c>
      <c r="F938" s="5">
        <v>366.5</v>
      </c>
      <c r="G938" s="6">
        <v>2.39</v>
      </c>
      <c r="H938" s="6">
        <v>8.5</v>
      </c>
      <c r="I938" s="6">
        <v>3115.25</v>
      </c>
      <c r="J938" s="6" t="s">
        <v>2024</v>
      </c>
    </row>
    <row r="939" spans="1:10" ht="20.399999999999999" x14ac:dyDescent="0.3">
      <c r="A939" s="3">
        <v>44658</v>
      </c>
      <c r="B939" s="4" t="s">
        <v>5538</v>
      </c>
      <c r="C939" s="4" t="s">
        <v>5539</v>
      </c>
      <c r="D939" s="4" t="s">
        <v>69</v>
      </c>
      <c r="E939" s="4" t="s">
        <v>5540</v>
      </c>
      <c r="F939" s="5">
        <v>1232</v>
      </c>
      <c r="G939" s="6">
        <v>5.59</v>
      </c>
      <c r="H939" s="6">
        <v>12.4</v>
      </c>
      <c r="I939" s="6">
        <v>15276.8</v>
      </c>
      <c r="J939" s="6" t="s">
        <v>2024</v>
      </c>
    </row>
    <row r="940" spans="1:10" ht="20.399999999999999" x14ac:dyDescent="0.3">
      <c r="A940" s="3">
        <v>44658</v>
      </c>
      <c r="B940" s="4" t="s">
        <v>5541</v>
      </c>
      <c r="C940" s="4" t="s">
        <v>5542</v>
      </c>
      <c r="D940" s="4" t="s">
        <v>1219</v>
      </c>
      <c r="E940" s="4" t="s">
        <v>3445</v>
      </c>
      <c r="F940" s="5">
        <v>298</v>
      </c>
      <c r="G940" s="6">
        <v>0.22</v>
      </c>
      <c r="H940" s="6">
        <v>4.7699999999999996</v>
      </c>
      <c r="I940" s="6">
        <v>1421.46</v>
      </c>
      <c r="J940" s="6" t="s">
        <v>2024</v>
      </c>
    </row>
    <row r="941" spans="1:10" ht="20.399999999999999" x14ac:dyDescent="0.3">
      <c r="A941" s="3">
        <v>44658</v>
      </c>
      <c r="B941" s="4" t="s">
        <v>5543</v>
      </c>
      <c r="C941" s="4" t="s">
        <v>5544</v>
      </c>
      <c r="D941" s="4" t="s">
        <v>131</v>
      </c>
      <c r="E941" s="4" t="s">
        <v>5545</v>
      </c>
      <c r="F941" s="5">
        <v>44</v>
      </c>
      <c r="G941" s="6">
        <v>10</v>
      </c>
      <c r="H941" s="6">
        <v>13.33</v>
      </c>
      <c r="I941" s="6">
        <v>586.52</v>
      </c>
      <c r="J941" s="6" t="s">
        <v>2024</v>
      </c>
    </row>
    <row r="942" spans="1:10" ht="20.399999999999999" x14ac:dyDescent="0.3">
      <c r="A942" s="3">
        <v>44658</v>
      </c>
      <c r="B942" s="4" t="s">
        <v>5546</v>
      </c>
      <c r="C942" s="4" t="s">
        <v>5547</v>
      </c>
      <c r="D942" s="4" t="s">
        <v>170</v>
      </c>
      <c r="E942" s="4" t="s">
        <v>5548</v>
      </c>
      <c r="F942" s="5">
        <v>174</v>
      </c>
      <c r="G942" s="6">
        <v>2.0499999999999998</v>
      </c>
      <c r="H942" s="6">
        <v>5.65</v>
      </c>
      <c r="I942" s="6">
        <v>983.1</v>
      </c>
      <c r="J942" s="6" t="s">
        <v>2024</v>
      </c>
    </row>
    <row r="943" spans="1:10" ht="20.399999999999999" x14ac:dyDescent="0.3">
      <c r="A943" s="3">
        <v>44658</v>
      </c>
      <c r="B943" s="4" t="s">
        <v>5549</v>
      </c>
      <c r="C943" s="4" t="s">
        <v>5550</v>
      </c>
      <c r="D943" s="4" t="s">
        <v>246</v>
      </c>
      <c r="E943" s="4" t="s">
        <v>3904</v>
      </c>
      <c r="F943" s="5">
        <v>768</v>
      </c>
      <c r="G943" s="6">
        <v>30.37</v>
      </c>
      <c r="H943" s="6">
        <v>33.15</v>
      </c>
      <c r="I943" s="6">
        <v>25459.200000000001</v>
      </c>
      <c r="J943" s="6" t="s">
        <v>2024</v>
      </c>
    </row>
    <row r="944" spans="1:10" ht="20.399999999999999" x14ac:dyDescent="0.3">
      <c r="A944" s="3">
        <v>44658</v>
      </c>
      <c r="B944" s="4" t="s">
        <v>5551</v>
      </c>
      <c r="C944" s="4" t="s">
        <v>5552</v>
      </c>
      <c r="D944" s="4" t="s">
        <v>131</v>
      </c>
      <c r="E944" s="4" t="s">
        <v>5553</v>
      </c>
      <c r="F944" s="5">
        <v>108.5</v>
      </c>
      <c r="G944" s="6">
        <v>7.95</v>
      </c>
      <c r="H944" s="6">
        <v>9.8800000000000008</v>
      </c>
      <c r="I944" s="6">
        <v>1071.98</v>
      </c>
      <c r="J944" s="6" t="s">
        <v>2024</v>
      </c>
    </row>
    <row r="945" spans="1:10" ht="20.399999999999999" x14ac:dyDescent="0.3">
      <c r="A945" s="3">
        <v>44658</v>
      </c>
      <c r="B945" s="4" t="s">
        <v>5554</v>
      </c>
      <c r="C945" s="4" t="s">
        <v>5555</v>
      </c>
      <c r="D945" s="4" t="s">
        <v>1219</v>
      </c>
      <c r="E945" s="4" t="s">
        <v>5556</v>
      </c>
      <c r="F945" s="5">
        <v>107.5</v>
      </c>
      <c r="G945" s="6">
        <v>1.08</v>
      </c>
      <c r="H945" s="6">
        <v>3.9</v>
      </c>
      <c r="I945" s="6">
        <v>419.25</v>
      </c>
      <c r="J945" s="6" t="s">
        <v>2024</v>
      </c>
    </row>
    <row r="946" spans="1:10" ht="20.399999999999999" x14ac:dyDescent="0.3">
      <c r="A946" s="3">
        <v>44658</v>
      </c>
      <c r="B946" s="4" t="s">
        <v>5557</v>
      </c>
      <c r="C946" s="4" t="s">
        <v>5558</v>
      </c>
      <c r="D946" s="4" t="s">
        <v>246</v>
      </c>
      <c r="E946" s="4" t="s">
        <v>3444</v>
      </c>
      <c r="F946" s="5">
        <v>2266</v>
      </c>
      <c r="G946" s="6">
        <v>4.92</v>
      </c>
      <c r="H946" s="6">
        <v>10.5</v>
      </c>
      <c r="I946" s="6">
        <v>23793</v>
      </c>
      <c r="J946" s="6" t="s">
        <v>2024</v>
      </c>
    </row>
    <row r="947" spans="1:10" ht="30.6" x14ac:dyDescent="0.3">
      <c r="A947" s="3">
        <v>44658</v>
      </c>
      <c r="B947" s="4" t="s">
        <v>5559</v>
      </c>
      <c r="C947" s="4" t="s">
        <v>5560</v>
      </c>
      <c r="D947" s="4" t="s">
        <v>12</v>
      </c>
      <c r="E947" s="4" t="s">
        <v>2619</v>
      </c>
      <c r="F947" s="5">
        <v>23</v>
      </c>
      <c r="G947" s="6">
        <v>4.29</v>
      </c>
      <c r="H947" s="6">
        <v>10.09</v>
      </c>
      <c r="I947" s="6">
        <v>232.07</v>
      </c>
      <c r="J947" s="6" t="s">
        <v>2024</v>
      </c>
    </row>
    <row r="948" spans="1:10" ht="30.6" x14ac:dyDescent="0.3">
      <c r="A948" s="3">
        <v>44658</v>
      </c>
      <c r="B948" s="4" t="s">
        <v>5561</v>
      </c>
      <c r="C948" s="4" t="s">
        <v>5562</v>
      </c>
      <c r="D948" s="4" t="s">
        <v>16</v>
      </c>
      <c r="E948" s="4" t="s">
        <v>3708</v>
      </c>
      <c r="F948" s="5">
        <v>4602</v>
      </c>
      <c r="G948" s="6">
        <v>3.08</v>
      </c>
      <c r="H948" s="6">
        <v>12.98</v>
      </c>
      <c r="I948" s="6">
        <v>59733.96</v>
      </c>
      <c r="J948" s="6" t="s">
        <v>2024</v>
      </c>
    </row>
    <row r="949" spans="1:10" ht="20.399999999999999" x14ac:dyDescent="0.3">
      <c r="A949" s="3">
        <v>44658</v>
      </c>
      <c r="B949" s="4" t="s">
        <v>5563</v>
      </c>
      <c r="C949" s="4" t="s">
        <v>5564</v>
      </c>
      <c r="D949" s="4" t="s">
        <v>1054</v>
      </c>
      <c r="E949" s="4" t="s">
        <v>5565</v>
      </c>
      <c r="F949" s="5">
        <v>43.88</v>
      </c>
      <c r="G949" s="6">
        <v>3.57</v>
      </c>
      <c r="H949" s="6">
        <v>11.08</v>
      </c>
      <c r="I949" s="6">
        <v>486.19</v>
      </c>
      <c r="J949" s="6" t="s">
        <v>2024</v>
      </c>
    </row>
    <row r="950" spans="1:10" ht="30.6" x14ac:dyDescent="0.3">
      <c r="A950" s="3">
        <v>44658</v>
      </c>
      <c r="B950" s="4" t="s">
        <v>5566</v>
      </c>
      <c r="C950" s="4" t="s">
        <v>5567</v>
      </c>
      <c r="D950" s="4" t="s">
        <v>12</v>
      </c>
      <c r="E950" s="4" t="s">
        <v>2984</v>
      </c>
      <c r="F950" s="5">
        <v>249</v>
      </c>
      <c r="G950" s="6">
        <v>15.46</v>
      </c>
      <c r="H950" s="6">
        <v>39.619999999999997</v>
      </c>
      <c r="I950" s="6">
        <v>9865.3799999999992</v>
      </c>
      <c r="J950" s="6" t="s">
        <v>2024</v>
      </c>
    </row>
    <row r="951" spans="1:10" ht="30.6" x14ac:dyDescent="0.3">
      <c r="A951" s="3">
        <v>44658</v>
      </c>
      <c r="B951" s="4" t="s">
        <v>5568</v>
      </c>
      <c r="C951" s="4" t="s">
        <v>5569</v>
      </c>
      <c r="D951" s="4" t="s">
        <v>30</v>
      </c>
      <c r="E951" s="4" t="s">
        <v>5570</v>
      </c>
      <c r="F951" s="5">
        <v>49.56</v>
      </c>
      <c r="G951" s="6">
        <v>21.15</v>
      </c>
      <c r="H951" s="6">
        <v>33.17</v>
      </c>
      <c r="I951" s="6">
        <v>1643.91</v>
      </c>
      <c r="J951" s="6" t="s">
        <v>2024</v>
      </c>
    </row>
    <row r="952" spans="1:10" ht="30.6" x14ac:dyDescent="0.3">
      <c r="A952" s="3">
        <v>44658</v>
      </c>
      <c r="B952" s="4" t="s">
        <v>5571</v>
      </c>
      <c r="C952" s="4" t="s">
        <v>5572</v>
      </c>
      <c r="D952" s="4" t="s">
        <v>30</v>
      </c>
      <c r="E952" s="4" t="s">
        <v>5573</v>
      </c>
      <c r="F952" s="5">
        <v>95</v>
      </c>
      <c r="G952" s="6">
        <v>2.57</v>
      </c>
      <c r="H952" s="6">
        <v>18.2</v>
      </c>
      <c r="I952" s="6">
        <v>1729</v>
      </c>
      <c r="J952" s="6" t="s">
        <v>2024</v>
      </c>
    </row>
    <row r="953" spans="1:10" ht="20.399999999999999" x14ac:dyDescent="0.3">
      <c r="A953" s="3">
        <v>44658</v>
      </c>
      <c r="B953" s="4" t="s">
        <v>5574</v>
      </c>
      <c r="C953" s="4" t="s">
        <v>5575</v>
      </c>
      <c r="D953" s="4" t="s">
        <v>5576</v>
      </c>
      <c r="E953" s="4" t="s">
        <v>5577</v>
      </c>
      <c r="F953" s="5">
        <v>317.33</v>
      </c>
      <c r="G953" s="6">
        <v>0.52</v>
      </c>
      <c r="H953" s="6">
        <v>2.91</v>
      </c>
      <c r="I953" s="6">
        <v>923.43</v>
      </c>
      <c r="J953" s="6" t="s">
        <v>2024</v>
      </c>
    </row>
    <row r="954" spans="1:10" ht="20.399999999999999" x14ac:dyDescent="0.3">
      <c r="A954" s="3">
        <v>44658</v>
      </c>
      <c r="B954" s="4" t="s">
        <v>5578</v>
      </c>
      <c r="C954" s="4" t="s">
        <v>5579</v>
      </c>
      <c r="D954" s="4" t="s">
        <v>73</v>
      </c>
      <c r="E954" s="4" t="s">
        <v>2736</v>
      </c>
      <c r="F954" s="5">
        <v>1586</v>
      </c>
      <c r="G954" s="6">
        <v>8.23</v>
      </c>
      <c r="H954" s="6">
        <v>14</v>
      </c>
      <c r="I954" s="6">
        <v>22204</v>
      </c>
      <c r="J954" s="6" t="s">
        <v>2024</v>
      </c>
    </row>
    <row r="955" spans="1:10" ht="20.399999999999999" x14ac:dyDescent="0.3">
      <c r="A955" s="3">
        <v>44658</v>
      </c>
      <c r="B955" s="4" t="s">
        <v>5580</v>
      </c>
      <c r="C955" s="4" t="s">
        <v>5581</v>
      </c>
      <c r="D955" s="4" t="s">
        <v>73</v>
      </c>
      <c r="E955" s="4" t="s">
        <v>5582</v>
      </c>
      <c r="F955" s="5">
        <v>223</v>
      </c>
      <c r="G955" s="6">
        <v>4</v>
      </c>
      <c r="H955" s="6">
        <v>6.48</v>
      </c>
      <c r="I955" s="6">
        <v>1445.04</v>
      </c>
      <c r="J955" s="6" t="s">
        <v>2024</v>
      </c>
    </row>
    <row r="956" spans="1:10" ht="30.6" x14ac:dyDescent="0.3">
      <c r="A956" s="3">
        <v>44658</v>
      </c>
      <c r="B956" s="4" t="s">
        <v>5583</v>
      </c>
      <c r="C956" s="4" t="s">
        <v>5584</v>
      </c>
      <c r="D956" s="4" t="s">
        <v>30</v>
      </c>
      <c r="E956" s="4" t="s">
        <v>5585</v>
      </c>
      <c r="F956" s="5">
        <v>103.75</v>
      </c>
      <c r="G956" s="6">
        <v>9.09</v>
      </c>
      <c r="H956" s="6">
        <v>25.17</v>
      </c>
      <c r="I956" s="6">
        <v>2611.38</v>
      </c>
      <c r="J956" s="6" t="s">
        <v>2024</v>
      </c>
    </row>
    <row r="957" spans="1:10" ht="20.399999999999999" x14ac:dyDescent="0.3">
      <c r="A957" s="3">
        <v>44658</v>
      </c>
      <c r="B957" s="4" t="s">
        <v>5586</v>
      </c>
      <c r="C957" s="4" t="s">
        <v>5587</v>
      </c>
      <c r="D957" s="4" t="s">
        <v>266</v>
      </c>
      <c r="E957" s="4" t="s">
        <v>5588</v>
      </c>
      <c r="F957" s="5">
        <v>56</v>
      </c>
      <c r="G957" s="6">
        <v>4.7699999999999996</v>
      </c>
      <c r="H957" s="6">
        <v>18.91</v>
      </c>
      <c r="I957" s="6">
        <v>1058.96</v>
      </c>
      <c r="J957" s="6" t="s">
        <v>2024</v>
      </c>
    </row>
    <row r="958" spans="1:10" ht="30.6" x14ac:dyDescent="0.3">
      <c r="A958" s="3">
        <v>44658</v>
      </c>
      <c r="B958" s="4" t="s">
        <v>5589</v>
      </c>
      <c r="C958" s="4" t="s">
        <v>5590</v>
      </c>
      <c r="D958" s="4" t="s">
        <v>16</v>
      </c>
      <c r="E958" s="4" t="s">
        <v>5591</v>
      </c>
      <c r="F958" s="5">
        <v>433</v>
      </c>
      <c r="G958" s="6">
        <v>5.26</v>
      </c>
      <c r="H958" s="6">
        <v>21</v>
      </c>
      <c r="I958" s="6">
        <v>9093</v>
      </c>
      <c r="J958" s="6" t="s">
        <v>2024</v>
      </c>
    </row>
    <row r="959" spans="1:10" ht="30.6" x14ac:dyDescent="0.3">
      <c r="A959" s="3">
        <v>44658</v>
      </c>
      <c r="B959" s="4" t="s">
        <v>5586</v>
      </c>
      <c r="C959" s="4" t="s">
        <v>5592</v>
      </c>
      <c r="D959" s="4" t="s">
        <v>30</v>
      </c>
      <c r="E959" s="4" t="s">
        <v>5588</v>
      </c>
      <c r="F959" s="5">
        <v>241.53</v>
      </c>
      <c r="G959" s="6">
        <v>4.7699999999999996</v>
      </c>
      <c r="H959" s="6">
        <v>18.91</v>
      </c>
      <c r="I959" s="6">
        <v>4567.34</v>
      </c>
      <c r="J959" s="6" t="s">
        <v>2024</v>
      </c>
    </row>
    <row r="960" spans="1:10" ht="30.6" x14ac:dyDescent="0.3">
      <c r="A960" s="3">
        <v>44658</v>
      </c>
      <c r="B960" s="4" t="s">
        <v>5593</v>
      </c>
      <c r="C960" s="4" t="s">
        <v>5594</v>
      </c>
      <c r="D960" s="4" t="s">
        <v>30</v>
      </c>
      <c r="E960" s="4" t="s">
        <v>5595</v>
      </c>
      <c r="F960" s="5">
        <v>307.42</v>
      </c>
      <c r="G960" s="6">
        <v>1.86</v>
      </c>
      <c r="H960" s="6">
        <v>17.32</v>
      </c>
      <c r="I960" s="6">
        <v>5324.52</v>
      </c>
      <c r="J960" s="6" t="s">
        <v>2024</v>
      </c>
    </row>
    <row r="961" spans="1:10" ht="20.399999999999999" x14ac:dyDescent="0.3">
      <c r="A961" s="3">
        <v>44658</v>
      </c>
      <c r="B961" s="4" t="s">
        <v>5596</v>
      </c>
      <c r="C961" s="4" t="s">
        <v>5597</v>
      </c>
      <c r="D961" s="4" t="s">
        <v>131</v>
      </c>
      <c r="E961" s="4" t="s">
        <v>5598</v>
      </c>
      <c r="F961" s="5">
        <v>138</v>
      </c>
      <c r="G961" s="6">
        <v>30.72</v>
      </c>
      <c r="H961" s="6">
        <v>35</v>
      </c>
      <c r="I961" s="6">
        <v>4830</v>
      </c>
      <c r="J961" s="6" t="s">
        <v>2024</v>
      </c>
    </row>
    <row r="962" spans="1:10" ht="30.6" x14ac:dyDescent="0.3">
      <c r="A962" s="3">
        <v>44658</v>
      </c>
      <c r="B962" s="4" t="s">
        <v>5599</v>
      </c>
      <c r="C962" s="4" t="s">
        <v>5600</v>
      </c>
      <c r="D962" s="4" t="s">
        <v>12</v>
      </c>
      <c r="E962" s="4" t="s">
        <v>3661</v>
      </c>
      <c r="F962" s="5">
        <v>775</v>
      </c>
      <c r="G962" s="6">
        <v>8.7799999999999994</v>
      </c>
      <c r="H962" s="6">
        <v>11.18</v>
      </c>
      <c r="I962" s="6">
        <v>8666.1200000000008</v>
      </c>
      <c r="J962" s="6" t="s">
        <v>2024</v>
      </c>
    </row>
    <row r="963" spans="1:10" ht="30.6" x14ac:dyDescent="0.3">
      <c r="A963" s="3">
        <v>44658</v>
      </c>
      <c r="B963" s="4" t="s">
        <v>5601</v>
      </c>
      <c r="C963" s="4" t="s">
        <v>5602</v>
      </c>
      <c r="D963" s="4" t="s">
        <v>5603</v>
      </c>
      <c r="E963" s="4" t="s">
        <v>5604</v>
      </c>
      <c r="F963" s="5">
        <v>109</v>
      </c>
      <c r="G963" s="6">
        <v>2.27</v>
      </c>
      <c r="H963" s="6">
        <v>6.98</v>
      </c>
      <c r="I963" s="6">
        <v>760.82</v>
      </c>
      <c r="J963" s="6" t="s">
        <v>2024</v>
      </c>
    </row>
    <row r="964" spans="1:10" ht="20.399999999999999" x14ac:dyDescent="0.3">
      <c r="A964" s="3">
        <v>44658</v>
      </c>
      <c r="B964" s="4" t="s">
        <v>5605</v>
      </c>
      <c r="C964" s="4" t="s">
        <v>5606</v>
      </c>
      <c r="D964" s="4" t="s">
        <v>131</v>
      </c>
      <c r="E964" s="4" t="s">
        <v>5607</v>
      </c>
      <c r="F964" s="5">
        <v>109</v>
      </c>
      <c r="G964" s="6">
        <v>16.16</v>
      </c>
      <c r="H964" s="6">
        <v>21</v>
      </c>
      <c r="I964" s="6">
        <v>2289</v>
      </c>
      <c r="J964" s="6" t="s">
        <v>2024</v>
      </c>
    </row>
    <row r="965" spans="1:10" ht="20.399999999999999" x14ac:dyDescent="0.3">
      <c r="A965" s="3">
        <v>44658</v>
      </c>
      <c r="B965" s="4" t="s">
        <v>5608</v>
      </c>
      <c r="C965" s="4" t="s">
        <v>5609</v>
      </c>
      <c r="D965" s="4" t="s">
        <v>246</v>
      </c>
      <c r="E965" s="4" t="s">
        <v>5610</v>
      </c>
      <c r="F965" s="5">
        <v>1881</v>
      </c>
      <c r="G965" s="6">
        <v>1.58</v>
      </c>
      <c r="H965" s="6">
        <v>2.11</v>
      </c>
      <c r="I965" s="6">
        <v>3970.62</v>
      </c>
      <c r="J965" s="6" t="s">
        <v>2024</v>
      </c>
    </row>
    <row r="966" spans="1:10" ht="30.6" x14ac:dyDescent="0.3">
      <c r="A966" s="3">
        <v>44658</v>
      </c>
      <c r="B966" s="4" t="s">
        <v>5611</v>
      </c>
      <c r="C966" s="4" t="s">
        <v>5612</v>
      </c>
      <c r="D966" s="4" t="s">
        <v>30</v>
      </c>
      <c r="E966" s="4" t="s">
        <v>3378</v>
      </c>
      <c r="F966" s="5">
        <v>74.58</v>
      </c>
      <c r="G966" s="6">
        <v>8.08</v>
      </c>
      <c r="H966" s="6">
        <v>22.79</v>
      </c>
      <c r="I966" s="6">
        <v>1699.68</v>
      </c>
      <c r="J966" s="6" t="s">
        <v>2024</v>
      </c>
    </row>
    <row r="967" spans="1:10" ht="20.399999999999999" x14ac:dyDescent="0.3">
      <c r="A967" s="3">
        <v>44658</v>
      </c>
      <c r="B967" s="4" t="s">
        <v>5613</v>
      </c>
      <c r="C967" s="4" t="s">
        <v>5614</v>
      </c>
      <c r="D967" s="4" t="s">
        <v>170</v>
      </c>
      <c r="E967" s="4" t="s">
        <v>4465</v>
      </c>
      <c r="F967" s="5">
        <v>19</v>
      </c>
      <c r="G967" s="6">
        <v>17.8</v>
      </c>
      <c r="H967" s="6">
        <v>19.940000000000001</v>
      </c>
      <c r="I967" s="6">
        <v>378.86</v>
      </c>
      <c r="J967" s="6" t="s">
        <v>2024</v>
      </c>
    </row>
    <row r="968" spans="1:10" ht="30.6" x14ac:dyDescent="0.3">
      <c r="A968" s="3">
        <v>44658</v>
      </c>
      <c r="B968" s="4" t="s">
        <v>5615</v>
      </c>
      <c r="C968" s="4" t="s">
        <v>5616</v>
      </c>
      <c r="D968" s="4" t="s">
        <v>30</v>
      </c>
      <c r="E968" s="4" t="s">
        <v>5617</v>
      </c>
      <c r="F968" s="5">
        <v>210.98</v>
      </c>
      <c r="G968" s="6">
        <v>3.87</v>
      </c>
      <c r="H968" s="6">
        <v>12.55</v>
      </c>
      <c r="I968" s="6">
        <v>2647.8</v>
      </c>
      <c r="J968" s="6" t="s">
        <v>2024</v>
      </c>
    </row>
    <row r="969" spans="1:10" ht="30.6" x14ac:dyDescent="0.3">
      <c r="A969" s="3">
        <v>44658</v>
      </c>
      <c r="B969" s="4" t="s">
        <v>5618</v>
      </c>
      <c r="C969" s="4" t="s">
        <v>5619</v>
      </c>
      <c r="D969" s="4" t="s">
        <v>131</v>
      </c>
      <c r="E969" s="4" t="s">
        <v>5620</v>
      </c>
      <c r="F969" s="5">
        <v>180</v>
      </c>
      <c r="G969" s="6">
        <v>1.3919999999999999</v>
      </c>
      <c r="H969" s="6">
        <v>8.4700000000000006</v>
      </c>
      <c r="I969" s="6">
        <v>1524.6</v>
      </c>
      <c r="J969" s="6" t="s">
        <v>2024</v>
      </c>
    </row>
    <row r="970" spans="1:10" ht="30.6" x14ac:dyDescent="0.3">
      <c r="A970" s="3">
        <v>44658</v>
      </c>
      <c r="B970" s="4" t="s">
        <v>5621</v>
      </c>
      <c r="C970" s="4" t="s">
        <v>5622</v>
      </c>
      <c r="D970" s="4" t="s">
        <v>12</v>
      </c>
      <c r="E970" s="4" t="s">
        <v>5623</v>
      </c>
      <c r="F970" s="5">
        <v>52</v>
      </c>
      <c r="G970" s="6">
        <v>7.67</v>
      </c>
      <c r="H970" s="6">
        <v>8.5</v>
      </c>
      <c r="I970" s="6">
        <v>442</v>
      </c>
      <c r="J970" s="6" t="s">
        <v>2024</v>
      </c>
    </row>
    <row r="971" spans="1:10" ht="40.799999999999997" x14ac:dyDescent="0.3">
      <c r="A971" s="3">
        <v>44658</v>
      </c>
      <c r="B971" s="4" t="s">
        <v>5624</v>
      </c>
      <c r="C971" s="4" t="s">
        <v>5625</v>
      </c>
      <c r="D971" s="4" t="s">
        <v>5626</v>
      </c>
      <c r="E971" s="4" t="s">
        <v>5627</v>
      </c>
      <c r="F971" s="5">
        <v>533</v>
      </c>
      <c r="G971" s="6">
        <v>7.75</v>
      </c>
      <c r="H971" s="6">
        <v>10.85</v>
      </c>
      <c r="I971" s="6">
        <v>5783.05</v>
      </c>
      <c r="J971" s="6" t="s">
        <v>2024</v>
      </c>
    </row>
    <row r="972" spans="1:10" ht="30.6" x14ac:dyDescent="0.3">
      <c r="A972" s="3">
        <v>44658</v>
      </c>
      <c r="B972" s="4" t="s">
        <v>5628</v>
      </c>
      <c r="C972" s="4" t="s">
        <v>5629</v>
      </c>
      <c r="D972" s="4" t="s">
        <v>12</v>
      </c>
      <c r="E972" s="4" t="s">
        <v>3708</v>
      </c>
      <c r="F972" s="5">
        <v>219</v>
      </c>
      <c r="G972" s="6">
        <v>4.03</v>
      </c>
      <c r="H972" s="6">
        <v>11.5</v>
      </c>
      <c r="I972" s="6">
        <v>2518.5</v>
      </c>
      <c r="J972" s="6" t="s">
        <v>2024</v>
      </c>
    </row>
    <row r="973" spans="1:10" ht="40.799999999999997" x14ac:dyDescent="0.3">
      <c r="A973" s="3">
        <v>44658</v>
      </c>
      <c r="B973" s="4" t="s">
        <v>5630</v>
      </c>
      <c r="C973" s="4" t="s">
        <v>5631</v>
      </c>
      <c r="D973" s="4" t="s">
        <v>5632</v>
      </c>
      <c r="E973" s="4" t="s">
        <v>2869</v>
      </c>
      <c r="F973" s="5">
        <v>149.5</v>
      </c>
      <c r="G973" s="6">
        <v>6.54</v>
      </c>
      <c r="H973" s="6">
        <v>15.38</v>
      </c>
      <c r="I973" s="6">
        <v>2299</v>
      </c>
      <c r="J973" s="6" t="s">
        <v>2024</v>
      </c>
    </row>
    <row r="974" spans="1:10" ht="30.6" x14ac:dyDescent="0.3">
      <c r="A974" s="3">
        <v>44658</v>
      </c>
      <c r="B974" s="4" t="s">
        <v>5633</v>
      </c>
      <c r="C974" s="4" t="s">
        <v>5634</v>
      </c>
      <c r="D974" s="4" t="s">
        <v>12</v>
      </c>
      <c r="E974" s="4" t="s">
        <v>4493</v>
      </c>
      <c r="F974" s="5">
        <v>112</v>
      </c>
      <c r="G974" s="6">
        <v>7.3</v>
      </c>
      <c r="H974" s="6">
        <v>10.95</v>
      </c>
      <c r="I974" s="6">
        <v>1226.4000000000001</v>
      </c>
      <c r="J974" s="6" t="s">
        <v>2024</v>
      </c>
    </row>
    <row r="975" spans="1:10" ht="30.6" x14ac:dyDescent="0.3">
      <c r="A975" s="3">
        <v>44658</v>
      </c>
      <c r="B975" s="4" t="s">
        <v>5635</v>
      </c>
      <c r="C975" s="4" t="s">
        <v>5636</v>
      </c>
      <c r="D975" s="4" t="s">
        <v>30</v>
      </c>
      <c r="E975" s="4" t="s">
        <v>5637</v>
      </c>
      <c r="F975" s="5">
        <v>85.95</v>
      </c>
      <c r="G975" s="6">
        <v>3.96</v>
      </c>
      <c r="H975" s="6">
        <v>5.15</v>
      </c>
      <c r="I975" s="6">
        <v>442.64</v>
      </c>
      <c r="J975" s="6" t="s">
        <v>2024</v>
      </c>
    </row>
    <row r="976" spans="1:10" ht="20.399999999999999" x14ac:dyDescent="0.3">
      <c r="A976" s="3">
        <v>44658</v>
      </c>
      <c r="B976" s="4" t="s">
        <v>3648</v>
      </c>
      <c r="C976" s="4" t="s">
        <v>5638</v>
      </c>
      <c r="D976" s="4" t="s">
        <v>49</v>
      </c>
      <c r="E976" s="4" t="s">
        <v>3650</v>
      </c>
      <c r="F976" s="5">
        <v>1045.27</v>
      </c>
      <c r="G976" s="6">
        <v>2.9</v>
      </c>
      <c r="H976" s="6">
        <v>7.87</v>
      </c>
      <c r="I976" s="6">
        <v>8226.2800000000007</v>
      </c>
      <c r="J976" s="6" t="s">
        <v>2024</v>
      </c>
    </row>
    <row r="977" spans="1:10" ht="30.6" x14ac:dyDescent="0.3">
      <c r="A977" s="35">
        <v>44658</v>
      </c>
      <c r="B977" s="36" t="s">
        <v>5639</v>
      </c>
      <c r="C977" s="36" t="s">
        <v>5640</v>
      </c>
      <c r="D977" s="36" t="s">
        <v>5641</v>
      </c>
      <c r="E977" s="36" t="s">
        <v>5642</v>
      </c>
      <c r="F977" s="37">
        <v>363</v>
      </c>
      <c r="G977" s="38">
        <v>2.4</v>
      </c>
      <c r="H977" s="38">
        <v>11.3</v>
      </c>
      <c r="I977" s="38">
        <v>4101.8999999999996</v>
      </c>
      <c r="J977" s="38" t="s">
        <v>5882</v>
      </c>
    </row>
    <row r="978" spans="1:10" ht="30.6" x14ac:dyDescent="0.3">
      <c r="A978" s="3">
        <v>44658</v>
      </c>
      <c r="B978" s="4" t="s">
        <v>5643</v>
      </c>
      <c r="C978" s="4" t="s">
        <v>5644</v>
      </c>
      <c r="D978" s="4" t="s">
        <v>16</v>
      </c>
      <c r="E978" s="4" t="s">
        <v>5645</v>
      </c>
      <c r="F978" s="5">
        <v>166</v>
      </c>
      <c r="G978" s="6">
        <v>2.34</v>
      </c>
      <c r="H978" s="6">
        <v>7.5</v>
      </c>
      <c r="I978" s="6">
        <v>1245</v>
      </c>
      <c r="J978" s="6" t="s">
        <v>2024</v>
      </c>
    </row>
    <row r="979" spans="1:10" ht="30.6" x14ac:dyDescent="0.3">
      <c r="A979" s="3">
        <v>44658</v>
      </c>
      <c r="B979" s="4" t="s">
        <v>1298</v>
      </c>
      <c r="C979" s="4" t="s">
        <v>5646</v>
      </c>
      <c r="D979" s="4" t="s">
        <v>12</v>
      </c>
      <c r="E979" s="4" t="s">
        <v>5395</v>
      </c>
      <c r="F979" s="5">
        <v>14</v>
      </c>
      <c r="G979" s="6">
        <v>28.12</v>
      </c>
      <c r="H979" s="6">
        <v>28.12</v>
      </c>
      <c r="I979" s="6">
        <v>393.68</v>
      </c>
      <c r="J979" s="6" t="s">
        <v>2024</v>
      </c>
    </row>
    <row r="980" spans="1:10" ht="20.399999999999999" x14ac:dyDescent="0.3">
      <c r="A980" s="3">
        <v>44658</v>
      </c>
      <c r="B980" s="4" t="s">
        <v>5647</v>
      </c>
      <c r="C980" s="4" t="s">
        <v>5648</v>
      </c>
      <c r="D980" s="4" t="s">
        <v>97</v>
      </c>
      <c r="E980" s="4" t="s">
        <v>5649</v>
      </c>
      <c r="F980" s="5">
        <v>19676</v>
      </c>
      <c r="G980" s="6">
        <v>0.6</v>
      </c>
      <c r="H980" s="6">
        <v>3.32</v>
      </c>
      <c r="I980" s="6">
        <v>65324.32</v>
      </c>
      <c r="J980" s="6" t="s">
        <v>2024</v>
      </c>
    </row>
    <row r="981" spans="1:10" ht="20.399999999999999" x14ac:dyDescent="0.3">
      <c r="A981" s="3">
        <v>44658</v>
      </c>
      <c r="B981" s="4" t="s">
        <v>5650</v>
      </c>
      <c r="C981" s="4" t="s">
        <v>5651</v>
      </c>
      <c r="D981" s="4" t="s">
        <v>1219</v>
      </c>
      <c r="E981" s="4" t="s">
        <v>5652</v>
      </c>
      <c r="F981" s="5">
        <v>37</v>
      </c>
      <c r="G981" s="6">
        <v>5.8</v>
      </c>
      <c r="H981" s="6">
        <v>6.96</v>
      </c>
      <c r="I981" s="6">
        <v>257.52</v>
      </c>
      <c r="J981" s="6" t="s">
        <v>2024</v>
      </c>
    </row>
    <row r="982" spans="1:10" ht="30.6" x14ac:dyDescent="0.3">
      <c r="A982" s="3">
        <v>44658</v>
      </c>
      <c r="B982" s="4" t="s">
        <v>5653</v>
      </c>
      <c r="C982" s="4" t="s">
        <v>5654</v>
      </c>
      <c r="D982" s="4" t="s">
        <v>5655</v>
      </c>
      <c r="E982" s="4" t="s">
        <v>4276</v>
      </c>
      <c r="F982" s="5">
        <v>860</v>
      </c>
      <c r="G982" s="6">
        <v>0.56000000000000005</v>
      </c>
      <c r="H982" s="6">
        <v>5.133</v>
      </c>
      <c r="I982" s="6">
        <v>4414.38</v>
      </c>
      <c r="J982" s="6" t="s">
        <v>2024</v>
      </c>
    </row>
    <row r="983" spans="1:10" ht="30.6" x14ac:dyDescent="0.3">
      <c r="A983" s="3">
        <v>44658</v>
      </c>
      <c r="B983" s="4" t="s">
        <v>5656</v>
      </c>
      <c r="C983" s="4" t="s">
        <v>5657</v>
      </c>
      <c r="D983" s="4" t="s">
        <v>30</v>
      </c>
      <c r="E983" s="4" t="s">
        <v>3394</v>
      </c>
      <c r="F983" s="5">
        <v>41.68</v>
      </c>
      <c r="G983" s="6">
        <v>7.84</v>
      </c>
      <c r="H983" s="6">
        <v>9.41</v>
      </c>
      <c r="I983" s="6">
        <v>392.21</v>
      </c>
      <c r="J983" s="6" t="s">
        <v>2024</v>
      </c>
    </row>
    <row r="984" spans="1:10" ht="20.399999999999999" x14ac:dyDescent="0.3">
      <c r="A984" s="3">
        <v>44658</v>
      </c>
      <c r="B984" s="4" t="s">
        <v>5658</v>
      </c>
      <c r="C984" s="4" t="s">
        <v>5659</v>
      </c>
      <c r="D984" s="4" t="s">
        <v>120</v>
      </c>
      <c r="E984" s="4" t="s">
        <v>5660</v>
      </c>
      <c r="F984" s="5">
        <v>395.18</v>
      </c>
      <c r="G984" s="6">
        <v>3.42</v>
      </c>
      <c r="H984" s="6">
        <v>12.79</v>
      </c>
      <c r="I984" s="6">
        <v>5054.3500000000004</v>
      </c>
      <c r="J984" s="6" t="s">
        <v>2024</v>
      </c>
    </row>
    <row r="985" spans="1:10" ht="20.399999999999999" x14ac:dyDescent="0.3">
      <c r="A985" s="3">
        <v>44658</v>
      </c>
      <c r="B985" s="4" t="s">
        <v>5661</v>
      </c>
      <c r="C985" s="4" t="s">
        <v>5662</v>
      </c>
      <c r="D985" s="4" t="s">
        <v>34</v>
      </c>
      <c r="E985" s="4" t="s">
        <v>5663</v>
      </c>
      <c r="F985" s="5">
        <v>114.5</v>
      </c>
      <c r="G985" s="6">
        <v>26.22</v>
      </c>
      <c r="H985" s="6">
        <v>41.88</v>
      </c>
      <c r="I985" s="6">
        <v>4795.26</v>
      </c>
      <c r="J985" s="6" t="s">
        <v>2024</v>
      </c>
    </row>
    <row r="986" spans="1:10" ht="20.399999999999999" x14ac:dyDescent="0.3">
      <c r="A986" s="3">
        <v>44658</v>
      </c>
      <c r="B986" s="4" t="s">
        <v>3073</v>
      </c>
      <c r="C986" s="4" t="s">
        <v>5664</v>
      </c>
      <c r="D986" s="4" t="s">
        <v>1219</v>
      </c>
      <c r="E986" s="4" t="s">
        <v>3392</v>
      </c>
      <c r="F986" s="5">
        <v>2615.66</v>
      </c>
      <c r="G986" s="6">
        <v>0.161</v>
      </c>
      <c r="H986" s="6">
        <v>0.5</v>
      </c>
      <c r="I986" s="6">
        <v>1384.68</v>
      </c>
      <c r="J986" s="6" t="s">
        <v>2024</v>
      </c>
    </row>
    <row r="987" spans="1:10" ht="20.399999999999999" x14ac:dyDescent="0.3">
      <c r="A987" s="3">
        <v>44658</v>
      </c>
      <c r="B987" s="4" t="s">
        <v>5665</v>
      </c>
      <c r="C987" s="4" t="s">
        <v>5666</v>
      </c>
      <c r="D987" s="4" t="s">
        <v>73</v>
      </c>
      <c r="E987" s="4" t="s">
        <v>2854</v>
      </c>
      <c r="F987" s="5">
        <v>2</v>
      </c>
      <c r="G987" s="6">
        <v>19.510000000000002</v>
      </c>
      <c r="H987" s="6">
        <v>34.729999999999997</v>
      </c>
      <c r="I987" s="6">
        <v>69.459999999999994</v>
      </c>
      <c r="J987" s="6" t="s">
        <v>2024</v>
      </c>
    </row>
    <row r="988" spans="1:10" ht="20.399999999999999" x14ac:dyDescent="0.3">
      <c r="A988" s="3">
        <v>44658</v>
      </c>
      <c r="B988" s="4" t="s">
        <v>5667</v>
      </c>
      <c r="C988" s="4" t="s">
        <v>5668</v>
      </c>
      <c r="D988" s="4" t="s">
        <v>69</v>
      </c>
      <c r="E988" s="4" t="s">
        <v>5669</v>
      </c>
      <c r="F988" s="5">
        <v>1471</v>
      </c>
      <c r="G988" s="6">
        <v>4</v>
      </c>
      <c r="H988" s="6">
        <v>11.17</v>
      </c>
      <c r="I988" s="6">
        <v>16431.07</v>
      </c>
      <c r="J988" s="6" t="s">
        <v>2024</v>
      </c>
    </row>
    <row r="989" spans="1:10" ht="20.399999999999999" x14ac:dyDescent="0.3">
      <c r="A989" s="3">
        <v>44658</v>
      </c>
      <c r="B989" s="4" t="s">
        <v>5670</v>
      </c>
      <c r="C989" s="4" t="s">
        <v>5671</v>
      </c>
      <c r="D989" s="4" t="s">
        <v>1054</v>
      </c>
      <c r="E989" s="4" t="s">
        <v>4122</v>
      </c>
      <c r="F989" s="5">
        <v>7</v>
      </c>
      <c r="G989" s="6">
        <v>2</v>
      </c>
      <c r="H989" s="6">
        <v>11.2</v>
      </c>
      <c r="I989" s="6">
        <v>78.400000000000006</v>
      </c>
      <c r="J989" s="6" t="s">
        <v>2024</v>
      </c>
    </row>
    <row r="990" spans="1:10" ht="20.399999999999999" x14ac:dyDescent="0.3">
      <c r="A990" s="3">
        <v>44658</v>
      </c>
      <c r="B990" s="4" t="s">
        <v>5672</v>
      </c>
      <c r="C990" s="4" t="s">
        <v>5673</v>
      </c>
      <c r="D990" s="4" t="s">
        <v>73</v>
      </c>
      <c r="E990" s="4" t="s">
        <v>5674</v>
      </c>
      <c r="F990" s="5">
        <v>2002</v>
      </c>
      <c r="G990" s="6">
        <v>3.29</v>
      </c>
      <c r="H990" s="6">
        <v>3.95</v>
      </c>
      <c r="I990" s="6">
        <v>7907.9</v>
      </c>
      <c r="J990" s="6" t="s">
        <v>2024</v>
      </c>
    </row>
    <row r="991" spans="1:10" ht="30.6" x14ac:dyDescent="0.3">
      <c r="A991" s="3">
        <v>44658</v>
      </c>
      <c r="B991" s="4" t="s">
        <v>5675</v>
      </c>
      <c r="C991" s="4" t="s">
        <v>5676</v>
      </c>
      <c r="D991" s="4" t="s">
        <v>30</v>
      </c>
      <c r="E991" s="4" t="s">
        <v>5677</v>
      </c>
      <c r="F991" s="5">
        <v>347</v>
      </c>
      <c r="G991" s="6">
        <v>4.57</v>
      </c>
      <c r="H991" s="6">
        <v>11.49</v>
      </c>
      <c r="I991" s="6">
        <v>3987.03</v>
      </c>
      <c r="J991" s="6" t="s">
        <v>2024</v>
      </c>
    </row>
    <row r="992" spans="1:10" ht="20.399999999999999" x14ac:dyDescent="0.3">
      <c r="A992" s="3">
        <v>44658</v>
      </c>
      <c r="B992" s="4" t="s">
        <v>5678</v>
      </c>
      <c r="C992" s="4" t="s">
        <v>5679</v>
      </c>
      <c r="D992" s="4" t="s">
        <v>1054</v>
      </c>
      <c r="E992" s="4" t="s">
        <v>4122</v>
      </c>
      <c r="F992" s="5">
        <v>40</v>
      </c>
      <c r="G992" s="6">
        <v>2</v>
      </c>
      <c r="H992" s="6">
        <v>11.2</v>
      </c>
      <c r="I992" s="6">
        <v>448</v>
      </c>
      <c r="J992" s="6" t="s">
        <v>2024</v>
      </c>
    </row>
    <row r="993" spans="1:10" ht="20.399999999999999" x14ac:dyDescent="0.3">
      <c r="A993" s="3">
        <v>44658</v>
      </c>
      <c r="B993" s="4" t="s">
        <v>5680</v>
      </c>
      <c r="C993" s="4" t="s">
        <v>5681</v>
      </c>
      <c r="D993" s="4" t="s">
        <v>266</v>
      </c>
      <c r="E993" s="4" t="s">
        <v>5682</v>
      </c>
      <c r="F993" s="5">
        <v>211</v>
      </c>
      <c r="G993" s="6">
        <v>12.49</v>
      </c>
      <c r="H993" s="6">
        <v>15.24</v>
      </c>
      <c r="I993" s="6">
        <v>3215.64</v>
      </c>
      <c r="J993" s="6" t="s">
        <v>2024</v>
      </c>
    </row>
    <row r="994" spans="1:10" ht="30.6" x14ac:dyDescent="0.3">
      <c r="A994" s="3">
        <v>44658</v>
      </c>
      <c r="B994" s="4" t="s">
        <v>5683</v>
      </c>
      <c r="C994" s="4" t="s">
        <v>5684</v>
      </c>
      <c r="D994" s="4" t="s">
        <v>5685</v>
      </c>
      <c r="E994" s="4" t="s">
        <v>2236</v>
      </c>
      <c r="F994" s="5">
        <v>12</v>
      </c>
      <c r="G994" s="6">
        <v>11.01</v>
      </c>
      <c r="H994" s="6">
        <v>35.21</v>
      </c>
      <c r="I994" s="6">
        <v>422.52</v>
      </c>
      <c r="J994" s="6" t="s">
        <v>2024</v>
      </c>
    </row>
    <row r="995" spans="1:10" ht="30.6" x14ac:dyDescent="0.3">
      <c r="A995" s="3">
        <v>44658</v>
      </c>
      <c r="B995" s="4" t="s">
        <v>5686</v>
      </c>
      <c r="C995" s="4" t="s">
        <v>5687</v>
      </c>
      <c r="D995" s="4" t="s">
        <v>101</v>
      </c>
      <c r="E995" s="4" t="s">
        <v>2827</v>
      </c>
      <c r="F995" s="5">
        <v>231</v>
      </c>
      <c r="G995" s="6">
        <v>2.68</v>
      </c>
      <c r="H995" s="6">
        <v>15.3</v>
      </c>
      <c r="I995" s="6">
        <v>3534.3</v>
      </c>
      <c r="J995" s="6" t="s">
        <v>2024</v>
      </c>
    </row>
    <row r="996" spans="1:10" ht="20.399999999999999" x14ac:dyDescent="0.3">
      <c r="A996" s="3">
        <v>44658</v>
      </c>
      <c r="B996" s="4" t="s">
        <v>5688</v>
      </c>
      <c r="C996" s="4" t="s">
        <v>5689</v>
      </c>
      <c r="D996" s="4" t="s">
        <v>1054</v>
      </c>
      <c r="E996" s="4" t="s">
        <v>5690</v>
      </c>
      <c r="F996" s="5">
        <v>144</v>
      </c>
      <c r="G996" s="6">
        <v>0.76500000000000001</v>
      </c>
      <c r="H996" s="6">
        <v>6.9</v>
      </c>
      <c r="I996" s="6">
        <v>993.6</v>
      </c>
      <c r="J996" s="6" t="s">
        <v>2024</v>
      </c>
    </row>
    <row r="997" spans="1:10" ht="20.399999999999999" x14ac:dyDescent="0.3">
      <c r="A997" s="3">
        <v>44658</v>
      </c>
      <c r="B997" s="4" t="s">
        <v>5647</v>
      </c>
      <c r="C997" s="4" t="s">
        <v>5691</v>
      </c>
      <c r="D997" s="4" t="s">
        <v>1051</v>
      </c>
      <c r="E997" s="4" t="s">
        <v>5649</v>
      </c>
      <c r="F997" s="5">
        <v>749.17</v>
      </c>
      <c r="G997" s="6">
        <v>0.53</v>
      </c>
      <c r="H997" s="6">
        <v>3.32</v>
      </c>
      <c r="I997" s="6">
        <v>2487.2399999999998</v>
      </c>
      <c r="J997" s="6" t="s">
        <v>2024</v>
      </c>
    </row>
    <row r="998" spans="1:10" ht="20.399999999999999" x14ac:dyDescent="0.3">
      <c r="A998" s="3">
        <v>44658</v>
      </c>
      <c r="B998" s="4" t="s">
        <v>5692</v>
      </c>
      <c r="C998" s="4" t="s">
        <v>5693</v>
      </c>
      <c r="D998" s="4" t="s">
        <v>131</v>
      </c>
      <c r="E998" s="4" t="s">
        <v>2848</v>
      </c>
      <c r="F998" s="5">
        <v>13</v>
      </c>
      <c r="G998" s="6">
        <v>49.7</v>
      </c>
      <c r="H998" s="6">
        <v>49.7</v>
      </c>
      <c r="I998" s="6">
        <v>646.1</v>
      </c>
      <c r="J998" s="6" t="s">
        <v>2024</v>
      </c>
    </row>
    <row r="999" spans="1:10" ht="20.399999999999999" x14ac:dyDescent="0.3">
      <c r="A999" s="3">
        <v>44658</v>
      </c>
      <c r="B999" s="4" t="s">
        <v>5694</v>
      </c>
      <c r="C999" s="4" t="s">
        <v>5695</v>
      </c>
      <c r="D999" s="4" t="s">
        <v>73</v>
      </c>
      <c r="E999" s="4" t="s">
        <v>2611</v>
      </c>
      <c r="F999" s="5">
        <v>116</v>
      </c>
      <c r="G999" s="6">
        <v>18.309999999999999</v>
      </c>
      <c r="H999" s="6">
        <v>54.93</v>
      </c>
      <c r="I999" s="6">
        <v>6371.88</v>
      </c>
      <c r="J999" s="6" t="s">
        <v>2024</v>
      </c>
    </row>
    <row r="1000" spans="1:10" ht="20.399999999999999" x14ac:dyDescent="0.3">
      <c r="A1000" s="3">
        <v>44658</v>
      </c>
      <c r="B1000" s="4" t="s">
        <v>5696</v>
      </c>
      <c r="C1000" s="4" t="s">
        <v>5697</v>
      </c>
      <c r="D1000" s="4" t="s">
        <v>73</v>
      </c>
      <c r="E1000" s="4" t="s">
        <v>4173</v>
      </c>
      <c r="F1000" s="5">
        <v>1037</v>
      </c>
      <c r="G1000" s="6">
        <v>10.9</v>
      </c>
      <c r="H1000" s="6">
        <v>13.28</v>
      </c>
      <c r="I1000" s="6">
        <v>13771.36</v>
      </c>
      <c r="J1000" s="6" t="s">
        <v>2024</v>
      </c>
    </row>
    <row r="1001" spans="1:10" ht="20.399999999999999" x14ac:dyDescent="0.3">
      <c r="A1001" s="3">
        <v>44658</v>
      </c>
      <c r="B1001" s="4" t="s">
        <v>5698</v>
      </c>
      <c r="C1001" s="4" t="s">
        <v>5699</v>
      </c>
      <c r="D1001" s="4" t="s">
        <v>34</v>
      </c>
      <c r="E1001" s="4" t="s">
        <v>5700</v>
      </c>
      <c r="F1001" s="5">
        <v>30.25</v>
      </c>
      <c r="G1001" s="6">
        <v>36.450000000000003</v>
      </c>
      <c r="H1001" s="6">
        <v>43.75</v>
      </c>
      <c r="I1001" s="6">
        <v>1323.44</v>
      </c>
      <c r="J1001" s="6" t="s">
        <v>2024</v>
      </c>
    </row>
    <row r="1002" spans="1:10" ht="20.399999999999999" x14ac:dyDescent="0.3">
      <c r="A1002" s="3">
        <v>44658</v>
      </c>
      <c r="B1002" s="4" t="s">
        <v>5701</v>
      </c>
      <c r="C1002" s="4" t="s">
        <v>5702</v>
      </c>
      <c r="D1002" s="4" t="s">
        <v>42</v>
      </c>
      <c r="E1002" s="4" t="s">
        <v>3423</v>
      </c>
      <c r="F1002" s="5">
        <v>29.7</v>
      </c>
      <c r="G1002" s="6">
        <v>84.33</v>
      </c>
      <c r="H1002" s="6">
        <v>98.87</v>
      </c>
      <c r="I1002" s="6">
        <v>2936.44</v>
      </c>
      <c r="J1002" s="6" t="s">
        <v>2024</v>
      </c>
    </row>
    <row r="1003" spans="1:10" ht="20.399999999999999" x14ac:dyDescent="0.3">
      <c r="A1003" s="3">
        <v>44658</v>
      </c>
      <c r="B1003" s="4" t="s">
        <v>5703</v>
      </c>
      <c r="C1003" s="4" t="s">
        <v>5704</v>
      </c>
      <c r="D1003" s="4" t="s">
        <v>34</v>
      </c>
      <c r="E1003" s="4" t="s">
        <v>5705</v>
      </c>
      <c r="F1003" s="5">
        <v>190.4</v>
      </c>
      <c r="G1003" s="6">
        <v>6.83</v>
      </c>
      <c r="H1003" s="6">
        <v>23.75</v>
      </c>
      <c r="I1003" s="6">
        <v>4522</v>
      </c>
      <c r="J1003" s="6" t="s">
        <v>2024</v>
      </c>
    </row>
    <row r="1004" spans="1:10" ht="30.6" x14ac:dyDescent="0.3">
      <c r="A1004" s="3">
        <v>44658</v>
      </c>
      <c r="B1004" s="4" t="s">
        <v>5706</v>
      </c>
      <c r="C1004" s="4" t="s">
        <v>5707</v>
      </c>
      <c r="D1004" s="4" t="s">
        <v>5708</v>
      </c>
      <c r="E1004" s="4" t="s">
        <v>5709</v>
      </c>
      <c r="F1004" s="5">
        <v>125.5</v>
      </c>
      <c r="G1004" s="6">
        <v>1.3</v>
      </c>
      <c r="H1004" s="6">
        <v>2.02</v>
      </c>
      <c r="I1004" s="6">
        <v>253.51</v>
      </c>
      <c r="J1004" s="6" t="s">
        <v>2024</v>
      </c>
    </row>
    <row r="1005" spans="1:10" ht="20.399999999999999" x14ac:dyDescent="0.3">
      <c r="A1005" s="3">
        <v>44658</v>
      </c>
      <c r="B1005" s="4" t="s">
        <v>5710</v>
      </c>
      <c r="C1005" s="4" t="s">
        <v>5711</v>
      </c>
      <c r="D1005" s="4" t="s">
        <v>246</v>
      </c>
      <c r="E1005" s="4" t="s">
        <v>5712</v>
      </c>
      <c r="F1005" s="5">
        <v>17250</v>
      </c>
      <c r="G1005" s="6">
        <v>15.5</v>
      </c>
      <c r="H1005" s="6">
        <v>22.72</v>
      </c>
      <c r="I1005" s="6">
        <v>391920</v>
      </c>
      <c r="J1005" s="6" t="s">
        <v>2024</v>
      </c>
    </row>
    <row r="1006" spans="1:10" ht="20.399999999999999" x14ac:dyDescent="0.3">
      <c r="A1006" s="3">
        <v>44658</v>
      </c>
      <c r="B1006" s="4" t="s">
        <v>5713</v>
      </c>
      <c r="C1006" s="4" t="s">
        <v>5714</v>
      </c>
      <c r="D1006" s="4" t="s">
        <v>170</v>
      </c>
      <c r="E1006" s="4" t="s">
        <v>4429</v>
      </c>
      <c r="F1006" s="5">
        <v>24</v>
      </c>
      <c r="G1006" s="6">
        <v>42.84</v>
      </c>
      <c r="H1006" s="6">
        <v>90.19</v>
      </c>
      <c r="I1006" s="6">
        <v>2164.56</v>
      </c>
      <c r="J1006" s="6" t="s">
        <v>2024</v>
      </c>
    </row>
    <row r="1007" spans="1:10" ht="30.6" x14ac:dyDescent="0.3">
      <c r="A1007" s="3">
        <v>44658</v>
      </c>
      <c r="B1007" s="4" t="s">
        <v>5715</v>
      </c>
      <c r="C1007" s="4" t="s">
        <v>5716</v>
      </c>
      <c r="D1007" s="4" t="s">
        <v>30</v>
      </c>
      <c r="E1007" s="4" t="s">
        <v>3399</v>
      </c>
      <c r="F1007" s="5">
        <v>1145.2</v>
      </c>
      <c r="G1007" s="6">
        <v>3.94</v>
      </c>
      <c r="H1007" s="6">
        <v>10.31</v>
      </c>
      <c r="I1007" s="6">
        <v>11807.01</v>
      </c>
      <c r="J1007" s="6" t="s">
        <v>2024</v>
      </c>
    </row>
    <row r="1008" spans="1:10" ht="20.399999999999999" x14ac:dyDescent="0.3">
      <c r="A1008" s="35">
        <v>44658</v>
      </c>
      <c r="B1008" s="36" t="s">
        <v>5717</v>
      </c>
      <c r="C1008" s="36" t="s">
        <v>5718</v>
      </c>
      <c r="D1008" s="36" t="s">
        <v>34</v>
      </c>
      <c r="E1008" s="36" t="s">
        <v>5719</v>
      </c>
      <c r="F1008" s="37">
        <v>1422</v>
      </c>
      <c r="G1008" s="38">
        <v>5.16</v>
      </c>
      <c r="H1008" s="38">
        <v>21.06</v>
      </c>
      <c r="I1008" s="38">
        <v>29947.32</v>
      </c>
      <c r="J1008" s="38" t="s">
        <v>5882</v>
      </c>
    </row>
    <row r="1009" spans="1:10" ht="30.6" x14ac:dyDescent="0.3">
      <c r="A1009" s="3">
        <v>44658</v>
      </c>
      <c r="B1009" s="4" t="s">
        <v>5720</v>
      </c>
      <c r="C1009" s="4" t="s">
        <v>5721</v>
      </c>
      <c r="D1009" s="4" t="s">
        <v>30</v>
      </c>
      <c r="E1009" s="4" t="s">
        <v>5722</v>
      </c>
      <c r="F1009" s="5">
        <v>308.29000000000002</v>
      </c>
      <c r="G1009" s="6">
        <v>22.06</v>
      </c>
      <c r="H1009" s="6">
        <v>35.29</v>
      </c>
      <c r="I1009" s="6">
        <v>10879.55</v>
      </c>
      <c r="J1009" s="6" t="s">
        <v>2024</v>
      </c>
    </row>
    <row r="1010" spans="1:10" ht="20.399999999999999" x14ac:dyDescent="0.3">
      <c r="A1010" s="3">
        <v>44658</v>
      </c>
      <c r="B1010" s="4" t="s">
        <v>5723</v>
      </c>
      <c r="C1010" s="4" t="s">
        <v>5724</v>
      </c>
      <c r="D1010" s="4" t="s">
        <v>1054</v>
      </c>
      <c r="E1010" s="4" t="s">
        <v>2414</v>
      </c>
      <c r="F1010" s="5">
        <v>26</v>
      </c>
      <c r="G1010" s="6">
        <v>60.76</v>
      </c>
      <c r="H1010" s="6">
        <v>112</v>
      </c>
      <c r="I1010" s="6">
        <v>2912</v>
      </c>
      <c r="J1010" s="6" t="s">
        <v>2024</v>
      </c>
    </row>
    <row r="1011" spans="1:10" ht="20.399999999999999" x14ac:dyDescent="0.3">
      <c r="A1011" s="3">
        <v>44658</v>
      </c>
      <c r="B1011" s="4" t="s">
        <v>5723</v>
      </c>
      <c r="C1011" s="4" t="s">
        <v>5725</v>
      </c>
      <c r="D1011" s="4" t="s">
        <v>34</v>
      </c>
      <c r="E1011" s="4" t="s">
        <v>2414</v>
      </c>
      <c r="F1011" s="5">
        <v>35.33</v>
      </c>
      <c r="G1011" s="6">
        <v>60.76</v>
      </c>
      <c r="H1011" s="6">
        <v>112</v>
      </c>
      <c r="I1011" s="6">
        <v>3956.96</v>
      </c>
      <c r="J1011" s="6" t="s">
        <v>2024</v>
      </c>
    </row>
    <row r="1012" spans="1:10" ht="30.6" x14ac:dyDescent="0.3">
      <c r="A1012" s="3">
        <v>44658</v>
      </c>
      <c r="B1012" s="4" t="s">
        <v>5726</v>
      </c>
      <c r="C1012" s="4" t="s">
        <v>5727</v>
      </c>
      <c r="D1012" s="4" t="s">
        <v>30</v>
      </c>
      <c r="E1012" s="4" t="s">
        <v>3393</v>
      </c>
      <c r="F1012" s="5">
        <v>84.53</v>
      </c>
      <c r="G1012" s="6">
        <v>1.99</v>
      </c>
      <c r="H1012" s="6">
        <v>18.12</v>
      </c>
      <c r="I1012" s="6">
        <v>1531.68</v>
      </c>
      <c r="J1012" s="6" t="s">
        <v>2024</v>
      </c>
    </row>
    <row r="1013" spans="1:10" ht="20.399999999999999" x14ac:dyDescent="0.3">
      <c r="A1013" s="3">
        <v>44658</v>
      </c>
      <c r="B1013" s="4" t="s">
        <v>5728</v>
      </c>
      <c r="C1013" s="4" t="s">
        <v>5729</v>
      </c>
      <c r="D1013" s="4" t="s">
        <v>170</v>
      </c>
      <c r="E1013" s="4" t="s">
        <v>5730</v>
      </c>
      <c r="F1013" s="5">
        <v>62</v>
      </c>
      <c r="G1013" s="6">
        <v>53.94</v>
      </c>
      <c r="H1013" s="6">
        <v>89.97</v>
      </c>
      <c r="I1013" s="6">
        <v>5578.14</v>
      </c>
      <c r="J1013" s="6" t="s">
        <v>2024</v>
      </c>
    </row>
    <row r="1014" spans="1:10" ht="30.6" x14ac:dyDescent="0.3">
      <c r="A1014" s="3">
        <v>44658</v>
      </c>
      <c r="B1014" s="4" t="s">
        <v>5731</v>
      </c>
      <c r="C1014" s="4" t="s">
        <v>5732</v>
      </c>
      <c r="D1014" s="4" t="s">
        <v>30</v>
      </c>
      <c r="E1014" s="4" t="s">
        <v>3346</v>
      </c>
      <c r="F1014" s="5">
        <v>654</v>
      </c>
      <c r="G1014" s="6">
        <v>2.21</v>
      </c>
      <c r="H1014" s="6">
        <v>9.9600000000000009</v>
      </c>
      <c r="I1014" s="6">
        <v>6513.84</v>
      </c>
      <c r="J1014" s="6" t="s">
        <v>2024</v>
      </c>
    </row>
    <row r="1015" spans="1:10" ht="30.6" x14ac:dyDescent="0.3">
      <c r="A1015" s="3">
        <v>44658</v>
      </c>
      <c r="B1015" s="4" t="s">
        <v>5733</v>
      </c>
      <c r="C1015" s="4" t="s">
        <v>5734</v>
      </c>
      <c r="D1015" s="4" t="s">
        <v>30</v>
      </c>
      <c r="E1015" s="4" t="s">
        <v>5735</v>
      </c>
      <c r="F1015" s="5">
        <v>16.829999999999998</v>
      </c>
      <c r="G1015" s="6">
        <v>44.12</v>
      </c>
      <c r="H1015" s="6">
        <v>52.94</v>
      </c>
      <c r="I1015" s="6">
        <v>890.98</v>
      </c>
      <c r="J1015" s="6" t="s">
        <v>2024</v>
      </c>
    </row>
    <row r="1016" spans="1:10" ht="20.399999999999999" x14ac:dyDescent="0.3">
      <c r="A1016" s="3">
        <v>44658</v>
      </c>
      <c r="B1016" s="4" t="s">
        <v>5736</v>
      </c>
      <c r="C1016" s="4" t="s">
        <v>5737</v>
      </c>
      <c r="D1016" s="4" t="s">
        <v>77</v>
      </c>
      <c r="E1016" s="4" t="s">
        <v>5738</v>
      </c>
      <c r="F1016" s="5">
        <v>35</v>
      </c>
      <c r="G1016" s="6">
        <v>7.15</v>
      </c>
      <c r="H1016" s="6">
        <v>16.62</v>
      </c>
      <c r="I1016" s="6">
        <v>581.70000000000005</v>
      </c>
      <c r="J1016" s="6" t="s">
        <v>2024</v>
      </c>
    </row>
    <row r="1017" spans="1:10" ht="20.399999999999999" x14ac:dyDescent="0.3">
      <c r="A1017" s="3">
        <v>44658</v>
      </c>
      <c r="B1017" s="4" t="s">
        <v>5739</v>
      </c>
      <c r="C1017" s="4" t="s">
        <v>5740</v>
      </c>
      <c r="D1017" s="4" t="s">
        <v>42</v>
      </c>
      <c r="E1017" s="4" t="s">
        <v>5730</v>
      </c>
      <c r="F1017" s="5">
        <v>183.29</v>
      </c>
      <c r="G1017" s="6">
        <v>50.98</v>
      </c>
      <c r="H1017" s="6">
        <v>130.86000000000001</v>
      </c>
      <c r="I1017" s="6">
        <v>23985.33</v>
      </c>
      <c r="J1017" s="6" t="s">
        <v>2024</v>
      </c>
    </row>
    <row r="1018" spans="1:10" ht="20.399999999999999" x14ac:dyDescent="0.3">
      <c r="A1018" s="3">
        <v>44658</v>
      </c>
      <c r="B1018" s="4" t="s">
        <v>5741</v>
      </c>
      <c r="C1018" s="4" t="s">
        <v>5742</v>
      </c>
      <c r="D1018" s="4" t="s">
        <v>131</v>
      </c>
      <c r="E1018" s="4" t="s">
        <v>5743</v>
      </c>
      <c r="F1018" s="5">
        <v>32</v>
      </c>
      <c r="G1018" s="6">
        <v>15.25</v>
      </c>
      <c r="H1018" s="6">
        <v>29</v>
      </c>
      <c r="I1018" s="6">
        <v>928</v>
      </c>
      <c r="J1018" s="6" t="s">
        <v>2024</v>
      </c>
    </row>
    <row r="1019" spans="1:10" ht="30.6" x14ac:dyDescent="0.3">
      <c r="A1019" s="3">
        <v>44658</v>
      </c>
      <c r="B1019" s="4" t="s">
        <v>5744</v>
      </c>
      <c r="C1019" s="4" t="s">
        <v>5745</v>
      </c>
      <c r="D1019" s="4" t="s">
        <v>30</v>
      </c>
      <c r="E1019" s="4" t="s">
        <v>3393</v>
      </c>
      <c r="F1019" s="5">
        <v>38.85</v>
      </c>
      <c r="G1019" s="6">
        <v>1.99</v>
      </c>
      <c r="H1019" s="6">
        <v>14.32</v>
      </c>
      <c r="I1019" s="6">
        <v>556.33000000000004</v>
      </c>
      <c r="J1019" s="6" t="s">
        <v>2024</v>
      </c>
    </row>
    <row r="1020" spans="1:10" ht="30.6" x14ac:dyDescent="0.3">
      <c r="A1020" s="35">
        <v>44658</v>
      </c>
      <c r="B1020" s="36" t="s">
        <v>5746</v>
      </c>
      <c r="C1020" s="36" t="s">
        <v>5747</v>
      </c>
      <c r="D1020" s="36" t="s">
        <v>16</v>
      </c>
      <c r="E1020" s="36" t="s">
        <v>4920</v>
      </c>
      <c r="F1020" s="37">
        <v>551</v>
      </c>
      <c r="G1020" s="38">
        <v>8.26</v>
      </c>
      <c r="H1020" s="38">
        <v>32.32</v>
      </c>
      <c r="I1020" s="38">
        <v>17808.32</v>
      </c>
      <c r="J1020" s="38" t="s">
        <v>5882</v>
      </c>
    </row>
    <row r="1021" spans="1:10" ht="30.6" x14ac:dyDescent="0.3">
      <c r="A1021" s="3">
        <v>44658</v>
      </c>
      <c r="B1021" s="4" t="s">
        <v>5748</v>
      </c>
      <c r="C1021" s="4" t="s">
        <v>5749</v>
      </c>
      <c r="D1021" s="4" t="s">
        <v>5750</v>
      </c>
      <c r="E1021" s="4" t="s">
        <v>5751</v>
      </c>
      <c r="F1021" s="5">
        <v>17.5</v>
      </c>
      <c r="G1021" s="6">
        <v>6.16</v>
      </c>
      <c r="H1021" s="6">
        <v>7.39</v>
      </c>
      <c r="I1021" s="6">
        <v>129.33000000000001</v>
      </c>
      <c r="J1021" s="6" t="s">
        <v>2024</v>
      </c>
    </row>
    <row r="1022" spans="1:10" ht="20.399999999999999" x14ac:dyDescent="0.3">
      <c r="A1022" s="3">
        <v>44658</v>
      </c>
      <c r="B1022" s="4" t="s">
        <v>5752</v>
      </c>
      <c r="C1022" s="4" t="s">
        <v>5753</v>
      </c>
      <c r="D1022" s="4" t="s">
        <v>73</v>
      </c>
      <c r="E1022" s="4" t="s">
        <v>5754</v>
      </c>
      <c r="F1022" s="5">
        <v>203</v>
      </c>
      <c r="G1022" s="6">
        <v>11.38</v>
      </c>
      <c r="H1022" s="6">
        <v>29.8</v>
      </c>
      <c r="I1022" s="6">
        <v>6049.4</v>
      </c>
      <c r="J1022" s="6" t="s">
        <v>2024</v>
      </c>
    </row>
    <row r="1023" spans="1:10" ht="20.399999999999999" x14ac:dyDescent="0.3">
      <c r="A1023" s="3">
        <v>44658</v>
      </c>
      <c r="B1023" s="4" t="s">
        <v>5755</v>
      </c>
      <c r="C1023" s="4" t="s">
        <v>5756</v>
      </c>
      <c r="D1023" s="4" t="s">
        <v>170</v>
      </c>
      <c r="E1023" s="4" t="s">
        <v>2414</v>
      </c>
      <c r="F1023" s="5">
        <v>15</v>
      </c>
      <c r="G1023" s="6">
        <v>67.34</v>
      </c>
      <c r="H1023" s="6">
        <v>112.93</v>
      </c>
      <c r="I1023" s="6">
        <v>1693.95</v>
      </c>
      <c r="J1023" s="6" t="s">
        <v>2024</v>
      </c>
    </row>
    <row r="1024" spans="1:10" ht="30.6" x14ac:dyDescent="0.3">
      <c r="A1024" s="3">
        <v>44658</v>
      </c>
      <c r="B1024" s="4" t="s">
        <v>5757</v>
      </c>
      <c r="C1024" s="4" t="s">
        <v>5758</v>
      </c>
      <c r="D1024" s="4" t="s">
        <v>30</v>
      </c>
      <c r="E1024" s="4" t="s">
        <v>5759</v>
      </c>
      <c r="F1024" s="5">
        <v>990.5</v>
      </c>
      <c r="G1024" s="6">
        <v>0.97</v>
      </c>
      <c r="H1024" s="6">
        <v>3.32</v>
      </c>
      <c r="I1024" s="6">
        <v>3288.46</v>
      </c>
      <c r="J1024" s="6" t="s">
        <v>2024</v>
      </c>
    </row>
    <row r="1025" spans="1:10" ht="20.399999999999999" x14ac:dyDescent="0.3">
      <c r="A1025" s="3">
        <v>44658</v>
      </c>
      <c r="B1025" s="4" t="s">
        <v>5760</v>
      </c>
      <c r="C1025" s="4" t="s">
        <v>5761</v>
      </c>
      <c r="D1025" s="4" t="s">
        <v>1054</v>
      </c>
      <c r="E1025" s="4" t="s">
        <v>5762</v>
      </c>
      <c r="F1025" s="5">
        <v>116</v>
      </c>
      <c r="G1025" s="6">
        <v>15.78</v>
      </c>
      <c r="H1025" s="6">
        <v>25.25</v>
      </c>
      <c r="I1025" s="6">
        <v>2929</v>
      </c>
      <c r="J1025" s="6" t="s">
        <v>2024</v>
      </c>
    </row>
    <row r="1026" spans="1:10" ht="20.399999999999999" x14ac:dyDescent="0.3">
      <c r="A1026" s="3">
        <v>44658</v>
      </c>
      <c r="B1026" s="4" t="s">
        <v>5763</v>
      </c>
      <c r="C1026" s="4" t="s">
        <v>5764</v>
      </c>
      <c r="D1026" s="4" t="s">
        <v>42</v>
      </c>
      <c r="E1026" s="4" t="s">
        <v>4982</v>
      </c>
      <c r="F1026" s="5">
        <v>11</v>
      </c>
      <c r="G1026" s="6">
        <v>14.95</v>
      </c>
      <c r="H1026" s="6">
        <v>37.39</v>
      </c>
      <c r="I1026" s="6">
        <v>411.29</v>
      </c>
      <c r="J1026" s="6" t="s">
        <v>2024</v>
      </c>
    </row>
    <row r="1027" spans="1:10" ht="30.6" x14ac:dyDescent="0.3">
      <c r="A1027" s="3">
        <v>44658</v>
      </c>
      <c r="B1027" s="4" t="s">
        <v>5765</v>
      </c>
      <c r="C1027" s="4" t="s">
        <v>5766</v>
      </c>
      <c r="D1027" s="4" t="s">
        <v>12</v>
      </c>
      <c r="E1027" s="4" t="s">
        <v>5767</v>
      </c>
      <c r="F1027" s="5">
        <v>493</v>
      </c>
      <c r="G1027" s="6">
        <v>3.96</v>
      </c>
      <c r="H1027" s="6">
        <v>6.05</v>
      </c>
      <c r="I1027" s="6">
        <v>2982.65</v>
      </c>
      <c r="J1027" s="6" t="s">
        <v>2024</v>
      </c>
    </row>
    <row r="1028" spans="1:10" ht="20.399999999999999" x14ac:dyDescent="0.3">
      <c r="A1028" s="3">
        <v>44686</v>
      </c>
      <c r="B1028" s="4" t="s">
        <v>6265</v>
      </c>
      <c r="C1028" s="4" t="s">
        <v>6266</v>
      </c>
      <c r="D1028" s="4" t="s">
        <v>6267</v>
      </c>
      <c r="E1028" s="4" t="s">
        <v>6268</v>
      </c>
      <c r="F1028" s="5">
        <v>82</v>
      </c>
      <c r="G1028" s="6">
        <v>14.66</v>
      </c>
      <c r="H1028" s="6">
        <v>37.619999999999997</v>
      </c>
      <c r="I1028" s="6">
        <v>3084.7</v>
      </c>
      <c r="J1028" s="6" t="s">
        <v>2024</v>
      </c>
    </row>
    <row r="1029" spans="1:10" ht="20.399999999999999" x14ac:dyDescent="0.3">
      <c r="A1029" s="3">
        <v>44686</v>
      </c>
      <c r="B1029" s="4" t="s">
        <v>6269</v>
      </c>
      <c r="C1029" s="4" t="s">
        <v>6270</v>
      </c>
      <c r="D1029" s="4" t="s">
        <v>6267</v>
      </c>
      <c r="E1029" s="4" t="s">
        <v>6271</v>
      </c>
      <c r="F1029" s="5">
        <v>1436</v>
      </c>
      <c r="G1029" s="6">
        <v>31.28</v>
      </c>
      <c r="H1029" s="6">
        <v>31.28</v>
      </c>
      <c r="I1029" s="6">
        <v>44913.74</v>
      </c>
      <c r="J1029" s="6" t="s">
        <v>2024</v>
      </c>
    </row>
    <row r="1030" spans="1:10" ht="30.6" x14ac:dyDescent="0.3">
      <c r="A1030" s="3">
        <v>44686</v>
      </c>
      <c r="B1030" s="4" t="s">
        <v>6272</v>
      </c>
      <c r="C1030" s="4" t="s">
        <v>6273</v>
      </c>
      <c r="D1030" s="4" t="s">
        <v>3983</v>
      </c>
      <c r="E1030" s="4" t="s">
        <v>6274</v>
      </c>
      <c r="F1030" s="5">
        <v>81.17</v>
      </c>
      <c r="G1030" s="6">
        <v>2.79</v>
      </c>
      <c r="H1030" s="6">
        <v>5.58</v>
      </c>
      <c r="I1030" s="6">
        <v>452.93</v>
      </c>
      <c r="J1030" s="6" t="s">
        <v>2024</v>
      </c>
    </row>
    <row r="1031" spans="1:10" ht="30.6" x14ac:dyDescent="0.3">
      <c r="A1031" s="3">
        <v>44686</v>
      </c>
      <c r="B1031" s="4" t="s">
        <v>1860</v>
      </c>
      <c r="C1031" s="4" t="s">
        <v>6275</v>
      </c>
      <c r="D1031" s="4" t="s">
        <v>1188</v>
      </c>
      <c r="E1031" s="4" t="s">
        <v>2204</v>
      </c>
      <c r="F1031" s="5">
        <v>2385.52</v>
      </c>
      <c r="G1031" s="6">
        <v>3.39</v>
      </c>
      <c r="H1031" s="6">
        <v>3.8</v>
      </c>
      <c r="I1031" s="6">
        <v>9064.98</v>
      </c>
      <c r="J1031" s="6" t="s">
        <v>2024</v>
      </c>
    </row>
    <row r="1032" spans="1:10" ht="20.399999999999999" x14ac:dyDescent="0.3">
      <c r="A1032" s="3">
        <v>44686</v>
      </c>
      <c r="B1032" s="4" t="s">
        <v>6276</v>
      </c>
      <c r="C1032" s="4" t="s">
        <v>6277</v>
      </c>
      <c r="D1032" s="4" t="s">
        <v>1188</v>
      </c>
      <c r="E1032" s="4" t="s">
        <v>2760</v>
      </c>
      <c r="F1032" s="5">
        <v>70</v>
      </c>
      <c r="G1032" s="6">
        <v>12.07</v>
      </c>
      <c r="H1032" s="6">
        <v>12.07</v>
      </c>
      <c r="I1032" s="6">
        <v>844.9</v>
      </c>
      <c r="J1032" s="6" t="s">
        <v>2024</v>
      </c>
    </row>
    <row r="1033" spans="1:10" ht="30.6" x14ac:dyDescent="0.3">
      <c r="A1033" s="3">
        <v>44686</v>
      </c>
      <c r="B1033" s="4" t="s">
        <v>6276</v>
      </c>
      <c r="C1033" s="4" t="s">
        <v>6278</v>
      </c>
      <c r="D1033" s="4" t="s">
        <v>12</v>
      </c>
      <c r="E1033" s="4" t="s">
        <v>6279</v>
      </c>
      <c r="F1033" s="5">
        <v>3201</v>
      </c>
      <c r="G1033" s="6">
        <v>15.97</v>
      </c>
      <c r="H1033" s="6">
        <v>15.97</v>
      </c>
      <c r="I1033" s="6">
        <v>51119.97</v>
      </c>
      <c r="J1033" s="6" t="s">
        <v>2024</v>
      </c>
    </row>
    <row r="1034" spans="1:10" ht="20.399999999999999" x14ac:dyDescent="0.3">
      <c r="A1034" s="3">
        <v>44686</v>
      </c>
      <c r="B1034" s="4" t="s">
        <v>6280</v>
      </c>
      <c r="C1034" s="4" t="s">
        <v>6281</v>
      </c>
      <c r="D1034" s="4" t="s">
        <v>38</v>
      </c>
      <c r="E1034" s="4" t="s">
        <v>6282</v>
      </c>
      <c r="F1034" s="5">
        <v>29780</v>
      </c>
      <c r="G1034" s="6">
        <v>0.59</v>
      </c>
      <c r="H1034" s="6">
        <v>0</v>
      </c>
      <c r="I1034" s="6">
        <v>0</v>
      </c>
      <c r="J1034" s="6" t="s">
        <v>2024</v>
      </c>
    </row>
    <row r="1035" spans="1:10" ht="30.6" x14ac:dyDescent="0.3">
      <c r="A1035" s="3">
        <v>44686</v>
      </c>
      <c r="B1035" s="4" t="s">
        <v>1825</v>
      </c>
      <c r="C1035" s="4" t="s">
        <v>6283</v>
      </c>
      <c r="D1035" s="4" t="s">
        <v>12</v>
      </c>
      <c r="E1035" s="4" t="s">
        <v>6284</v>
      </c>
      <c r="F1035" s="5">
        <v>2689.66</v>
      </c>
      <c r="G1035" s="6">
        <v>5.25</v>
      </c>
      <c r="H1035" s="6">
        <v>6.3</v>
      </c>
      <c r="I1035" s="6">
        <v>16944.86</v>
      </c>
      <c r="J1035" s="6" t="s">
        <v>2024</v>
      </c>
    </row>
    <row r="1036" spans="1:10" ht="40.799999999999997" x14ac:dyDescent="0.3">
      <c r="A1036" s="3">
        <v>44686</v>
      </c>
      <c r="B1036" s="4" t="s">
        <v>6285</v>
      </c>
      <c r="C1036" s="4" t="s">
        <v>6286</v>
      </c>
      <c r="D1036" s="4" t="s">
        <v>6287</v>
      </c>
      <c r="E1036" s="4" t="s">
        <v>6166</v>
      </c>
      <c r="F1036" s="5">
        <v>1152</v>
      </c>
      <c r="G1036" s="6">
        <v>1.86</v>
      </c>
      <c r="H1036" s="6">
        <v>6.97</v>
      </c>
      <c r="I1036" s="6">
        <v>8029.44</v>
      </c>
      <c r="J1036" s="6" t="s">
        <v>2024</v>
      </c>
    </row>
    <row r="1037" spans="1:10" ht="20.399999999999999" x14ac:dyDescent="0.3">
      <c r="A1037" s="3">
        <v>44686</v>
      </c>
      <c r="B1037" s="4" t="s">
        <v>6288</v>
      </c>
      <c r="C1037" s="4" t="s">
        <v>6289</v>
      </c>
      <c r="D1037" s="4" t="s">
        <v>38</v>
      </c>
      <c r="E1037" s="4" t="s">
        <v>3431</v>
      </c>
      <c r="F1037" s="5">
        <v>8432</v>
      </c>
      <c r="G1037" s="6">
        <v>22.96</v>
      </c>
      <c r="H1037" s="6">
        <v>0</v>
      </c>
      <c r="I1037" s="6">
        <v>0</v>
      </c>
      <c r="J1037" s="6" t="s">
        <v>2024</v>
      </c>
    </row>
    <row r="1038" spans="1:10" ht="20.399999999999999" x14ac:dyDescent="0.3">
      <c r="A1038" s="3">
        <v>44686</v>
      </c>
      <c r="B1038" s="4" t="s">
        <v>6276</v>
      </c>
      <c r="C1038" s="4" t="s">
        <v>6290</v>
      </c>
      <c r="D1038" s="4" t="s">
        <v>1188</v>
      </c>
      <c r="E1038" s="4" t="s">
        <v>6291</v>
      </c>
      <c r="F1038" s="5">
        <v>1.02</v>
      </c>
      <c r="G1038" s="6">
        <v>21.72</v>
      </c>
      <c r="H1038" s="6">
        <v>26.06</v>
      </c>
      <c r="I1038" s="6">
        <v>26.58</v>
      </c>
      <c r="J1038" s="6" t="s">
        <v>2024</v>
      </c>
    </row>
    <row r="1039" spans="1:10" ht="20.399999999999999" x14ac:dyDescent="0.3">
      <c r="A1039" s="3">
        <v>44686</v>
      </c>
      <c r="B1039" s="4" t="s">
        <v>6276</v>
      </c>
      <c r="C1039" s="4" t="s">
        <v>6292</v>
      </c>
      <c r="D1039" s="4" t="s">
        <v>1188</v>
      </c>
      <c r="E1039" s="4" t="s">
        <v>6291</v>
      </c>
      <c r="F1039" s="5">
        <v>2.5299999999999998</v>
      </c>
      <c r="G1039" s="6">
        <v>21.72</v>
      </c>
      <c r="H1039" s="6">
        <v>26.06</v>
      </c>
      <c r="I1039" s="6">
        <v>65.94</v>
      </c>
      <c r="J1039" s="6" t="s">
        <v>2024</v>
      </c>
    </row>
    <row r="1040" spans="1:10" ht="20.399999999999999" x14ac:dyDescent="0.3">
      <c r="A1040" s="3">
        <v>44686</v>
      </c>
      <c r="B1040" s="4" t="s">
        <v>6293</v>
      </c>
      <c r="C1040" s="4" t="s">
        <v>6294</v>
      </c>
      <c r="D1040" s="4" t="s">
        <v>34</v>
      </c>
      <c r="E1040" s="4" t="s">
        <v>6295</v>
      </c>
      <c r="F1040" s="5">
        <v>116.25</v>
      </c>
      <c r="G1040" s="6">
        <v>15.85</v>
      </c>
      <c r="H1040" s="6">
        <v>22.19</v>
      </c>
      <c r="I1040" s="6">
        <v>2579.59</v>
      </c>
      <c r="J1040" s="6" t="s">
        <v>2024</v>
      </c>
    </row>
    <row r="1041" spans="1:10" ht="20.399999999999999" x14ac:dyDescent="0.3">
      <c r="A1041" s="3">
        <v>44686</v>
      </c>
      <c r="B1041" s="4" t="s">
        <v>6296</v>
      </c>
      <c r="C1041" s="4" t="s">
        <v>6297</v>
      </c>
      <c r="D1041" s="4" t="s">
        <v>246</v>
      </c>
      <c r="E1041" s="4" t="s">
        <v>6298</v>
      </c>
      <c r="F1041" s="5">
        <v>568</v>
      </c>
      <c r="G1041" s="6">
        <v>0.65</v>
      </c>
      <c r="H1041" s="6">
        <v>3.5</v>
      </c>
      <c r="I1041" s="6">
        <v>1988</v>
      </c>
      <c r="J1041" s="6" t="s">
        <v>2024</v>
      </c>
    </row>
    <row r="1042" spans="1:10" ht="30.6" x14ac:dyDescent="0.3">
      <c r="A1042" s="3">
        <v>44686</v>
      </c>
      <c r="B1042" s="4" t="s">
        <v>6299</v>
      </c>
      <c r="C1042" s="4" t="s">
        <v>6300</v>
      </c>
      <c r="D1042" s="4" t="s">
        <v>12</v>
      </c>
      <c r="E1042" s="4" t="s">
        <v>6301</v>
      </c>
      <c r="F1042" s="5">
        <v>85</v>
      </c>
      <c r="G1042" s="6">
        <v>3.71</v>
      </c>
      <c r="H1042" s="6">
        <v>3.71</v>
      </c>
      <c r="I1042" s="6">
        <v>315.35000000000002</v>
      </c>
      <c r="J1042" s="6" t="s">
        <v>2024</v>
      </c>
    </row>
    <row r="1043" spans="1:10" ht="20.399999999999999" x14ac:dyDescent="0.3">
      <c r="A1043" s="3">
        <v>44686</v>
      </c>
      <c r="B1043" s="4" t="s">
        <v>6302</v>
      </c>
      <c r="C1043" s="4" t="s">
        <v>6303</v>
      </c>
      <c r="D1043" s="4" t="s">
        <v>246</v>
      </c>
      <c r="E1043" s="4" t="s">
        <v>6304</v>
      </c>
      <c r="F1043" s="5">
        <v>196</v>
      </c>
      <c r="G1043" s="6">
        <v>2.85</v>
      </c>
      <c r="H1043" s="6">
        <v>3.32</v>
      </c>
      <c r="I1043" s="6">
        <v>650.72</v>
      </c>
      <c r="J1043" s="6" t="s">
        <v>2024</v>
      </c>
    </row>
    <row r="1044" spans="1:10" ht="20.399999999999999" x14ac:dyDescent="0.3">
      <c r="A1044" s="3">
        <v>44686</v>
      </c>
      <c r="B1044" s="4" t="s">
        <v>6305</v>
      </c>
      <c r="C1044" s="4" t="s">
        <v>6306</v>
      </c>
      <c r="D1044" s="4" t="s">
        <v>6307</v>
      </c>
      <c r="E1044" s="4" t="s">
        <v>2043</v>
      </c>
      <c r="F1044" s="5">
        <v>190.92</v>
      </c>
      <c r="G1044" s="6">
        <v>1.37</v>
      </c>
      <c r="H1044" s="6">
        <v>22</v>
      </c>
      <c r="I1044" s="6">
        <v>4200.24</v>
      </c>
      <c r="J1044" s="6" t="s">
        <v>2024</v>
      </c>
    </row>
    <row r="1045" spans="1:10" ht="20.399999999999999" x14ac:dyDescent="0.3">
      <c r="A1045" s="3">
        <v>44686</v>
      </c>
      <c r="B1045" s="4" t="s">
        <v>6308</v>
      </c>
      <c r="C1045" s="4" t="s">
        <v>6309</v>
      </c>
      <c r="D1045" s="4" t="s">
        <v>77</v>
      </c>
      <c r="E1045" s="4" t="s">
        <v>6310</v>
      </c>
      <c r="F1045" s="5">
        <v>24.55</v>
      </c>
      <c r="G1045" s="6">
        <v>5.71</v>
      </c>
      <c r="H1045" s="6">
        <v>6.85</v>
      </c>
      <c r="I1045" s="6">
        <v>168.21</v>
      </c>
      <c r="J1045" s="6" t="s">
        <v>2024</v>
      </c>
    </row>
    <row r="1046" spans="1:10" ht="20.399999999999999" x14ac:dyDescent="0.3">
      <c r="A1046" s="3">
        <v>44686</v>
      </c>
      <c r="B1046" s="4" t="s">
        <v>4114</v>
      </c>
      <c r="C1046" s="4" t="s">
        <v>6311</v>
      </c>
      <c r="D1046" s="4" t="s">
        <v>77</v>
      </c>
      <c r="E1046" s="4" t="s">
        <v>4116</v>
      </c>
      <c r="F1046" s="5">
        <v>41</v>
      </c>
      <c r="G1046" s="6">
        <v>9.9600000000000009</v>
      </c>
      <c r="H1046" s="6">
        <v>11.63</v>
      </c>
      <c r="I1046" s="6">
        <v>476.83</v>
      </c>
      <c r="J1046" s="6" t="s">
        <v>2024</v>
      </c>
    </row>
    <row r="1047" spans="1:10" ht="30.6" x14ac:dyDescent="0.3">
      <c r="A1047" s="3">
        <v>44686</v>
      </c>
      <c r="B1047" s="4" t="s">
        <v>2003</v>
      </c>
      <c r="C1047" s="4" t="s">
        <v>6312</v>
      </c>
      <c r="D1047" s="4" t="s">
        <v>12</v>
      </c>
      <c r="E1047" s="4" t="s">
        <v>6313</v>
      </c>
      <c r="F1047" s="5">
        <v>4</v>
      </c>
      <c r="G1047" s="6">
        <v>35.909999999999997</v>
      </c>
      <c r="H1047" s="6">
        <v>38.15</v>
      </c>
      <c r="I1047" s="6">
        <v>152.6</v>
      </c>
      <c r="J1047" s="6" t="s">
        <v>2024</v>
      </c>
    </row>
    <row r="1048" spans="1:10" ht="20.399999999999999" x14ac:dyDescent="0.3">
      <c r="A1048" s="3">
        <v>44686</v>
      </c>
      <c r="B1048" s="4" t="s">
        <v>6314</v>
      </c>
      <c r="C1048" s="4" t="s">
        <v>6315</v>
      </c>
      <c r="D1048" s="4" t="s">
        <v>246</v>
      </c>
      <c r="E1048" s="4" t="s">
        <v>6316</v>
      </c>
      <c r="F1048" s="5">
        <v>118</v>
      </c>
      <c r="G1048" s="6">
        <v>3.46</v>
      </c>
      <c r="H1048" s="6">
        <v>3.46</v>
      </c>
      <c r="I1048" s="6">
        <v>408.28</v>
      </c>
      <c r="J1048" s="6" t="s">
        <v>2024</v>
      </c>
    </row>
    <row r="1049" spans="1:10" ht="20.399999999999999" x14ac:dyDescent="0.3">
      <c r="A1049" s="3">
        <v>44686</v>
      </c>
      <c r="B1049" s="4" t="s">
        <v>6314</v>
      </c>
      <c r="C1049" s="4" t="s">
        <v>6317</v>
      </c>
      <c r="D1049" s="4" t="s">
        <v>1188</v>
      </c>
      <c r="E1049" s="4" t="s">
        <v>6316</v>
      </c>
      <c r="F1049" s="5">
        <v>114.06</v>
      </c>
      <c r="G1049" s="6">
        <v>3.46</v>
      </c>
      <c r="H1049" s="6">
        <v>3.46</v>
      </c>
      <c r="I1049" s="6">
        <v>394.65</v>
      </c>
      <c r="J1049" s="6" t="s">
        <v>2024</v>
      </c>
    </row>
    <row r="1050" spans="1:10" ht="20.399999999999999" x14ac:dyDescent="0.3">
      <c r="A1050" s="3">
        <v>44686</v>
      </c>
      <c r="B1050" s="4" t="s">
        <v>6318</v>
      </c>
      <c r="C1050" s="4" t="s">
        <v>6319</v>
      </c>
      <c r="D1050" s="4" t="s">
        <v>1158</v>
      </c>
      <c r="E1050" s="4" t="s">
        <v>6320</v>
      </c>
      <c r="F1050" s="5">
        <v>287</v>
      </c>
      <c r="G1050" s="6">
        <v>4.9800000000000004</v>
      </c>
      <c r="H1050" s="6">
        <v>15</v>
      </c>
      <c r="I1050" s="6">
        <v>4305</v>
      </c>
      <c r="J1050" s="6" t="s">
        <v>2024</v>
      </c>
    </row>
    <row r="1051" spans="1:10" ht="20.399999999999999" x14ac:dyDescent="0.3">
      <c r="A1051" s="3">
        <v>44686</v>
      </c>
      <c r="B1051" s="4" t="s">
        <v>6318</v>
      </c>
      <c r="C1051" s="4" t="s">
        <v>6321</v>
      </c>
      <c r="D1051" s="4" t="s">
        <v>38</v>
      </c>
      <c r="E1051" s="4" t="s">
        <v>6320</v>
      </c>
      <c r="F1051" s="5">
        <v>242</v>
      </c>
      <c r="G1051" s="6">
        <v>4.9800000000000004</v>
      </c>
      <c r="H1051" s="6">
        <v>0</v>
      </c>
      <c r="I1051" s="6">
        <v>0</v>
      </c>
      <c r="J1051" s="6" t="s">
        <v>2024</v>
      </c>
    </row>
    <row r="1052" spans="1:10" ht="20.399999999999999" x14ac:dyDescent="0.3">
      <c r="A1052" s="3">
        <v>44686</v>
      </c>
      <c r="B1052" s="4" t="s">
        <v>6318</v>
      </c>
      <c r="C1052" s="4" t="s">
        <v>6322</v>
      </c>
      <c r="D1052" s="4" t="s">
        <v>38</v>
      </c>
      <c r="E1052" s="4" t="s">
        <v>6320</v>
      </c>
      <c r="F1052" s="5">
        <v>6350</v>
      </c>
      <c r="G1052" s="6">
        <v>9.32</v>
      </c>
      <c r="H1052" s="6">
        <v>0</v>
      </c>
      <c r="I1052" s="6">
        <v>0</v>
      </c>
      <c r="J1052" s="6" t="s">
        <v>2024</v>
      </c>
    </row>
    <row r="1053" spans="1:10" ht="30.6" x14ac:dyDescent="0.3">
      <c r="A1053" s="3">
        <v>44686</v>
      </c>
      <c r="B1053" s="4" t="s">
        <v>4035</v>
      </c>
      <c r="C1053" s="4" t="s">
        <v>6323</v>
      </c>
      <c r="D1053" s="4" t="s">
        <v>30</v>
      </c>
      <c r="E1053" s="4" t="s">
        <v>4037</v>
      </c>
      <c r="F1053" s="5">
        <v>235.75</v>
      </c>
      <c r="G1053" s="6">
        <v>2.2400000000000002</v>
      </c>
      <c r="H1053" s="6">
        <v>3.96</v>
      </c>
      <c r="I1053" s="6">
        <v>933.57</v>
      </c>
      <c r="J1053" s="6" t="s">
        <v>2024</v>
      </c>
    </row>
    <row r="1054" spans="1:10" ht="30.6" x14ac:dyDescent="0.3">
      <c r="A1054" s="3">
        <v>44686</v>
      </c>
      <c r="B1054" s="4" t="s">
        <v>6324</v>
      </c>
      <c r="C1054" s="4" t="s">
        <v>6325</v>
      </c>
      <c r="D1054" s="4" t="s">
        <v>30</v>
      </c>
      <c r="E1054" s="4" t="s">
        <v>6326</v>
      </c>
      <c r="F1054" s="5">
        <v>10.5</v>
      </c>
      <c r="G1054" s="6">
        <v>7.34</v>
      </c>
      <c r="H1054" s="6">
        <v>14.7</v>
      </c>
      <c r="I1054" s="6">
        <v>154.35</v>
      </c>
      <c r="J1054" s="6" t="s">
        <v>2024</v>
      </c>
    </row>
    <row r="1055" spans="1:10" ht="20.399999999999999" x14ac:dyDescent="0.3">
      <c r="A1055" s="3">
        <v>44686</v>
      </c>
      <c r="B1055" s="4" t="s">
        <v>6327</v>
      </c>
      <c r="C1055" s="4" t="s">
        <v>6328</v>
      </c>
      <c r="D1055" s="4" t="s">
        <v>1219</v>
      </c>
      <c r="E1055" s="4" t="s">
        <v>2126</v>
      </c>
      <c r="F1055" s="5">
        <v>27.125</v>
      </c>
      <c r="G1055" s="6">
        <v>25.02</v>
      </c>
      <c r="H1055" s="6">
        <v>33</v>
      </c>
      <c r="I1055" s="6">
        <v>895.13</v>
      </c>
      <c r="J1055" s="6" t="s">
        <v>2024</v>
      </c>
    </row>
    <row r="1056" spans="1:10" ht="30.6" x14ac:dyDescent="0.3">
      <c r="A1056" s="3">
        <v>44686</v>
      </c>
      <c r="B1056" s="4" t="s">
        <v>6329</v>
      </c>
      <c r="C1056" s="4" t="s">
        <v>6330</v>
      </c>
      <c r="D1056" s="4" t="s">
        <v>30</v>
      </c>
      <c r="E1056" s="4" t="s">
        <v>6331</v>
      </c>
      <c r="F1056" s="5">
        <v>55.5</v>
      </c>
      <c r="G1056" s="6">
        <v>7.34</v>
      </c>
      <c r="H1056" s="6">
        <v>26.31</v>
      </c>
      <c r="I1056" s="6">
        <v>1460.21</v>
      </c>
      <c r="J1056" s="6" t="s">
        <v>2024</v>
      </c>
    </row>
    <row r="1057" spans="1:10" ht="30.6" x14ac:dyDescent="0.3">
      <c r="A1057" s="3">
        <v>44686</v>
      </c>
      <c r="B1057" s="4" t="s">
        <v>6332</v>
      </c>
      <c r="C1057" s="4" t="s">
        <v>6333</v>
      </c>
      <c r="D1057" s="4" t="s">
        <v>69</v>
      </c>
      <c r="E1057" s="4" t="s">
        <v>6334</v>
      </c>
      <c r="F1057" s="5">
        <v>371</v>
      </c>
      <c r="G1057" s="6">
        <v>3.82</v>
      </c>
      <c r="H1057" s="6">
        <v>11.71</v>
      </c>
      <c r="I1057" s="6">
        <v>4344.41</v>
      </c>
      <c r="J1057" s="6" t="s">
        <v>2024</v>
      </c>
    </row>
    <row r="1058" spans="1:10" ht="20.399999999999999" x14ac:dyDescent="0.3">
      <c r="A1058" s="3">
        <v>44686</v>
      </c>
      <c r="B1058" s="4" t="s">
        <v>6335</v>
      </c>
      <c r="C1058" s="4" t="s">
        <v>6336</v>
      </c>
      <c r="D1058" s="4" t="s">
        <v>131</v>
      </c>
      <c r="E1058" s="4" t="s">
        <v>6337</v>
      </c>
      <c r="F1058" s="5">
        <v>135</v>
      </c>
      <c r="G1058" s="6">
        <v>9.57</v>
      </c>
      <c r="H1058" s="6">
        <v>20.09</v>
      </c>
      <c r="I1058" s="6">
        <v>2712.15</v>
      </c>
      <c r="J1058" s="6" t="s">
        <v>2024</v>
      </c>
    </row>
    <row r="1059" spans="1:10" ht="30.6" x14ac:dyDescent="0.3">
      <c r="A1059" s="35">
        <v>44686</v>
      </c>
      <c r="B1059" s="36" t="s">
        <v>6338</v>
      </c>
      <c r="C1059" s="36" t="s">
        <v>6339</v>
      </c>
      <c r="D1059" s="36" t="s">
        <v>12</v>
      </c>
      <c r="E1059" s="36" t="s">
        <v>4185</v>
      </c>
      <c r="F1059" s="37">
        <v>986</v>
      </c>
      <c r="G1059" s="38">
        <v>12.38</v>
      </c>
      <c r="H1059" s="38">
        <v>13.1</v>
      </c>
      <c r="I1059" s="38">
        <v>12916.6</v>
      </c>
      <c r="J1059" s="38" t="s">
        <v>5882</v>
      </c>
    </row>
    <row r="1060" spans="1:10" ht="20.399999999999999" x14ac:dyDescent="0.3">
      <c r="A1060" s="35">
        <v>44686</v>
      </c>
      <c r="B1060" s="36" t="s">
        <v>6340</v>
      </c>
      <c r="C1060" s="36" t="s">
        <v>6341</v>
      </c>
      <c r="D1060" s="36" t="s">
        <v>97</v>
      </c>
      <c r="E1060" s="36" t="s">
        <v>6342</v>
      </c>
      <c r="F1060" s="37">
        <v>1917</v>
      </c>
      <c r="G1060" s="38">
        <v>0.34</v>
      </c>
      <c r="H1060" s="38">
        <v>6.25</v>
      </c>
      <c r="I1060" s="38">
        <v>11981.25</v>
      </c>
      <c r="J1060" s="38" t="s">
        <v>5882</v>
      </c>
    </row>
    <row r="1061" spans="1:10" ht="30.6" x14ac:dyDescent="0.3">
      <c r="A1061" s="3">
        <v>44686</v>
      </c>
      <c r="B1061" s="4" t="s">
        <v>6343</v>
      </c>
      <c r="C1061" s="4" t="s">
        <v>6344</v>
      </c>
      <c r="D1061" s="4" t="s">
        <v>12</v>
      </c>
      <c r="E1061" s="4" t="s">
        <v>6345</v>
      </c>
      <c r="F1061" s="5">
        <v>155</v>
      </c>
      <c r="G1061" s="6">
        <v>4.47</v>
      </c>
      <c r="H1061" s="6">
        <v>28.91</v>
      </c>
      <c r="I1061" s="6">
        <v>4481.05</v>
      </c>
      <c r="J1061" s="6" t="s">
        <v>2024</v>
      </c>
    </row>
    <row r="1062" spans="1:10" ht="30.6" x14ac:dyDescent="0.3">
      <c r="A1062" s="3">
        <v>44686</v>
      </c>
      <c r="B1062" s="4" t="s">
        <v>6346</v>
      </c>
      <c r="C1062" s="4" t="s">
        <v>6347</v>
      </c>
      <c r="D1062" s="4" t="s">
        <v>16</v>
      </c>
      <c r="E1062" s="4" t="s">
        <v>3325</v>
      </c>
      <c r="F1062" s="5">
        <v>24</v>
      </c>
      <c r="G1062" s="6">
        <v>25.36</v>
      </c>
      <c r="H1062" s="6">
        <v>25.36</v>
      </c>
      <c r="I1062" s="6">
        <v>608.64</v>
      </c>
      <c r="J1062" s="6" t="s">
        <v>2024</v>
      </c>
    </row>
    <row r="1063" spans="1:10" ht="20.399999999999999" x14ac:dyDescent="0.3">
      <c r="A1063" s="3">
        <v>44686</v>
      </c>
      <c r="B1063" s="4" t="s">
        <v>6348</v>
      </c>
      <c r="C1063" s="4" t="s">
        <v>6349</v>
      </c>
      <c r="D1063" s="4" t="s">
        <v>73</v>
      </c>
      <c r="E1063" s="4" t="s">
        <v>4079</v>
      </c>
      <c r="F1063" s="5">
        <v>9.5299999999999994</v>
      </c>
      <c r="G1063" s="6">
        <v>54.78</v>
      </c>
      <c r="H1063" s="6">
        <v>57.25</v>
      </c>
      <c r="I1063" s="6">
        <v>545.59</v>
      </c>
      <c r="J1063" s="6" t="s">
        <v>2024</v>
      </c>
    </row>
    <row r="1064" spans="1:10" ht="30.6" x14ac:dyDescent="0.3">
      <c r="A1064" s="3">
        <v>44686</v>
      </c>
      <c r="B1064" s="4" t="s">
        <v>6350</v>
      </c>
      <c r="C1064" s="4" t="s">
        <v>6351</v>
      </c>
      <c r="D1064" s="4" t="s">
        <v>30</v>
      </c>
      <c r="E1064" s="4" t="s">
        <v>6352</v>
      </c>
      <c r="F1064" s="5">
        <v>742.46</v>
      </c>
      <c r="G1064" s="6">
        <v>12.48</v>
      </c>
      <c r="H1064" s="6">
        <v>19</v>
      </c>
      <c r="I1064" s="6">
        <v>14106.74</v>
      </c>
      <c r="J1064" s="6" t="s">
        <v>2024</v>
      </c>
    </row>
    <row r="1065" spans="1:10" ht="20.399999999999999" x14ac:dyDescent="0.3">
      <c r="A1065" s="3">
        <v>44686</v>
      </c>
      <c r="B1065" s="4" t="s">
        <v>6353</v>
      </c>
      <c r="C1065" s="4" t="s">
        <v>6354</v>
      </c>
      <c r="D1065" s="4" t="s">
        <v>131</v>
      </c>
      <c r="E1065" s="4" t="s">
        <v>6355</v>
      </c>
      <c r="F1065" s="5">
        <v>163</v>
      </c>
      <c r="G1065" s="6">
        <v>3.87</v>
      </c>
      <c r="H1065" s="6">
        <v>22.78</v>
      </c>
      <c r="I1065" s="6">
        <v>3713.14</v>
      </c>
      <c r="J1065" s="6" t="s">
        <v>2024</v>
      </c>
    </row>
    <row r="1066" spans="1:10" ht="30.6" x14ac:dyDescent="0.3">
      <c r="A1066" s="3">
        <v>44686</v>
      </c>
      <c r="B1066" s="4" t="s">
        <v>6356</v>
      </c>
      <c r="C1066" s="4" t="s">
        <v>6357</v>
      </c>
      <c r="D1066" s="4" t="s">
        <v>30</v>
      </c>
      <c r="E1066" s="4" t="s">
        <v>4069</v>
      </c>
      <c r="F1066" s="5">
        <v>732.74</v>
      </c>
      <c r="G1066" s="6">
        <v>2.38</v>
      </c>
      <c r="H1066" s="6">
        <v>7.13</v>
      </c>
      <c r="I1066" s="6">
        <v>5224.4399999999996</v>
      </c>
      <c r="J1066" s="6" t="s">
        <v>2024</v>
      </c>
    </row>
    <row r="1067" spans="1:10" ht="20.399999999999999" x14ac:dyDescent="0.3">
      <c r="A1067" s="3">
        <v>44686</v>
      </c>
      <c r="B1067" s="4" t="s">
        <v>4138</v>
      </c>
      <c r="C1067" s="4" t="s">
        <v>4139</v>
      </c>
      <c r="D1067" s="4" t="s">
        <v>1219</v>
      </c>
      <c r="E1067" s="4" t="s">
        <v>4140</v>
      </c>
      <c r="F1067" s="5">
        <v>133.5</v>
      </c>
      <c r="G1067" s="6">
        <v>26.22</v>
      </c>
      <c r="H1067" s="6">
        <v>41.95</v>
      </c>
      <c r="I1067" s="6">
        <v>5600.33</v>
      </c>
      <c r="J1067" s="6" t="s">
        <v>2024</v>
      </c>
    </row>
    <row r="1068" spans="1:10" ht="30.6" x14ac:dyDescent="0.3">
      <c r="A1068" s="3">
        <v>44686</v>
      </c>
      <c r="B1068" s="4" t="s">
        <v>6358</v>
      </c>
      <c r="C1068" s="4" t="s">
        <v>6359</v>
      </c>
      <c r="D1068" s="4" t="s">
        <v>12</v>
      </c>
      <c r="E1068" s="4" t="s">
        <v>2736</v>
      </c>
      <c r="F1068" s="5">
        <v>1402</v>
      </c>
      <c r="G1068" s="6">
        <v>10.49</v>
      </c>
      <c r="H1068" s="6">
        <v>18.350000000000001</v>
      </c>
      <c r="I1068" s="6">
        <v>25726.7</v>
      </c>
      <c r="J1068" s="6" t="s">
        <v>2024</v>
      </c>
    </row>
    <row r="1069" spans="1:10" ht="20.399999999999999" x14ac:dyDescent="0.3">
      <c r="A1069" s="3">
        <v>44686</v>
      </c>
      <c r="B1069" s="4" t="s">
        <v>6360</v>
      </c>
      <c r="C1069" s="4" t="s">
        <v>6361</v>
      </c>
      <c r="D1069" s="4" t="s">
        <v>42</v>
      </c>
      <c r="E1069" s="4" t="s">
        <v>6362</v>
      </c>
      <c r="F1069" s="5">
        <v>272.67</v>
      </c>
      <c r="G1069" s="6">
        <v>1.3049999999999999</v>
      </c>
      <c r="H1069" s="6">
        <v>5.9</v>
      </c>
      <c r="I1069" s="6">
        <v>1608.75</v>
      </c>
      <c r="J1069" s="6" t="s">
        <v>2024</v>
      </c>
    </row>
    <row r="1070" spans="1:10" ht="30.6" x14ac:dyDescent="0.3">
      <c r="A1070" s="35">
        <v>44686</v>
      </c>
      <c r="B1070" s="36" t="s">
        <v>6363</v>
      </c>
      <c r="C1070" s="36" t="s">
        <v>6364</v>
      </c>
      <c r="D1070" s="36" t="s">
        <v>12</v>
      </c>
      <c r="E1070" s="36" t="s">
        <v>6365</v>
      </c>
      <c r="F1070" s="37">
        <v>921</v>
      </c>
      <c r="G1070" s="38">
        <v>2.73</v>
      </c>
      <c r="H1070" s="38">
        <v>3.32</v>
      </c>
      <c r="I1070" s="38">
        <v>3057.72</v>
      </c>
      <c r="J1070" s="38" t="s">
        <v>5882</v>
      </c>
    </row>
    <row r="1071" spans="1:10" ht="30.6" x14ac:dyDescent="0.3">
      <c r="A1071" s="3">
        <v>44686</v>
      </c>
      <c r="B1071" s="4" t="s">
        <v>6366</v>
      </c>
      <c r="C1071" s="4" t="s">
        <v>6367</v>
      </c>
      <c r="D1071" s="4" t="s">
        <v>30</v>
      </c>
      <c r="E1071" s="4" t="s">
        <v>6368</v>
      </c>
      <c r="F1071" s="5">
        <v>1056.67</v>
      </c>
      <c r="G1071" s="6">
        <v>16.38</v>
      </c>
      <c r="H1071" s="6">
        <v>27.67</v>
      </c>
      <c r="I1071" s="6">
        <v>29238.06</v>
      </c>
      <c r="J1071" s="6" t="s">
        <v>2024</v>
      </c>
    </row>
    <row r="1072" spans="1:10" ht="30.6" x14ac:dyDescent="0.3">
      <c r="A1072" s="3">
        <v>44686</v>
      </c>
      <c r="B1072" s="4" t="s">
        <v>6369</v>
      </c>
      <c r="C1072" s="4" t="s">
        <v>6370</v>
      </c>
      <c r="D1072" s="4" t="s">
        <v>12</v>
      </c>
      <c r="E1072" s="4" t="s">
        <v>2736</v>
      </c>
      <c r="F1072" s="5">
        <v>349</v>
      </c>
      <c r="G1072" s="6">
        <v>6.26</v>
      </c>
      <c r="H1072" s="6">
        <v>34.96</v>
      </c>
      <c r="I1072" s="6">
        <v>12201.04</v>
      </c>
      <c r="J1072" s="6" t="s">
        <v>2024</v>
      </c>
    </row>
    <row r="1073" spans="1:10" ht="30.6" x14ac:dyDescent="0.3">
      <c r="A1073" s="3">
        <v>44686</v>
      </c>
      <c r="B1073" s="4" t="s">
        <v>6371</v>
      </c>
      <c r="C1073" s="4" t="s">
        <v>6372</v>
      </c>
      <c r="D1073" s="4" t="s">
        <v>30</v>
      </c>
      <c r="E1073" s="4" t="s">
        <v>6373</v>
      </c>
      <c r="F1073" s="5">
        <v>849.31</v>
      </c>
      <c r="G1073" s="6">
        <v>12.29</v>
      </c>
      <c r="H1073" s="6">
        <v>25.2</v>
      </c>
      <c r="I1073" s="6">
        <v>21402.63</v>
      </c>
      <c r="J1073" s="6" t="s">
        <v>2024</v>
      </c>
    </row>
    <row r="1074" spans="1:10" ht="30.6" x14ac:dyDescent="0.3">
      <c r="A1074" s="3">
        <v>44686</v>
      </c>
      <c r="B1074" s="4" t="s">
        <v>6374</v>
      </c>
      <c r="C1074" s="4" t="s">
        <v>6375</v>
      </c>
      <c r="D1074" s="4" t="s">
        <v>30</v>
      </c>
      <c r="E1074" s="4" t="s">
        <v>6376</v>
      </c>
      <c r="F1074" s="5">
        <v>180.29</v>
      </c>
      <c r="G1074" s="6">
        <v>1.88</v>
      </c>
      <c r="H1074" s="6">
        <v>5</v>
      </c>
      <c r="I1074" s="6">
        <v>901.45</v>
      </c>
      <c r="J1074" s="6" t="s">
        <v>2024</v>
      </c>
    </row>
    <row r="1075" spans="1:10" ht="30.6" x14ac:dyDescent="0.3">
      <c r="A1075" s="3">
        <v>44686</v>
      </c>
      <c r="B1075" s="4" t="s">
        <v>6377</v>
      </c>
      <c r="C1075" s="4" t="s">
        <v>6378</v>
      </c>
      <c r="D1075" s="4" t="s">
        <v>12</v>
      </c>
      <c r="E1075" s="4" t="s">
        <v>3360</v>
      </c>
      <c r="F1075" s="5">
        <v>669</v>
      </c>
      <c r="G1075" s="6">
        <v>5.07</v>
      </c>
      <c r="H1075" s="6">
        <v>11.4</v>
      </c>
      <c r="I1075" s="6">
        <v>7626.6</v>
      </c>
      <c r="J1075" s="6" t="s">
        <v>2024</v>
      </c>
    </row>
    <row r="1076" spans="1:10" ht="51" x14ac:dyDescent="0.3">
      <c r="A1076" s="3">
        <v>44686</v>
      </c>
      <c r="B1076" s="4" t="s">
        <v>6379</v>
      </c>
      <c r="C1076" s="4" t="s">
        <v>6380</v>
      </c>
      <c r="D1076" s="4" t="s">
        <v>5708</v>
      </c>
      <c r="E1076" s="4" t="s">
        <v>6381</v>
      </c>
      <c r="F1076" s="5">
        <v>21.19</v>
      </c>
      <c r="G1076" s="6">
        <v>17.12</v>
      </c>
      <c r="H1076" s="6">
        <v>27.2</v>
      </c>
      <c r="I1076" s="6">
        <v>576.37</v>
      </c>
      <c r="J1076" s="6" t="s">
        <v>2024</v>
      </c>
    </row>
    <row r="1077" spans="1:10" ht="30.6" x14ac:dyDescent="0.3">
      <c r="A1077" s="3">
        <v>44686</v>
      </c>
      <c r="B1077" s="4" t="s">
        <v>6382</v>
      </c>
      <c r="C1077" s="4" t="s">
        <v>6383</v>
      </c>
      <c r="D1077" s="4" t="s">
        <v>12</v>
      </c>
      <c r="E1077" s="4" t="s">
        <v>4418</v>
      </c>
      <c r="F1077" s="5">
        <v>416</v>
      </c>
      <c r="G1077" s="6">
        <v>0.35</v>
      </c>
      <c r="H1077" s="6">
        <v>3.4</v>
      </c>
      <c r="I1077" s="6">
        <v>1414.4</v>
      </c>
      <c r="J1077" s="6" t="s">
        <v>2024</v>
      </c>
    </row>
    <row r="1078" spans="1:10" ht="20.399999999999999" x14ac:dyDescent="0.3">
      <c r="A1078" s="3">
        <v>44686</v>
      </c>
      <c r="B1078" s="4" t="s">
        <v>6384</v>
      </c>
      <c r="C1078" s="4" t="s">
        <v>6385</v>
      </c>
      <c r="D1078" s="4" t="s">
        <v>246</v>
      </c>
      <c r="E1078" s="4" t="s">
        <v>3347</v>
      </c>
      <c r="F1078" s="5">
        <v>1040</v>
      </c>
      <c r="G1078" s="6">
        <v>14.66</v>
      </c>
      <c r="H1078" s="6">
        <v>16.5</v>
      </c>
      <c r="I1078" s="6">
        <v>17160</v>
      </c>
      <c r="J1078" s="6" t="s">
        <v>2024</v>
      </c>
    </row>
    <row r="1079" spans="1:10" ht="20.399999999999999" x14ac:dyDescent="0.3">
      <c r="A1079" s="3">
        <v>44686</v>
      </c>
      <c r="B1079" s="4" t="s">
        <v>6386</v>
      </c>
      <c r="C1079" s="4" t="s">
        <v>6387</v>
      </c>
      <c r="D1079" s="4" t="s">
        <v>3315</v>
      </c>
      <c r="E1079" s="4" t="s">
        <v>6388</v>
      </c>
      <c r="F1079" s="5">
        <v>978</v>
      </c>
      <c r="G1079" s="6">
        <v>2.92</v>
      </c>
      <c r="H1079" s="6">
        <v>21.51</v>
      </c>
      <c r="I1079" s="6">
        <v>21036.78</v>
      </c>
      <c r="J1079" s="6" t="s">
        <v>2024</v>
      </c>
    </row>
    <row r="1080" spans="1:10" ht="20.399999999999999" x14ac:dyDescent="0.3">
      <c r="A1080" s="3">
        <v>44686</v>
      </c>
      <c r="B1080" s="4" t="s">
        <v>6389</v>
      </c>
      <c r="C1080" s="4" t="s">
        <v>6390</v>
      </c>
      <c r="D1080" s="4" t="s">
        <v>77</v>
      </c>
      <c r="E1080" s="4" t="s">
        <v>5537</v>
      </c>
      <c r="F1080" s="5">
        <v>43</v>
      </c>
      <c r="G1080" s="6">
        <v>3.13</v>
      </c>
      <c r="H1080" s="6">
        <v>4</v>
      </c>
      <c r="I1080" s="6">
        <v>172</v>
      </c>
      <c r="J1080" s="6" t="s">
        <v>2024</v>
      </c>
    </row>
    <row r="1081" spans="1:10" ht="30.6" x14ac:dyDescent="0.3">
      <c r="A1081" s="3">
        <v>44686</v>
      </c>
      <c r="B1081" s="4" t="s">
        <v>6391</v>
      </c>
      <c r="C1081" s="4" t="s">
        <v>6392</v>
      </c>
      <c r="D1081" s="4" t="s">
        <v>30</v>
      </c>
      <c r="E1081" s="4" t="s">
        <v>6393</v>
      </c>
      <c r="F1081" s="5">
        <v>39.75</v>
      </c>
      <c r="G1081" s="6">
        <v>10.62</v>
      </c>
      <c r="H1081" s="6">
        <v>32.119999999999997</v>
      </c>
      <c r="I1081" s="6">
        <v>1276.77</v>
      </c>
      <c r="J1081" s="6" t="s">
        <v>2024</v>
      </c>
    </row>
    <row r="1082" spans="1:10" ht="20.399999999999999" x14ac:dyDescent="0.3">
      <c r="A1082" s="3">
        <v>44686</v>
      </c>
      <c r="B1082" s="4" t="s">
        <v>6394</v>
      </c>
      <c r="C1082" s="4" t="s">
        <v>6395</v>
      </c>
      <c r="D1082" s="4" t="s">
        <v>131</v>
      </c>
      <c r="E1082" s="4" t="s">
        <v>2058</v>
      </c>
      <c r="F1082" s="5">
        <v>64</v>
      </c>
      <c r="G1082" s="6">
        <v>42.95</v>
      </c>
      <c r="H1082" s="6">
        <v>51.54</v>
      </c>
      <c r="I1082" s="6">
        <v>3298.56</v>
      </c>
      <c r="J1082" s="6" t="s">
        <v>2024</v>
      </c>
    </row>
    <row r="1083" spans="1:10" ht="20.399999999999999" x14ac:dyDescent="0.3">
      <c r="A1083" s="3">
        <v>44686</v>
      </c>
      <c r="B1083" s="4" t="s">
        <v>6396</v>
      </c>
      <c r="C1083" s="4" t="s">
        <v>6397</v>
      </c>
      <c r="D1083" s="4" t="s">
        <v>6398</v>
      </c>
      <c r="E1083" s="4" t="s">
        <v>6388</v>
      </c>
      <c r="F1083" s="5">
        <v>746</v>
      </c>
      <c r="G1083" s="6">
        <v>2.92</v>
      </c>
      <c r="H1083" s="6">
        <v>21.51</v>
      </c>
      <c r="I1083" s="6">
        <v>16046.46</v>
      </c>
      <c r="J1083" s="6" t="s">
        <v>2024</v>
      </c>
    </row>
    <row r="1084" spans="1:10" ht="20.399999999999999" x14ac:dyDescent="0.3">
      <c r="A1084" s="3">
        <v>44686</v>
      </c>
      <c r="B1084" s="4" t="s">
        <v>6399</v>
      </c>
      <c r="C1084" s="4" t="s">
        <v>6400</v>
      </c>
      <c r="D1084" s="4" t="s">
        <v>246</v>
      </c>
      <c r="E1084" s="4" t="s">
        <v>6388</v>
      </c>
      <c r="F1084" s="5">
        <v>720</v>
      </c>
      <c r="G1084" s="6">
        <v>2.92</v>
      </c>
      <c r="H1084" s="6">
        <v>21.51</v>
      </c>
      <c r="I1084" s="6">
        <v>15487.2</v>
      </c>
      <c r="J1084" s="6" t="s">
        <v>2024</v>
      </c>
    </row>
    <row r="1085" spans="1:10" ht="20.399999999999999" x14ac:dyDescent="0.3">
      <c r="A1085" s="3">
        <v>44686</v>
      </c>
      <c r="B1085" s="4" t="s">
        <v>6401</v>
      </c>
      <c r="C1085" s="4" t="s">
        <v>6402</v>
      </c>
      <c r="D1085" s="4" t="s">
        <v>246</v>
      </c>
      <c r="E1085" s="4" t="s">
        <v>6388</v>
      </c>
      <c r="F1085" s="5">
        <v>833</v>
      </c>
      <c r="G1085" s="6">
        <v>2.92</v>
      </c>
      <c r="H1085" s="6">
        <v>21.51</v>
      </c>
      <c r="I1085" s="6">
        <v>17917.830000000002</v>
      </c>
      <c r="J1085" s="6" t="s">
        <v>2024</v>
      </c>
    </row>
    <row r="1086" spans="1:10" ht="30.6" x14ac:dyDescent="0.3">
      <c r="A1086" s="3">
        <v>44686</v>
      </c>
      <c r="B1086" s="4" t="s">
        <v>6403</v>
      </c>
      <c r="C1086" s="4" t="s">
        <v>6404</v>
      </c>
      <c r="D1086" s="4" t="s">
        <v>12</v>
      </c>
      <c r="E1086" s="4" t="s">
        <v>6405</v>
      </c>
      <c r="F1086" s="5">
        <v>30</v>
      </c>
      <c r="G1086" s="6">
        <v>2.64</v>
      </c>
      <c r="H1086" s="6">
        <v>4.99</v>
      </c>
      <c r="I1086" s="6">
        <v>149.69999999999999</v>
      </c>
      <c r="J1086" s="6" t="s">
        <v>2024</v>
      </c>
    </row>
    <row r="1087" spans="1:10" ht="30.6" x14ac:dyDescent="0.3">
      <c r="A1087" s="3">
        <v>44686</v>
      </c>
      <c r="B1087" s="4" t="s">
        <v>6406</v>
      </c>
      <c r="C1087" s="4" t="s">
        <v>6407</v>
      </c>
      <c r="D1087" s="4" t="s">
        <v>30</v>
      </c>
      <c r="E1087" s="4" t="s">
        <v>3904</v>
      </c>
      <c r="F1087" s="5">
        <v>43.75</v>
      </c>
      <c r="G1087" s="6">
        <v>21.99</v>
      </c>
      <c r="H1087" s="6">
        <v>29.69</v>
      </c>
      <c r="I1087" s="6">
        <v>1298.94</v>
      </c>
      <c r="J1087" s="6" t="s">
        <v>2024</v>
      </c>
    </row>
    <row r="1088" spans="1:10" ht="30.6" x14ac:dyDescent="0.3">
      <c r="A1088" s="3">
        <v>44686</v>
      </c>
      <c r="B1088" s="4" t="s">
        <v>6408</v>
      </c>
      <c r="C1088" s="4" t="s">
        <v>6409</v>
      </c>
      <c r="D1088" s="4" t="s">
        <v>16</v>
      </c>
      <c r="E1088" s="4" t="s">
        <v>6410</v>
      </c>
      <c r="F1088" s="5">
        <v>23</v>
      </c>
      <c r="G1088" s="6">
        <v>4.09</v>
      </c>
      <c r="H1088" s="6">
        <v>4.4000000000000004</v>
      </c>
      <c r="I1088" s="6">
        <v>101.2</v>
      </c>
      <c r="J1088" s="6" t="s">
        <v>2024</v>
      </c>
    </row>
    <row r="1089" spans="1:10" ht="30.6" x14ac:dyDescent="0.3">
      <c r="A1089" s="3">
        <v>44686</v>
      </c>
      <c r="B1089" s="4" t="s">
        <v>6411</v>
      </c>
      <c r="C1089" s="4" t="s">
        <v>6412</v>
      </c>
      <c r="D1089" s="4" t="s">
        <v>16</v>
      </c>
      <c r="E1089" s="4" t="s">
        <v>6413</v>
      </c>
      <c r="F1089" s="5">
        <v>213</v>
      </c>
      <c r="G1089" s="6">
        <v>2.85</v>
      </c>
      <c r="H1089" s="6">
        <v>11.4</v>
      </c>
      <c r="I1089" s="6">
        <v>2428.1999999999998</v>
      </c>
      <c r="J1089" s="6" t="s">
        <v>2024</v>
      </c>
    </row>
    <row r="1090" spans="1:10" ht="30.6" x14ac:dyDescent="0.3">
      <c r="A1090" s="3">
        <v>44686</v>
      </c>
      <c r="B1090" s="4" t="s">
        <v>6414</v>
      </c>
      <c r="C1090" s="4" t="s">
        <v>6415</v>
      </c>
      <c r="D1090" s="4" t="s">
        <v>30</v>
      </c>
      <c r="E1090" s="4" t="s">
        <v>6416</v>
      </c>
      <c r="F1090" s="5">
        <v>2.8</v>
      </c>
      <c r="G1090" s="6">
        <v>24.86</v>
      </c>
      <c r="H1090" s="6">
        <v>49.72</v>
      </c>
      <c r="I1090" s="6">
        <v>139.22</v>
      </c>
      <c r="J1090" s="6" t="s">
        <v>2024</v>
      </c>
    </row>
    <row r="1091" spans="1:10" ht="30.6" x14ac:dyDescent="0.3">
      <c r="A1091" s="3">
        <v>44686</v>
      </c>
      <c r="B1091" s="4" t="s">
        <v>6417</v>
      </c>
      <c r="C1091" s="4" t="s">
        <v>6418</v>
      </c>
      <c r="D1091" s="4" t="s">
        <v>30</v>
      </c>
      <c r="E1091" s="4" t="s">
        <v>5472</v>
      </c>
      <c r="F1091" s="5">
        <v>258.02</v>
      </c>
      <c r="G1091" s="6">
        <v>26.71</v>
      </c>
      <c r="H1091" s="6">
        <v>53.1</v>
      </c>
      <c r="I1091" s="6">
        <v>13700.86</v>
      </c>
      <c r="J1091" s="6" t="s">
        <v>2024</v>
      </c>
    </row>
    <row r="1092" spans="1:10" ht="30.6" x14ac:dyDescent="0.3">
      <c r="A1092" s="3">
        <v>44686</v>
      </c>
      <c r="B1092" s="4" t="s">
        <v>6419</v>
      </c>
      <c r="C1092" s="4" t="s">
        <v>6420</v>
      </c>
      <c r="D1092" s="4" t="s">
        <v>16</v>
      </c>
      <c r="E1092" s="4" t="s">
        <v>2043</v>
      </c>
      <c r="F1092" s="5">
        <v>314</v>
      </c>
      <c r="G1092" s="6">
        <v>5.16</v>
      </c>
      <c r="H1092" s="6">
        <v>33.659999999999997</v>
      </c>
      <c r="I1092" s="6">
        <v>10569.24</v>
      </c>
      <c r="J1092" s="6" t="s">
        <v>2024</v>
      </c>
    </row>
    <row r="1093" spans="1:10" ht="30.6" x14ac:dyDescent="0.3">
      <c r="A1093" s="3">
        <v>44686</v>
      </c>
      <c r="B1093" s="4" t="s">
        <v>6421</v>
      </c>
      <c r="C1093" s="4" t="s">
        <v>6422</v>
      </c>
      <c r="D1093" s="4" t="s">
        <v>30</v>
      </c>
      <c r="E1093" s="4" t="s">
        <v>6423</v>
      </c>
      <c r="F1093" s="5">
        <v>88.46</v>
      </c>
      <c r="G1093" s="6">
        <v>4.55</v>
      </c>
      <c r="H1093" s="6">
        <v>5.46</v>
      </c>
      <c r="I1093" s="6">
        <v>482.99</v>
      </c>
      <c r="J1093" s="6" t="s">
        <v>2024</v>
      </c>
    </row>
    <row r="1094" spans="1:10" ht="20.399999999999999" x14ac:dyDescent="0.3">
      <c r="A1094" s="3">
        <v>44686</v>
      </c>
      <c r="B1094" s="4" t="s">
        <v>6424</v>
      </c>
      <c r="C1094" s="4" t="s">
        <v>6425</v>
      </c>
      <c r="D1094" s="4" t="s">
        <v>73</v>
      </c>
      <c r="E1094" s="4" t="s">
        <v>6426</v>
      </c>
      <c r="F1094" s="5">
        <v>199</v>
      </c>
      <c r="G1094" s="6">
        <v>5.51</v>
      </c>
      <c r="H1094" s="6">
        <v>12.95</v>
      </c>
      <c r="I1094" s="6">
        <v>2577.0500000000002</v>
      </c>
      <c r="J1094" s="6" t="s">
        <v>2024</v>
      </c>
    </row>
    <row r="1095" spans="1:10" ht="30.6" x14ac:dyDescent="0.3">
      <c r="A1095" s="3">
        <v>44686</v>
      </c>
      <c r="B1095" s="4" t="s">
        <v>6427</v>
      </c>
      <c r="C1095" s="4" t="s">
        <v>6428</v>
      </c>
      <c r="D1095" s="4" t="s">
        <v>16</v>
      </c>
      <c r="E1095" s="4" t="s">
        <v>6426</v>
      </c>
      <c r="F1095" s="5">
        <v>243</v>
      </c>
      <c r="G1095" s="6">
        <v>2.5099999999999998</v>
      </c>
      <c r="H1095" s="6">
        <v>12.95</v>
      </c>
      <c r="I1095" s="6">
        <v>3146.85</v>
      </c>
      <c r="J1095" s="6" t="s">
        <v>2024</v>
      </c>
    </row>
    <row r="1096" spans="1:10" ht="30.6" x14ac:dyDescent="0.3">
      <c r="A1096" s="3">
        <v>44686</v>
      </c>
      <c r="B1096" s="4" t="s">
        <v>6429</v>
      </c>
      <c r="C1096" s="4" t="s">
        <v>6430</v>
      </c>
      <c r="D1096" s="4" t="s">
        <v>12</v>
      </c>
      <c r="E1096" s="4" t="s">
        <v>4150</v>
      </c>
      <c r="F1096" s="5">
        <v>130</v>
      </c>
      <c r="G1096" s="6">
        <v>8.16</v>
      </c>
      <c r="H1096" s="6">
        <v>28.55</v>
      </c>
      <c r="I1096" s="6">
        <v>3711.5</v>
      </c>
      <c r="J1096" s="6" t="s">
        <v>2024</v>
      </c>
    </row>
    <row r="1097" spans="1:10" ht="30.6" x14ac:dyDescent="0.3">
      <c r="A1097" s="3">
        <v>44686</v>
      </c>
      <c r="B1097" s="4" t="s">
        <v>6431</v>
      </c>
      <c r="C1097" s="4" t="s">
        <v>6432</v>
      </c>
      <c r="D1097" s="4" t="s">
        <v>16</v>
      </c>
      <c r="E1097" s="4" t="s">
        <v>2552</v>
      </c>
      <c r="F1097" s="5">
        <v>1002</v>
      </c>
      <c r="G1097" s="6">
        <v>4.7119999999999997</v>
      </c>
      <c r="H1097" s="6">
        <v>7.26</v>
      </c>
      <c r="I1097" s="6">
        <v>7274.52</v>
      </c>
      <c r="J1097" s="6" t="s">
        <v>2024</v>
      </c>
    </row>
    <row r="1098" spans="1:10" ht="30.6" x14ac:dyDescent="0.3">
      <c r="A1098" s="3">
        <v>44686</v>
      </c>
      <c r="B1098" s="4" t="s">
        <v>6433</v>
      </c>
      <c r="C1098" s="4" t="s">
        <v>6434</v>
      </c>
      <c r="D1098" s="4" t="s">
        <v>30</v>
      </c>
      <c r="E1098" s="4" t="s">
        <v>3502</v>
      </c>
      <c r="F1098" s="5">
        <v>6.84</v>
      </c>
      <c r="G1098" s="6">
        <v>11.31</v>
      </c>
      <c r="H1098" s="6">
        <v>24.89</v>
      </c>
      <c r="I1098" s="6">
        <v>170.25</v>
      </c>
      <c r="J1098" s="6" t="s">
        <v>2024</v>
      </c>
    </row>
    <row r="1099" spans="1:10" ht="30.6" x14ac:dyDescent="0.3">
      <c r="A1099" s="3">
        <v>44686</v>
      </c>
      <c r="B1099" s="4" t="s">
        <v>6435</v>
      </c>
      <c r="C1099" s="4" t="s">
        <v>6436</v>
      </c>
      <c r="D1099" s="4" t="s">
        <v>12</v>
      </c>
      <c r="E1099" s="4" t="s">
        <v>6437</v>
      </c>
      <c r="F1099" s="5">
        <v>365</v>
      </c>
      <c r="G1099" s="6">
        <v>0.09</v>
      </c>
      <c r="H1099" s="6">
        <v>8.24</v>
      </c>
      <c r="I1099" s="6">
        <v>3007.6</v>
      </c>
      <c r="J1099" s="6" t="s">
        <v>2024</v>
      </c>
    </row>
    <row r="1100" spans="1:10" ht="30.6" x14ac:dyDescent="0.3">
      <c r="A1100" s="3">
        <v>44686</v>
      </c>
      <c r="B1100" s="4" t="s">
        <v>6438</v>
      </c>
      <c r="C1100" s="4" t="s">
        <v>6439</v>
      </c>
      <c r="D1100" s="4" t="s">
        <v>16</v>
      </c>
      <c r="E1100" s="4" t="s">
        <v>6440</v>
      </c>
      <c r="F1100" s="5">
        <v>601.38</v>
      </c>
      <c r="G1100" s="6">
        <v>0.156</v>
      </c>
      <c r="H1100" s="6">
        <v>3</v>
      </c>
      <c r="I1100" s="6">
        <v>1804.14</v>
      </c>
      <c r="J1100" s="6" t="s">
        <v>2024</v>
      </c>
    </row>
    <row r="1101" spans="1:10" ht="30.6" x14ac:dyDescent="0.3">
      <c r="A1101" s="3">
        <v>44686</v>
      </c>
      <c r="B1101" s="4" t="s">
        <v>6441</v>
      </c>
      <c r="C1101" s="4" t="s">
        <v>6442</v>
      </c>
      <c r="D1101" s="4" t="s">
        <v>12</v>
      </c>
      <c r="E1101" s="4" t="s">
        <v>6443</v>
      </c>
      <c r="F1101" s="5">
        <v>1851</v>
      </c>
      <c r="G1101" s="6">
        <v>5.0110000000000001</v>
      </c>
      <c r="H1101" s="6">
        <v>11.54</v>
      </c>
      <c r="I1101" s="6">
        <v>21360.54</v>
      </c>
      <c r="J1101" s="6" t="s">
        <v>2024</v>
      </c>
    </row>
    <row r="1102" spans="1:10" ht="30.6" x14ac:dyDescent="0.3">
      <c r="A1102" s="3">
        <v>44686</v>
      </c>
      <c r="B1102" s="4" t="s">
        <v>6444</v>
      </c>
      <c r="C1102" s="4" t="s">
        <v>6445</v>
      </c>
      <c r="D1102" s="4" t="s">
        <v>12</v>
      </c>
      <c r="E1102" s="4" t="s">
        <v>5663</v>
      </c>
      <c r="F1102" s="5">
        <v>19</v>
      </c>
      <c r="G1102" s="6">
        <v>31.08</v>
      </c>
      <c r="H1102" s="6">
        <v>46.22</v>
      </c>
      <c r="I1102" s="6">
        <v>878.18</v>
      </c>
      <c r="J1102" s="6" t="s">
        <v>2024</v>
      </c>
    </row>
    <row r="1103" spans="1:10" ht="20.399999999999999" x14ac:dyDescent="0.3">
      <c r="A1103" s="3">
        <v>44686</v>
      </c>
      <c r="B1103" s="4" t="s">
        <v>6446</v>
      </c>
      <c r="C1103" s="4" t="s">
        <v>6447</v>
      </c>
      <c r="D1103" s="4" t="s">
        <v>131</v>
      </c>
      <c r="E1103" s="4" t="s">
        <v>4820</v>
      </c>
      <c r="F1103" s="5">
        <v>131</v>
      </c>
      <c r="G1103" s="6">
        <v>7.51</v>
      </c>
      <c r="H1103" s="6">
        <v>40</v>
      </c>
      <c r="I1103" s="6">
        <v>5240</v>
      </c>
      <c r="J1103" s="6" t="s">
        <v>2024</v>
      </c>
    </row>
    <row r="1104" spans="1:10" ht="30.6" x14ac:dyDescent="0.3">
      <c r="A1104" s="3">
        <v>44686</v>
      </c>
      <c r="B1104" s="4" t="s">
        <v>6448</v>
      </c>
      <c r="C1104" s="4" t="s">
        <v>6449</v>
      </c>
      <c r="D1104" s="4" t="s">
        <v>12</v>
      </c>
      <c r="E1104" s="4" t="s">
        <v>4844</v>
      </c>
      <c r="F1104" s="5">
        <v>76</v>
      </c>
      <c r="G1104" s="6">
        <v>1.52</v>
      </c>
      <c r="H1104" s="6">
        <v>16.3</v>
      </c>
      <c r="I1104" s="6">
        <v>1238.8</v>
      </c>
      <c r="J1104" s="6" t="s">
        <v>2024</v>
      </c>
    </row>
    <row r="1105" spans="1:10" ht="30.6" x14ac:dyDescent="0.3">
      <c r="A1105" s="3">
        <v>44686</v>
      </c>
      <c r="B1105" s="4" t="s">
        <v>6450</v>
      </c>
      <c r="C1105" s="4" t="s">
        <v>6451</v>
      </c>
      <c r="D1105" s="4" t="s">
        <v>6452</v>
      </c>
      <c r="E1105" s="4" t="s">
        <v>4092</v>
      </c>
      <c r="F1105" s="5">
        <v>24</v>
      </c>
      <c r="G1105" s="6">
        <v>4.3</v>
      </c>
      <c r="H1105" s="6">
        <v>14.31</v>
      </c>
      <c r="I1105" s="6">
        <v>343.44</v>
      </c>
      <c r="J1105" s="6" t="s">
        <v>2024</v>
      </c>
    </row>
    <row r="1106" spans="1:10" ht="30.6" x14ac:dyDescent="0.3">
      <c r="A1106" s="3">
        <v>44686</v>
      </c>
      <c r="B1106" s="4" t="s">
        <v>6453</v>
      </c>
      <c r="C1106" s="4" t="s">
        <v>6454</v>
      </c>
      <c r="D1106" s="4" t="s">
        <v>5708</v>
      </c>
      <c r="E1106" s="4" t="s">
        <v>3701</v>
      </c>
      <c r="F1106" s="5">
        <v>388</v>
      </c>
      <c r="G1106" s="6">
        <v>91.34</v>
      </c>
      <c r="H1106" s="6">
        <v>91.34</v>
      </c>
      <c r="I1106" s="6">
        <v>35439.919999999998</v>
      </c>
      <c r="J1106" s="6" t="s">
        <v>2024</v>
      </c>
    </row>
    <row r="1107" spans="1:10" ht="30.6" x14ac:dyDescent="0.3">
      <c r="A1107" s="3">
        <v>44686</v>
      </c>
      <c r="B1107" s="4" t="s">
        <v>6455</v>
      </c>
      <c r="C1107" s="4" t="s">
        <v>6456</v>
      </c>
      <c r="D1107" s="4" t="s">
        <v>30</v>
      </c>
      <c r="E1107" s="4" t="s">
        <v>6457</v>
      </c>
      <c r="F1107" s="5">
        <v>253.81</v>
      </c>
      <c r="G1107" s="6">
        <v>5.07</v>
      </c>
      <c r="H1107" s="6">
        <v>38.68</v>
      </c>
      <c r="I1107" s="6">
        <v>9817.3700000000008</v>
      </c>
      <c r="J1107" s="6" t="s">
        <v>2024</v>
      </c>
    </row>
    <row r="1108" spans="1:10" ht="30.6" x14ac:dyDescent="0.3">
      <c r="A1108" s="3">
        <v>44686</v>
      </c>
      <c r="B1108" s="4" t="s">
        <v>6458</v>
      </c>
      <c r="C1108" s="4" t="s">
        <v>6459</v>
      </c>
      <c r="D1108" s="4" t="s">
        <v>12</v>
      </c>
      <c r="E1108" s="4" t="s">
        <v>6460</v>
      </c>
      <c r="F1108" s="5">
        <v>878</v>
      </c>
      <c r="G1108" s="6">
        <v>2.0499999999999998</v>
      </c>
      <c r="H1108" s="6">
        <v>12.37</v>
      </c>
      <c r="I1108" s="6">
        <v>10860.86</v>
      </c>
      <c r="J1108" s="6" t="s">
        <v>2024</v>
      </c>
    </row>
    <row r="1109" spans="1:10" ht="20.399999999999999" x14ac:dyDescent="0.3">
      <c r="A1109" s="3">
        <v>44686</v>
      </c>
      <c r="B1109" s="4" t="s">
        <v>6461</v>
      </c>
      <c r="C1109" s="4" t="s">
        <v>6462</v>
      </c>
      <c r="D1109" s="4" t="s">
        <v>73</v>
      </c>
      <c r="E1109" s="4" t="s">
        <v>1727</v>
      </c>
      <c r="F1109" s="5">
        <v>1550</v>
      </c>
      <c r="G1109" s="6">
        <v>3.57</v>
      </c>
      <c r="H1109" s="6">
        <v>10</v>
      </c>
      <c r="I1109" s="6">
        <v>15500</v>
      </c>
      <c r="J1109" s="6" t="s">
        <v>2024</v>
      </c>
    </row>
    <row r="1110" spans="1:10" ht="30.6" x14ac:dyDescent="0.3">
      <c r="A1110" s="3">
        <v>44686</v>
      </c>
      <c r="B1110" s="4" t="s">
        <v>6463</v>
      </c>
      <c r="C1110" s="4" t="s">
        <v>6464</v>
      </c>
      <c r="D1110" s="4" t="s">
        <v>30</v>
      </c>
      <c r="E1110" s="4" t="s">
        <v>3423</v>
      </c>
      <c r="F1110" s="5">
        <v>33.78</v>
      </c>
      <c r="G1110" s="6">
        <v>70.09</v>
      </c>
      <c r="H1110" s="6">
        <v>77.34</v>
      </c>
      <c r="I1110" s="6">
        <v>2612.5500000000002</v>
      </c>
      <c r="J1110" s="6" t="s">
        <v>2024</v>
      </c>
    </row>
    <row r="1111" spans="1:10" ht="30.6" x14ac:dyDescent="0.3">
      <c r="A1111" s="3">
        <v>44686</v>
      </c>
      <c r="B1111" s="4" t="s">
        <v>6465</v>
      </c>
      <c r="C1111" s="4" t="s">
        <v>6466</v>
      </c>
      <c r="D1111" s="4" t="s">
        <v>30</v>
      </c>
      <c r="E1111" s="4" t="s">
        <v>6467</v>
      </c>
      <c r="F1111" s="5">
        <v>1781</v>
      </c>
      <c r="G1111" s="6">
        <v>0.3</v>
      </c>
      <c r="H1111" s="6">
        <v>14.96</v>
      </c>
      <c r="I1111" s="6">
        <v>26643.759999999998</v>
      </c>
      <c r="J1111" s="6" t="s">
        <v>2024</v>
      </c>
    </row>
    <row r="1112" spans="1:10" ht="30.6" x14ac:dyDescent="0.3">
      <c r="A1112" s="3">
        <v>44686</v>
      </c>
      <c r="B1112" s="4" t="s">
        <v>6468</v>
      </c>
      <c r="C1112" s="4" t="s">
        <v>6469</v>
      </c>
      <c r="D1112" s="4" t="s">
        <v>16</v>
      </c>
      <c r="E1112" s="4" t="s">
        <v>6470</v>
      </c>
      <c r="F1112" s="5">
        <v>63</v>
      </c>
      <c r="G1112" s="6">
        <v>15.01</v>
      </c>
      <c r="H1112" s="6">
        <v>24.33</v>
      </c>
      <c r="I1112" s="6">
        <v>1532.79</v>
      </c>
      <c r="J1112" s="6" t="s">
        <v>2024</v>
      </c>
    </row>
    <row r="1113" spans="1:10" ht="20.399999999999999" x14ac:dyDescent="0.3">
      <c r="A1113" s="3">
        <v>44686</v>
      </c>
      <c r="B1113" s="4" t="s">
        <v>6471</v>
      </c>
      <c r="C1113" s="4" t="s">
        <v>6472</v>
      </c>
      <c r="D1113" s="4" t="s">
        <v>1051</v>
      </c>
      <c r="E1113" s="4" t="s">
        <v>6473</v>
      </c>
      <c r="F1113" s="5">
        <v>980</v>
      </c>
      <c r="G1113" s="6">
        <v>4.9000000000000004</v>
      </c>
      <c r="H1113" s="6">
        <v>17.43</v>
      </c>
      <c r="I1113" s="6">
        <v>17081.400000000001</v>
      </c>
      <c r="J1113" s="6" t="s">
        <v>2024</v>
      </c>
    </row>
    <row r="1114" spans="1:10" ht="30.6" x14ac:dyDescent="0.3">
      <c r="A1114" s="3">
        <v>44686</v>
      </c>
      <c r="B1114" s="4" t="s">
        <v>6474</v>
      </c>
      <c r="C1114" s="4" t="s">
        <v>6475</v>
      </c>
      <c r="D1114" s="4" t="s">
        <v>30</v>
      </c>
      <c r="E1114" s="4" t="s">
        <v>6181</v>
      </c>
      <c r="F1114" s="5">
        <v>269.5</v>
      </c>
      <c r="G1114" s="6">
        <v>2.34</v>
      </c>
      <c r="H1114" s="6">
        <v>25.94</v>
      </c>
      <c r="I1114" s="6">
        <v>6990.83</v>
      </c>
      <c r="J1114" s="6" t="s">
        <v>2024</v>
      </c>
    </row>
    <row r="1115" spans="1:10" ht="30.6" x14ac:dyDescent="0.3">
      <c r="A1115" s="3">
        <v>44686</v>
      </c>
      <c r="B1115" s="4" t="s">
        <v>6476</v>
      </c>
      <c r="C1115" s="4" t="s">
        <v>6477</v>
      </c>
      <c r="D1115" s="4" t="s">
        <v>30</v>
      </c>
      <c r="E1115" s="4" t="s">
        <v>6478</v>
      </c>
      <c r="F1115" s="5">
        <v>409</v>
      </c>
      <c r="G1115" s="6">
        <v>0.51</v>
      </c>
      <c r="H1115" s="6">
        <v>9.32</v>
      </c>
      <c r="I1115" s="6">
        <v>3811.88</v>
      </c>
      <c r="J1115" s="6" t="s">
        <v>2024</v>
      </c>
    </row>
    <row r="1116" spans="1:10" ht="30.6" x14ac:dyDescent="0.3">
      <c r="A1116" s="3">
        <v>44686</v>
      </c>
      <c r="B1116" s="4" t="s">
        <v>6479</v>
      </c>
      <c r="C1116" s="4" t="s">
        <v>6480</v>
      </c>
      <c r="D1116" s="4" t="s">
        <v>30</v>
      </c>
      <c r="E1116" s="4" t="s">
        <v>3416</v>
      </c>
      <c r="F1116" s="5">
        <v>200</v>
      </c>
      <c r="G1116" s="6">
        <v>3.73</v>
      </c>
      <c r="H1116" s="6">
        <v>17.899999999999999</v>
      </c>
      <c r="I1116" s="6">
        <v>3580</v>
      </c>
      <c r="J1116" s="6" t="s">
        <v>2024</v>
      </c>
    </row>
    <row r="1117" spans="1:10" ht="30.6" x14ac:dyDescent="0.3">
      <c r="A1117" s="3">
        <v>44686</v>
      </c>
      <c r="B1117" s="4" t="s">
        <v>6481</v>
      </c>
      <c r="C1117" s="4" t="s">
        <v>6482</v>
      </c>
      <c r="D1117" s="4" t="s">
        <v>1289</v>
      </c>
      <c r="E1117" s="4" t="s">
        <v>3406</v>
      </c>
      <c r="F1117" s="5">
        <v>330</v>
      </c>
      <c r="G1117" s="6">
        <v>11.65</v>
      </c>
      <c r="H1117" s="6">
        <v>25.9</v>
      </c>
      <c r="I1117" s="6">
        <v>8547</v>
      </c>
      <c r="J1117" s="6" t="s">
        <v>2024</v>
      </c>
    </row>
    <row r="1118" spans="1:10" ht="30.6" x14ac:dyDescent="0.3">
      <c r="A1118" s="35">
        <v>44686</v>
      </c>
      <c r="B1118" s="36" t="s">
        <v>6483</v>
      </c>
      <c r="C1118" s="36" t="s">
        <v>6484</v>
      </c>
      <c r="D1118" s="36" t="s">
        <v>12</v>
      </c>
      <c r="E1118" s="36" t="s">
        <v>6485</v>
      </c>
      <c r="F1118" s="37">
        <v>167</v>
      </c>
      <c r="G1118" s="38">
        <v>1.73</v>
      </c>
      <c r="H1118" s="38">
        <v>5.5</v>
      </c>
      <c r="I1118" s="38">
        <v>918.5</v>
      </c>
      <c r="J1118" s="38" t="s">
        <v>5882</v>
      </c>
    </row>
    <row r="1119" spans="1:10" ht="30.6" x14ac:dyDescent="0.3">
      <c r="A1119" s="3">
        <v>44686</v>
      </c>
      <c r="B1119" s="4" t="s">
        <v>6486</v>
      </c>
      <c r="C1119" s="4" t="s">
        <v>6487</v>
      </c>
      <c r="D1119" s="4" t="s">
        <v>12</v>
      </c>
      <c r="E1119" s="4" t="s">
        <v>6488</v>
      </c>
      <c r="F1119" s="5">
        <v>50</v>
      </c>
      <c r="G1119" s="6">
        <v>12.2</v>
      </c>
      <c r="H1119" s="6">
        <v>26.43</v>
      </c>
      <c r="I1119" s="6">
        <v>1321.5</v>
      </c>
      <c r="J1119" s="6" t="s">
        <v>2024</v>
      </c>
    </row>
    <row r="1120" spans="1:10" ht="30.6" x14ac:dyDescent="0.3">
      <c r="A1120" s="3">
        <v>44686</v>
      </c>
      <c r="B1120" s="4" t="s">
        <v>6489</v>
      </c>
      <c r="C1120" s="4" t="s">
        <v>6490</v>
      </c>
      <c r="D1120" s="4" t="s">
        <v>16</v>
      </c>
      <c r="E1120" s="4" t="s">
        <v>2858</v>
      </c>
      <c r="F1120" s="5">
        <v>193</v>
      </c>
      <c r="G1120" s="6">
        <v>27.83</v>
      </c>
      <c r="H1120" s="6">
        <v>39.700000000000003</v>
      </c>
      <c r="I1120" s="6">
        <v>7662.1</v>
      </c>
      <c r="J1120" s="6" t="s">
        <v>2024</v>
      </c>
    </row>
    <row r="1121" spans="1:10" ht="20.399999999999999" x14ac:dyDescent="0.3">
      <c r="A1121" s="3">
        <v>44686</v>
      </c>
      <c r="B1121" s="4" t="s">
        <v>6491</v>
      </c>
      <c r="C1121" s="4" t="s">
        <v>6492</v>
      </c>
      <c r="D1121" s="4" t="s">
        <v>246</v>
      </c>
      <c r="E1121" s="4" t="s">
        <v>6493</v>
      </c>
      <c r="F1121" s="5">
        <v>173</v>
      </c>
      <c r="G1121" s="6">
        <v>10.33</v>
      </c>
      <c r="H1121" s="6">
        <v>19</v>
      </c>
      <c r="I1121" s="6">
        <v>3287</v>
      </c>
      <c r="J1121" s="6" t="s">
        <v>2024</v>
      </c>
    </row>
    <row r="1122" spans="1:10" ht="30.6" x14ac:dyDescent="0.3">
      <c r="A1122" s="3">
        <v>44686</v>
      </c>
      <c r="B1122" s="4" t="s">
        <v>6494</v>
      </c>
      <c r="C1122" s="4" t="s">
        <v>6495</v>
      </c>
      <c r="D1122" s="4" t="s">
        <v>2841</v>
      </c>
      <c r="E1122" s="4" t="s">
        <v>5700</v>
      </c>
      <c r="F1122" s="5">
        <v>47.5</v>
      </c>
      <c r="G1122" s="6">
        <v>58.72</v>
      </c>
      <c r="H1122" s="6">
        <v>81.96</v>
      </c>
      <c r="I1122" s="6">
        <v>3893.1</v>
      </c>
      <c r="J1122" s="6" t="s">
        <v>2024</v>
      </c>
    </row>
    <row r="1123" spans="1:10" ht="20.399999999999999" x14ac:dyDescent="0.3">
      <c r="A1123" s="3">
        <v>44686</v>
      </c>
      <c r="B1123" s="4" t="s">
        <v>6496</v>
      </c>
      <c r="C1123" s="4" t="s">
        <v>6497</v>
      </c>
      <c r="D1123" s="4" t="s">
        <v>1054</v>
      </c>
      <c r="E1123" s="4" t="s">
        <v>5730</v>
      </c>
      <c r="F1123" s="5">
        <v>83</v>
      </c>
      <c r="G1123" s="6">
        <v>1.6</v>
      </c>
      <c r="H1123" s="6">
        <v>67.59</v>
      </c>
      <c r="I1123" s="6">
        <v>5609.97</v>
      </c>
      <c r="J1123" s="6" t="s">
        <v>2024</v>
      </c>
    </row>
    <row r="1124" spans="1:10" ht="30.6" x14ac:dyDescent="0.3">
      <c r="A1124" s="3">
        <v>44686</v>
      </c>
      <c r="B1124" s="4" t="s">
        <v>6438</v>
      </c>
      <c r="C1124" s="4" t="s">
        <v>6498</v>
      </c>
      <c r="D1124" s="4" t="s">
        <v>5655</v>
      </c>
      <c r="E1124" s="4" t="s">
        <v>6440</v>
      </c>
      <c r="F1124" s="5">
        <v>2127.85</v>
      </c>
      <c r="G1124" s="6">
        <v>0.28999999999999998</v>
      </c>
      <c r="H1124" s="6">
        <v>3</v>
      </c>
      <c r="I1124" s="6">
        <v>6383.55</v>
      </c>
      <c r="J1124" s="6" t="s">
        <v>2024</v>
      </c>
    </row>
    <row r="1125" spans="1:10" ht="20.399999999999999" x14ac:dyDescent="0.3">
      <c r="A1125" s="3">
        <v>44686</v>
      </c>
      <c r="B1125" s="4" t="s">
        <v>6499</v>
      </c>
      <c r="C1125" s="4" t="s">
        <v>6500</v>
      </c>
      <c r="D1125" s="4" t="s">
        <v>120</v>
      </c>
      <c r="E1125" s="4" t="s">
        <v>6501</v>
      </c>
      <c r="F1125" s="5">
        <v>606</v>
      </c>
      <c r="G1125" s="6">
        <v>14.63</v>
      </c>
      <c r="H1125" s="6">
        <v>17.7</v>
      </c>
      <c r="I1125" s="6">
        <v>10726.2</v>
      </c>
      <c r="J1125" s="6" t="s">
        <v>2024</v>
      </c>
    </row>
    <row r="1126" spans="1:10" ht="30.6" x14ac:dyDescent="0.3">
      <c r="A1126" s="3">
        <v>44686</v>
      </c>
      <c r="B1126" s="4" t="s">
        <v>6502</v>
      </c>
      <c r="C1126" s="4" t="s">
        <v>6503</v>
      </c>
      <c r="D1126" s="4" t="s">
        <v>30</v>
      </c>
      <c r="E1126" s="4" t="s">
        <v>6504</v>
      </c>
      <c r="F1126" s="5">
        <v>1771.2</v>
      </c>
      <c r="G1126" s="6">
        <v>0.35</v>
      </c>
      <c r="H1126" s="6">
        <v>0.6</v>
      </c>
      <c r="I1126" s="6">
        <v>1062.72</v>
      </c>
      <c r="J1126" s="6" t="s">
        <v>2024</v>
      </c>
    </row>
    <row r="1127" spans="1:10" ht="30.6" x14ac:dyDescent="0.3">
      <c r="A1127" s="3">
        <v>44686</v>
      </c>
      <c r="B1127" s="4" t="s">
        <v>6505</v>
      </c>
      <c r="C1127" s="4" t="s">
        <v>6506</v>
      </c>
      <c r="D1127" s="4" t="s">
        <v>30</v>
      </c>
      <c r="E1127" s="4" t="s">
        <v>2157</v>
      </c>
      <c r="F1127" s="5">
        <v>232.5</v>
      </c>
      <c r="G1127" s="6">
        <v>5.08</v>
      </c>
      <c r="H1127" s="6">
        <v>8</v>
      </c>
      <c r="I1127" s="6">
        <v>1860</v>
      </c>
      <c r="J1127" s="6" t="s">
        <v>2024</v>
      </c>
    </row>
    <row r="1128" spans="1:10" ht="30.6" x14ac:dyDescent="0.3">
      <c r="A1128" s="3">
        <v>44686</v>
      </c>
      <c r="B1128" s="4" t="s">
        <v>6507</v>
      </c>
      <c r="C1128" s="4" t="s">
        <v>6508</v>
      </c>
      <c r="D1128" s="4" t="s">
        <v>12</v>
      </c>
      <c r="E1128" s="4" t="s">
        <v>6509</v>
      </c>
      <c r="F1128" s="5">
        <v>43</v>
      </c>
      <c r="G1128" s="6">
        <v>2.17</v>
      </c>
      <c r="H1128" s="6">
        <v>3.3</v>
      </c>
      <c r="I1128" s="6">
        <v>141.9</v>
      </c>
      <c r="J1128" s="6" t="s">
        <v>2024</v>
      </c>
    </row>
    <row r="1129" spans="1:10" ht="30.6" x14ac:dyDescent="0.3">
      <c r="A1129" s="3">
        <v>44686</v>
      </c>
      <c r="B1129" s="4" t="s">
        <v>6510</v>
      </c>
      <c r="C1129" s="4" t="s">
        <v>6511</v>
      </c>
      <c r="D1129" s="4" t="s">
        <v>30</v>
      </c>
      <c r="E1129" s="4" t="s">
        <v>6512</v>
      </c>
      <c r="F1129" s="5">
        <v>53.3</v>
      </c>
      <c r="G1129" s="6">
        <v>4.93</v>
      </c>
      <c r="H1129" s="6">
        <v>8.1</v>
      </c>
      <c r="I1129" s="6">
        <v>431.73</v>
      </c>
      <c r="J1129" s="6" t="s">
        <v>2024</v>
      </c>
    </row>
    <row r="1130" spans="1:10" ht="30.6" x14ac:dyDescent="0.3">
      <c r="A1130" s="35">
        <v>44686</v>
      </c>
      <c r="B1130" s="36" t="s">
        <v>6513</v>
      </c>
      <c r="C1130" s="36" t="s">
        <v>6514</v>
      </c>
      <c r="D1130" s="36" t="s">
        <v>12</v>
      </c>
      <c r="E1130" s="36" t="s">
        <v>6515</v>
      </c>
      <c r="F1130" s="37">
        <v>196</v>
      </c>
      <c r="G1130" s="38">
        <v>10.72</v>
      </c>
      <c r="H1130" s="38">
        <v>13.21</v>
      </c>
      <c r="I1130" s="38">
        <v>2589.16</v>
      </c>
      <c r="J1130" s="38" t="s">
        <v>6754</v>
      </c>
    </row>
    <row r="1131" spans="1:10" ht="30.6" x14ac:dyDescent="0.3">
      <c r="A1131" s="3">
        <v>44686</v>
      </c>
      <c r="B1131" s="4" t="s">
        <v>6516</v>
      </c>
      <c r="C1131" s="4" t="s">
        <v>6517</v>
      </c>
      <c r="D1131" s="4" t="s">
        <v>5655</v>
      </c>
      <c r="E1131" s="4" t="s">
        <v>3953</v>
      </c>
      <c r="F1131" s="5">
        <v>44.5</v>
      </c>
      <c r="G1131" s="6">
        <v>35.89</v>
      </c>
      <c r="H1131" s="6">
        <v>44.98</v>
      </c>
      <c r="I1131" s="6">
        <v>2001.61</v>
      </c>
      <c r="J1131" s="6" t="s">
        <v>2024</v>
      </c>
    </row>
    <row r="1132" spans="1:10" ht="30.6" x14ac:dyDescent="0.3">
      <c r="A1132" s="3">
        <v>44686</v>
      </c>
      <c r="B1132" s="4" t="s">
        <v>6518</v>
      </c>
      <c r="C1132" s="4" t="s">
        <v>6519</v>
      </c>
      <c r="D1132" s="4" t="s">
        <v>30</v>
      </c>
      <c r="E1132" s="4" t="s">
        <v>2220</v>
      </c>
      <c r="F1132" s="5">
        <v>630.58000000000004</v>
      </c>
      <c r="G1132" s="6">
        <v>8.89</v>
      </c>
      <c r="H1132" s="6">
        <v>22.16</v>
      </c>
      <c r="I1132" s="6">
        <v>13973.65</v>
      </c>
      <c r="J1132" s="6" t="s">
        <v>2024</v>
      </c>
    </row>
    <row r="1133" spans="1:10" ht="30.6" x14ac:dyDescent="0.3">
      <c r="A1133" s="35">
        <v>44686</v>
      </c>
      <c r="B1133" s="36" t="s">
        <v>6520</v>
      </c>
      <c r="C1133" s="36" t="s">
        <v>6521</v>
      </c>
      <c r="D1133" s="36" t="s">
        <v>6522</v>
      </c>
      <c r="E1133" s="36" t="s">
        <v>4366</v>
      </c>
      <c r="F1133" s="37">
        <v>214.25</v>
      </c>
      <c r="G1133" s="38">
        <v>2.87</v>
      </c>
      <c r="H1133" s="38">
        <v>5.45</v>
      </c>
      <c r="I1133" s="38">
        <v>1167.6600000000001</v>
      </c>
      <c r="J1133" s="38" t="s">
        <v>5882</v>
      </c>
    </row>
    <row r="1134" spans="1:10" ht="20.399999999999999" x14ac:dyDescent="0.3">
      <c r="A1134" s="3">
        <v>44686</v>
      </c>
      <c r="B1134" s="4" t="s">
        <v>6523</v>
      </c>
      <c r="C1134" s="4" t="s">
        <v>6524</v>
      </c>
      <c r="D1134" s="4" t="s">
        <v>69</v>
      </c>
      <c r="E1134" s="4" t="s">
        <v>4439</v>
      </c>
      <c r="F1134" s="5">
        <v>132</v>
      </c>
      <c r="G1134" s="6">
        <v>11.52</v>
      </c>
      <c r="H1134" s="6">
        <v>73.680000000000007</v>
      </c>
      <c r="I1134" s="6">
        <v>9725.76</v>
      </c>
      <c r="J1134" s="6" t="s">
        <v>2024</v>
      </c>
    </row>
    <row r="1135" spans="1:10" ht="30.6" x14ac:dyDescent="0.3">
      <c r="A1135" s="35">
        <v>44686</v>
      </c>
      <c r="B1135" s="36" t="s">
        <v>6525</v>
      </c>
      <c r="C1135" s="36" t="s">
        <v>6526</v>
      </c>
      <c r="D1135" s="36" t="s">
        <v>30</v>
      </c>
      <c r="E1135" s="36" t="s">
        <v>6527</v>
      </c>
      <c r="F1135" s="37">
        <v>359.5</v>
      </c>
      <c r="G1135" s="38">
        <v>2.33</v>
      </c>
      <c r="H1135" s="38">
        <v>3.2</v>
      </c>
      <c r="I1135" s="38">
        <v>1148.54</v>
      </c>
      <c r="J1135" s="38" t="s">
        <v>5882</v>
      </c>
    </row>
    <row r="1136" spans="1:10" ht="20.399999999999999" x14ac:dyDescent="0.3">
      <c r="A1136" s="3">
        <v>44686</v>
      </c>
      <c r="B1136" s="4" t="s">
        <v>6528</v>
      </c>
      <c r="C1136" s="4" t="s">
        <v>6529</v>
      </c>
      <c r="D1136" s="4" t="s">
        <v>73</v>
      </c>
      <c r="E1136" s="4" t="s">
        <v>4397</v>
      </c>
      <c r="F1136" s="5">
        <v>687</v>
      </c>
      <c r="G1136" s="6">
        <v>4.82</v>
      </c>
      <c r="H1136" s="6">
        <v>8.0299999999999994</v>
      </c>
      <c r="I1136" s="6">
        <v>5516.61</v>
      </c>
      <c r="J1136" s="6" t="s">
        <v>2024</v>
      </c>
    </row>
    <row r="1137" spans="1:10" ht="30.6" x14ac:dyDescent="0.3">
      <c r="A1137" s="3">
        <v>44686</v>
      </c>
      <c r="B1137" s="4" t="s">
        <v>6530</v>
      </c>
      <c r="C1137" s="4" t="s">
        <v>6531</v>
      </c>
      <c r="D1137" s="4" t="s">
        <v>6532</v>
      </c>
      <c r="E1137" s="4" t="s">
        <v>2891</v>
      </c>
      <c r="F1137" s="5">
        <v>167</v>
      </c>
      <c r="G1137" s="6">
        <v>5.0270000000000001</v>
      </c>
      <c r="H1137" s="6">
        <v>9.077</v>
      </c>
      <c r="I1137" s="6">
        <v>1516</v>
      </c>
      <c r="J1137" s="6" t="s">
        <v>2024</v>
      </c>
    </row>
    <row r="1138" spans="1:10" ht="30.6" x14ac:dyDescent="0.3">
      <c r="A1138" s="3">
        <v>44686</v>
      </c>
      <c r="B1138" s="4" t="s">
        <v>6533</v>
      </c>
      <c r="C1138" s="4" t="s">
        <v>6534</v>
      </c>
      <c r="D1138" s="4" t="s">
        <v>12</v>
      </c>
      <c r="E1138" s="4" t="s">
        <v>6535</v>
      </c>
      <c r="F1138" s="5">
        <v>1013</v>
      </c>
      <c r="G1138" s="6">
        <v>3.69</v>
      </c>
      <c r="H1138" s="6">
        <v>4.3899999999999997</v>
      </c>
      <c r="I1138" s="6">
        <v>4447.07</v>
      </c>
      <c r="J1138" s="6" t="s">
        <v>2024</v>
      </c>
    </row>
    <row r="1139" spans="1:10" ht="20.399999999999999" x14ac:dyDescent="0.3">
      <c r="A1139" s="3">
        <v>44686</v>
      </c>
      <c r="B1139" s="4" t="s">
        <v>182</v>
      </c>
      <c r="C1139" s="4" t="s">
        <v>6536</v>
      </c>
      <c r="D1139" s="4" t="s">
        <v>246</v>
      </c>
      <c r="E1139" s="4" t="s">
        <v>6537</v>
      </c>
      <c r="F1139" s="5">
        <v>794</v>
      </c>
      <c r="G1139" s="6">
        <v>2.4700000000000002</v>
      </c>
      <c r="H1139" s="6">
        <v>7.86</v>
      </c>
      <c r="I1139" s="6">
        <v>6240.84</v>
      </c>
      <c r="J1139" s="6" t="s">
        <v>2024</v>
      </c>
    </row>
    <row r="1140" spans="1:10" ht="30.6" x14ac:dyDescent="0.3">
      <c r="A1140" s="3">
        <v>44686</v>
      </c>
      <c r="B1140" s="4" t="s">
        <v>1841</v>
      </c>
      <c r="C1140" s="4" t="s">
        <v>6538</v>
      </c>
      <c r="D1140" s="4" t="s">
        <v>93</v>
      </c>
      <c r="E1140" s="4" t="s">
        <v>6539</v>
      </c>
      <c r="F1140" s="5">
        <v>6662</v>
      </c>
      <c r="G1140" s="6">
        <v>3.81</v>
      </c>
      <c r="H1140" s="6">
        <v>4.9800000000000004</v>
      </c>
      <c r="I1140" s="6">
        <v>33176.76</v>
      </c>
      <c r="J1140" s="6" t="s">
        <v>2024</v>
      </c>
    </row>
    <row r="1141" spans="1:10" ht="30.6" x14ac:dyDescent="0.3">
      <c r="A1141" s="3">
        <v>44714</v>
      </c>
      <c r="B1141" s="4" t="s">
        <v>7674</v>
      </c>
      <c r="C1141" s="4" t="s">
        <v>7675</v>
      </c>
      <c r="D1141" s="4" t="s">
        <v>30</v>
      </c>
      <c r="E1141" s="4" t="s">
        <v>2058</v>
      </c>
      <c r="F1141" s="5">
        <v>44.81</v>
      </c>
      <c r="G1141" s="6">
        <v>47.72</v>
      </c>
      <c r="H1141" s="6">
        <v>57.26</v>
      </c>
      <c r="I1141" s="6">
        <v>2565.7199999999998</v>
      </c>
      <c r="J1141" s="6" t="s">
        <v>2024</v>
      </c>
    </row>
    <row r="1142" spans="1:10" ht="20.399999999999999" x14ac:dyDescent="0.3">
      <c r="A1142" s="3">
        <v>44714</v>
      </c>
      <c r="B1142" s="4" t="s">
        <v>7676</v>
      </c>
      <c r="C1142" s="4" t="s">
        <v>7677</v>
      </c>
      <c r="D1142" s="4" t="s">
        <v>77</v>
      </c>
      <c r="E1142" s="4" t="s">
        <v>5414</v>
      </c>
      <c r="F1142" s="5">
        <v>1724.82</v>
      </c>
      <c r="G1142" s="6">
        <v>6.12</v>
      </c>
      <c r="H1142" s="6">
        <v>7.7</v>
      </c>
      <c r="I1142" s="6">
        <v>13281.11</v>
      </c>
      <c r="J1142" s="6" t="s">
        <v>2024</v>
      </c>
    </row>
    <row r="1143" spans="1:10" ht="30.6" x14ac:dyDescent="0.3">
      <c r="A1143" s="3">
        <v>44714</v>
      </c>
      <c r="B1143" s="4" t="s">
        <v>5248</v>
      </c>
      <c r="C1143" s="4" t="s">
        <v>7678</v>
      </c>
      <c r="D1143" s="4" t="s">
        <v>7679</v>
      </c>
      <c r="E1143" s="4" t="s">
        <v>5250</v>
      </c>
      <c r="F1143" s="5">
        <v>3.6</v>
      </c>
      <c r="G1143" s="6">
        <v>3.63</v>
      </c>
      <c r="H1143" s="6">
        <v>27.78</v>
      </c>
      <c r="I1143" s="6">
        <v>100</v>
      </c>
      <c r="J1143" s="6" t="s">
        <v>2024</v>
      </c>
    </row>
    <row r="1144" spans="1:10" ht="30.6" x14ac:dyDescent="0.3">
      <c r="A1144" s="3">
        <v>44714</v>
      </c>
      <c r="B1144" s="4" t="s">
        <v>7680</v>
      </c>
      <c r="C1144" s="4" t="s">
        <v>7681</v>
      </c>
      <c r="D1144" s="4" t="s">
        <v>30</v>
      </c>
      <c r="E1144" s="4" t="s">
        <v>2542</v>
      </c>
      <c r="F1144" s="5">
        <v>343.5</v>
      </c>
      <c r="G1144" s="6">
        <v>4.0599999999999996</v>
      </c>
      <c r="H1144" s="6">
        <v>12.99</v>
      </c>
      <c r="I1144" s="6">
        <v>4462.07</v>
      </c>
      <c r="J1144" s="6" t="s">
        <v>2024</v>
      </c>
    </row>
    <row r="1145" spans="1:10" ht="20.399999999999999" x14ac:dyDescent="0.3">
      <c r="A1145" s="3">
        <v>44714</v>
      </c>
      <c r="B1145" s="4" t="s">
        <v>5392</v>
      </c>
      <c r="C1145" s="4" t="s">
        <v>7682</v>
      </c>
      <c r="D1145" s="4" t="s">
        <v>7683</v>
      </c>
      <c r="E1145" s="4" t="s">
        <v>5395</v>
      </c>
      <c r="F1145" s="5">
        <v>49756.332600000002</v>
      </c>
      <c r="G1145" s="6">
        <v>17.972999999999999</v>
      </c>
      <c r="H1145" s="6">
        <v>17.972999999999999</v>
      </c>
      <c r="I1145" s="6">
        <v>894286.36</v>
      </c>
      <c r="J1145" s="6" t="s">
        <v>2024</v>
      </c>
    </row>
    <row r="1146" spans="1:10" ht="20.399999999999999" x14ac:dyDescent="0.3">
      <c r="A1146" s="3">
        <v>44714</v>
      </c>
      <c r="B1146" s="4" t="s">
        <v>5392</v>
      </c>
      <c r="C1146" s="4" t="s">
        <v>7684</v>
      </c>
      <c r="D1146" s="4" t="s">
        <v>7685</v>
      </c>
      <c r="E1146" s="4" t="s">
        <v>5395</v>
      </c>
      <c r="F1146" s="5">
        <v>77500.975900000005</v>
      </c>
      <c r="G1146" s="6">
        <v>14.13</v>
      </c>
      <c r="H1146" s="6">
        <v>14.13</v>
      </c>
      <c r="I1146" s="6">
        <v>1095088.94</v>
      </c>
      <c r="J1146" s="6" t="s">
        <v>2024</v>
      </c>
    </row>
    <row r="1147" spans="1:10" ht="20.399999999999999" x14ac:dyDescent="0.3">
      <c r="A1147" s="3">
        <v>44714</v>
      </c>
      <c r="B1147" s="4" t="s">
        <v>5392</v>
      </c>
      <c r="C1147" s="4" t="s">
        <v>7686</v>
      </c>
      <c r="D1147" s="4" t="s">
        <v>7685</v>
      </c>
      <c r="E1147" s="4" t="s">
        <v>5395</v>
      </c>
      <c r="F1147" s="5">
        <v>341778.06199999998</v>
      </c>
      <c r="G1147" s="6">
        <v>14.14</v>
      </c>
      <c r="H1147" s="6">
        <v>14.14</v>
      </c>
      <c r="I1147" s="6">
        <v>4832002.26</v>
      </c>
      <c r="J1147" s="6" t="s">
        <v>2024</v>
      </c>
    </row>
    <row r="1148" spans="1:10" ht="30.6" x14ac:dyDescent="0.3">
      <c r="A1148" s="3">
        <v>44714</v>
      </c>
      <c r="B1148" s="4" t="s">
        <v>5369</v>
      </c>
      <c r="C1148" s="4" t="s">
        <v>7687</v>
      </c>
      <c r="D1148" s="4" t="s">
        <v>30</v>
      </c>
      <c r="E1148" s="4" t="s">
        <v>5371</v>
      </c>
      <c r="F1148" s="5">
        <v>55.13</v>
      </c>
      <c r="G1148" s="6">
        <v>11.83</v>
      </c>
      <c r="H1148" s="6">
        <v>11.83</v>
      </c>
      <c r="I1148" s="6">
        <v>652.19000000000005</v>
      </c>
      <c r="J1148" s="6" t="s">
        <v>2024</v>
      </c>
    </row>
    <row r="1149" spans="1:10" ht="20.399999999999999" x14ac:dyDescent="0.3">
      <c r="A1149" s="3">
        <v>44714</v>
      </c>
      <c r="B1149" s="4" t="s">
        <v>7688</v>
      </c>
      <c r="C1149" s="4" t="s">
        <v>7689</v>
      </c>
      <c r="D1149" s="4" t="s">
        <v>246</v>
      </c>
      <c r="E1149" s="4" t="s">
        <v>5534</v>
      </c>
      <c r="F1149" s="5">
        <v>638</v>
      </c>
      <c r="G1149" s="6">
        <v>3.41</v>
      </c>
      <c r="H1149" s="6">
        <v>8.89</v>
      </c>
      <c r="I1149" s="6">
        <v>5671.82</v>
      </c>
      <c r="J1149" s="6" t="s">
        <v>2024</v>
      </c>
    </row>
    <row r="1150" spans="1:10" ht="20.399999999999999" x14ac:dyDescent="0.3">
      <c r="A1150" s="3">
        <v>44714</v>
      </c>
      <c r="B1150" s="4" t="s">
        <v>7690</v>
      </c>
      <c r="C1150" s="4" t="s">
        <v>7691</v>
      </c>
      <c r="D1150" s="4" t="s">
        <v>77</v>
      </c>
      <c r="E1150" s="4" t="s">
        <v>3381</v>
      </c>
      <c r="F1150" s="5">
        <v>133</v>
      </c>
      <c r="G1150" s="6">
        <v>29.26</v>
      </c>
      <c r="H1150" s="6">
        <v>46.82</v>
      </c>
      <c r="I1150" s="6">
        <v>6227.06</v>
      </c>
      <c r="J1150" s="6" t="s">
        <v>2024</v>
      </c>
    </row>
    <row r="1151" spans="1:10" ht="20.399999999999999" x14ac:dyDescent="0.3">
      <c r="A1151" s="3">
        <v>44714</v>
      </c>
      <c r="B1151" s="4" t="s">
        <v>7692</v>
      </c>
      <c r="C1151" s="4" t="s">
        <v>7693</v>
      </c>
      <c r="D1151" s="4" t="s">
        <v>38</v>
      </c>
      <c r="E1151" s="4" t="s">
        <v>4155</v>
      </c>
      <c r="F1151" s="5">
        <v>759</v>
      </c>
      <c r="G1151" s="6">
        <v>9.11</v>
      </c>
      <c r="H1151" s="6">
        <v>0</v>
      </c>
      <c r="I1151" s="6">
        <v>0</v>
      </c>
      <c r="J1151" s="6" t="s">
        <v>2024</v>
      </c>
    </row>
    <row r="1152" spans="1:10" ht="20.399999999999999" x14ac:dyDescent="0.3">
      <c r="A1152" s="3">
        <v>44714</v>
      </c>
      <c r="B1152" s="4" t="s">
        <v>7694</v>
      </c>
      <c r="C1152" s="4" t="s">
        <v>7695</v>
      </c>
      <c r="D1152" s="4" t="s">
        <v>69</v>
      </c>
      <c r="E1152" s="4" t="s">
        <v>5440</v>
      </c>
      <c r="F1152" s="5">
        <v>217</v>
      </c>
      <c r="G1152" s="6">
        <v>2.14</v>
      </c>
      <c r="H1152" s="6">
        <v>2.84</v>
      </c>
      <c r="I1152" s="6">
        <v>616.28</v>
      </c>
      <c r="J1152" s="6" t="s">
        <v>2024</v>
      </c>
    </row>
    <row r="1153" spans="1:10" ht="20.399999999999999" x14ac:dyDescent="0.3">
      <c r="A1153" s="3">
        <v>44714</v>
      </c>
      <c r="B1153" s="4" t="s">
        <v>7696</v>
      </c>
      <c r="C1153" s="4" t="s">
        <v>7697</v>
      </c>
      <c r="D1153" s="4" t="s">
        <v>38</v>
      </c>
      <c r="E1153" s="4" t="s">
        <v>2181</v>
      </c>
      <c r="F1153" s="5">
        <v>447</v>
      </c>
      <c r="G1153" s="6">
        <v>3.39</v>
      </c>
      <c r="H1153" s="6">
        <v>0</v>
      </c>
      <c r="I1153" s="6">
        <v>0</v>
      </c>
      <c r="J1153" s="6" t="s">
        <v>2024</v>
      </c>
    </row>
    <row r="1154" spans="1:10" ht="20.399999999999999" x14ac:dyDescent="0.3">
      <c r="A1154" s="3">
        <v>44714</v>
      </c>
      <c r="B1154" s="4" t="s">
        <v>7698</v>
      </c>
      <c r="C1154" s="4" t="s">
        <v>7699</v>
      </c>
      <c r="D1154" s="4" t="s">
        <v>38</v>
      </c>
      <c r="E1154" s="4" t="s">
        <v>7700</v>
      </c>
      <c r="F1154" s="5">
        <v>1519</v>
      </c>
      <c r="G1154" s="6">
        <v>9.98</v>
      </c>
      <c r="H1154" s="6">
        <v>0</v>
      </c>
      <c r="I1154" s="6">
        <v>0</v>
      </c>
      <c r="J1154" s="6" t="s">
        <v>2024</v>
      </c>
    </row>
    <row r="1155" spans="1:10" ht="20.399999999999999" x14ac:dyDescent="0.3">
      <c r="A1155" s="3">
        <v>44714</v>
      </c>
      <c r="B1155" s="4" t="s">
        <v>7701</v>
      </c>
      <c r="C1155" s="4" t="s">
        <v>7702</v>
      </c>
      <c r="D1155" s="4" t="s">
        <v>77</v>
      </c>
      <c r="E1155" s="4" t="s">
        <v>2769</v>
      </c>
      <c r="F1155" s="5">
        <v>128</v>
      </c>
      <c r="G1155" s="6">
        <v>6.7</v>
      </c>
      <c r="H1155" s="6">
        <v>10</v>
      </c>
      <c r="I1155" s="6">
        <v>1280</v>
      </c>
      <c r="J1155" s="6" t="s">
        <v>2024</v>
      </c>
    </row>
    <row r="1156" spans="1:10" ht="40.799999999999997" x14ac:dyDescent="0.3">
      <c r="A1156" s="3">
        <v>44714</v>
      </c>
      <c r="B1156" s="4" t="s">
        <v>7703</v>
      </c>
      <c r="C1156" s="4" t="s">
        <v>7704</v>
      </c>
      <c r="D1156" s="4" t="s">
        <v>7705</v>
      </c>
      <c r="E1156" s="4" t="s">
        <v>7706</v>
      </c>
      <c r="F1156" s="5">
        <v>36</v>
      </c>
      <c r="G1156" s="6">
        <v>14.09</v>
      </c>
      <c r="H1156" s="6">
        <v>16.91</v>
      </c>
      <c r="I1156" s="6">
        <v>608.76</v>
      </c>
      <c r="J1156" s="6" t="s">
        <v>2024</v>
      </c>
    </row>
    <row r="1157" spans="1:10" ht="40.799999999999997" x14ac:dyDescent="0.3">
      <c r="A1157" s="3">
        <v>44714</v>
      </c>
      <c r="B1157" s="166" t="s">
        <v>7703</v>
      </c>
      <c r="C1157" s="166" t="s">
        <v>7707</v>
      </c>
      <c r="D1157" s="4" t="s">
        <v>7705</v>
      </c>
      <c r="E1157" s="166" t="s">
        <v>7706</v>
      </c>
      <c r="F1157" s="167">
        <v>173</v>
      </c>
      <c r="G1157" s="168">
        <v>7.75</v>
      </c>
      <c r="H1157" s="168">
        <v>16.78</v>
      </c>
      <c r="I1157" s="168">
        <v>2902.94</v>
      </c>
      <c r="J1157" s="6" t="s">
        <v>2024</v>
      </c>
    </row>
    <row r="1158" spans="1:10" ht="30.6" x14ac:dyDescent="0.3">
      <c r="A1158" s="3">
        <v>44714</v>
      </c>
      <c r="B1158" s="4" t="s">
        <v>7708</v>
      </c>
      <c r="C1158" s="4" t="s">
        <v>7709</v>
      </c>
      <c r="D1158" s="4" t="s">
        <v>30</v>
      </c>
      <c r="E1158" s="4" t="s">
        <v>7710</v>
      </c>
      <c r="F1158" s="5">
        <v>337.14</v>
      </c>
      <c r="G1158" s="6">
        <v>13.55</v>
      </c>
      <c r="H1158" s="6">
        <v>26.86</v>
      </c>
      <c r="I1158" s="6">
        <v>9055.58</v>
      </c>
      <c r="J1158" s="6" t="s">
        <v>2024</v>
      </c>
    </row>
    <row r="1159" spans="1:10" ht="30.6" x14ac:dyDescent="0.3">
      <c r="A1159" s="3">
        <v>44714</v>
      </c>
      <c r="B1159" s="4" t="s">
        <v>5165</v>
      </c>
      <c r="C1159" s="4" t="s">
        <v>7711</v>
      </c>
      <c r="D1159" s="4" t="s">
        <v>30</v>
      </c>
      <c r="E1159" s="4" t="s">
        <v>7712</v>
      </c>
      <c r="F1159" s="5">
        <v>933.5</v>
      </c>
      <c r="G1159" s="6">
        <v>3.61</v>
      </c>
      <c r="H1159" s="6">
        <v>5.05</v>
      </c>
      <c r="I1159" s="6">
        <v>4714.18</v>
      </c>
      <c r="J1159" s="6" t="s">
        <v>2024</v>
      </c>
    </row>
    <row r="1160" spans="1:10" ht="20.399999999999999" x14ac:dyDescent="0.3">
      <c r="A1160" s="3">
        <v>44714</v>
      </c>
      <c r="B1160" s="4" t="s">
        <v>7713</v>
      </c>
      <c r="C1160" s="4" t="s">
        <v>7714</v>
      </c>
      <c r="D1160" s="4" t="s">
        <v>38</v>
      </c>
      <c r="E1160" s="4" t="s">
        <v>7715</v>
      </c>
      <c r="F1160" s="5">
        <v>59.25</v>
      </c>
      <c r="G1160" s="6">
        <v>7.45</v>
      </c>
      <c r="H1160" s="6">
        <v>0</v>
      </c>
      <c r="I1160" s="6">
        <v>0</v>
      </c>
      <c r="J1160" s="6" t="s">
        <v>2024</v>
      </c>
    </row>
    <row r="1161" spans="1:10" ht="30.6" x14ac:dyDescent="0.3">
      <c r="A1161" s="3">
        <v>44714</v>
      </c>
      <c r="B1161" s="4" t="s">
        <v>5422</v>
      </c>
      <c r="C1161" s="4" t="s">
        <v>5423</v>
      </c>
      <c r="D1161" s="4" t="s">
        <v>16</v>
      </c>
      <c r="E1161" s="4" t="s">
        <v>3439</v>
      </c>
      <c r="F1161" s="5">
        <v>259</v>
      </c>
      <c r="G1161" s="6">
        <v>0.23</v>
      </c>
      <c r="H1161" s="6">
        <v>0.25</v>
      </c>
      <c r="I1161" s="6">
        <v>64.75</v>
      </c>
      <c r="J1161" s="6" t="s">
        <v>2024</v>
      </c>
    </row>
    <row r="1162" spans="1:10" ht="30.6" x14ac:dyDescent="0.3">
      <c r="A1162" s="3">
        <v>44714</v>
      </c>
      <c r="B1162" s="4" t="s">
        <v>7716</v>
      </c>
      <c r="C1162" s="4" t="s">
        <v>7717</v>
      </c>
      <c r="D1162" s="4" t="s">
        <v>30</v>
      </c>
      <c r="E1162" s="4" t="s">
        <v>2104</v>
      </c>
      <c r="F1162" s="5">
        <v>637.79</v>
      </c>
      <c r="G1162" s="6">
        <v>6.39</v>
      </c>
      <c r="H1162" s="6">
        <v>13.02</v>
      </c>
      <c r="I1162" s="6">
        <v>8304.0400000000009</v>
      </c>
      <c r="J1162" s="6" t="s">
        <v>2024</v>
      </c>
    </row>
    <row r="1163" spans="1:10" ht="30.6" x14ac:dyDescent="0.3">
      <c r="A1163" s="3">
        <v>44714</v>
      </c>
      <c r="B1163" s="4" t="s">
        <v>7718</v>
      </c>
      <c r="C1163" s="4" t="s">
        <v>7719</v>
      </c>
      <c r="D1163" s="4" t="s">
        <v>30</v>
      </c>
      <c r="E1163" s="4" t="s">
        <v>7720</v>
      </c>
      <c r="F1163" s="5">
        <v>409.77100000000002</v>
      </c>
      <c r="G1163" s="6">
        <v>6.72</v>
      </c>
      <c r="H1163" s="6">
        <v>14.2</v>
      </c>
      <c r="I1163" s="6">
        <v>5818.75</v>
      </c>
      <c r="J1163" s="6" t="s">
        <v>2024</v>
      </c>
    </row>
    <row r="1164" spans="1:10" ht="30.6" x14ac:dyDescent="0.3">
      <c r="A1164" s="3">
        <v>44714</v>
      </c>
      <c r="B1164" s="4" t="s">
        <v>7721</v>
      </c>
      <c r="C1164" s="4" t="s">
        <v>7722</v>
      </c>
      <c r="D1164" s="4" t="s">
        <v>12</v>
      </c>
      <c r="E1164" s="4" t="s">
        <v>3437</v>
      </c>
      <c r="F1164" s="5">
        <v>2538</v>
      </c>
      <c r="G1164" s="6">
        <v>5.56</v>
      </c>
      <c r="H1164" s="6">
        <v>9.66</v>
      </c>
      <c r="I1164" s="6">
        <v>24517.08</v>
      </c>
      <c r="J1164" s="6" t="s">
        <v>2024</v>
      </c>
    </row>
    <row r="1165" spans="1:10" ht="30.6" x14ac:dyDescent="0.3">
      <c r="A1165" s="3">
        <v>44714</v>
      </c>
      <c r="B1165" s="4" t="s">
        <v>7723</v>
      </c>
      <c r="C1165" s="4" t="s">
        <v>7724</v>
      </c>
      <c r="D1165" s="4" t="s">
        <v>12</v>
      </c>
      <c r="E1165" s="4" t="s">
        <v>3437</v>
      </c>
      <c r="F1165" s="5">
        <v>1697</v>
      </c>
      <c r="G1165" s="6">
        <v>5.56</v>
      </c>
      <c r="H1165" s="6">
        <v>9.66</v>
      </c>
      <c r="I1165" s="6">
        <v>16393.02</v>
      </c>
      <c r="J1165" s="6" t="s">
        <v>2024</v>
      </c>
    </row>
    <row r="1166" spans="1:10" ht="30.6" x14ac:dyDescent="0.3">
      <c r="A1166" s="3">
        <v>44714</v>
      </c>
      <c r="B1166" s="4" t="s">
        <v>7725</v>
      </c>
      <c r="C1166" s="4" t="s">
        <v>7726</v>
      </c>
      <c r="D1166" s="4" t="s">
        <v>30</v>
      </c>
      <c r="E1166" s="4" t="s">
        <v>7727</v>
      </c>
      <c r="F1166" s="5">
        <v>410.41</v>
      </c>
      <c r="G1166" s="6">
        <v>4.9000000000000004</v>
      </c>
      <c r="H1166" s="6">
        <v>26.08</v>
      </c>
      <c r="I1166" s="6">
        <v>10703.49</v>
      </c>
      <c r="J1166" s="6" t="s">
        <v>2024</v>
      </c>
    </row>
    <row r="1167" spans="1:10" ht="20.399999999999999" x14ac:dyDescent="0.3">
      <c r="A1167" s="3">
        <v>44714</v>
      </c>
      <c r="B1167" s="4" t="s">
        <v>7728</v>
      </c>
      <c r="C1167" s="4" t="s">
        <v>7729</v>
      </c>
      <c r="D1167" s="4" t="s">
        <v>246</v>
      </c>
      <c r="E1167" s="4" t="s">
        <v>7730</v>
      </c>
      <c r="F1167" s="5">
        <v>1187</v>
      </c>
      <c r="G1167" s="6">
        <v>30.6</v>
      </c>
      <c r="H1167" s="6">
        <v>79.55</v>
      </c>
      <c r="I1167" s="6">
        <v>94425.85</v>
      </c>
      <c r="J1167" s="6" t="s">
        <v>2024</v>
      </c>
    </row>
    <row r="1168" spans="1:10" ht="30.6" x14ac:dyDescent="0.3">
      <c r="A1168" s="3">
        <v>44714</v>
      </c>
      <c r="B1168" s="4" t="s">
        <v>7731</v>
      </c>
      <c r="C1168" s="4" t="s">
        <v>7732</v>
      </c>
      <c r="D1168" s="4" t="s">
        <v>12</v>
      </c>
      <c r="E1168" s="4" t="s">
        <v>3347</v>
      </c>
      <c r="F1168" s="5">
        <v>1165</v>
      </c>
      <c r="G1168" s="6">
        <v>14.85</v>
      </c>
      <c r="H1168" s="6">
        <v>21.86</v>
      </c>
      <c r="I1168" s="6">
        <v>25466.9</v>
      </c>
      <c r="J1168" s="6" t="s">
        <v>2024</v>
      </c>
    </row>
    <row r="1169" spans="1:10" ht="30.6" x14ac:dyDescent="0.3">
      <c r="A1169" s="3">
        <v>44714</v>
      </c>
      <c r="B1169" s="4" t="s">
        <v>7733</v>
      </c>
      <c r="C1169" s="4" t="s">
        <v>7734</v>
      </c>
      <c r="D1169" s="4" t="s">
        <v>30</v>
      </c>
      <c r="E1169" s="4" t="s">
        <v>3362</v>
      </c>
      <c r="F1169" s="5">
        <v>254.65</v>
      </c>
      <c r="G1169" s="6">
        <v>3.05</v>
      </c>
      <c r="H1169" s="6">
        <v>29.06</v>
      </c>
      <c r="I1169" s="6">
        <v>7400.14</v>
      </c>
      <c r="J1169" s="6" t="s">
        <v>2024</v>
      </c>
    </row>
    <row r="1170" spans="1:10" ht="40.799999999999997" x14ac:dyDescent="0.3">
      <c r="A1170" s="3">
        <v>44714</v>
      </c>
      <c r="B1170" s="4" t="s">
        <v>7735</v>
      </c>
      <c r="C1170" s="4" t="s">
        <v>7736</v>
      </c>
      <c r="D1170" s="4" t="s">
        <v>5632</v>
      </c>
      <c r="E1170" s="4" t="s">
        <v>6376</v>
      </c>
      <c r="F1170" s="5">
        <v>1228.29</v>
      </c>
      <c r="G1170" s="6">
        <v>0.30299999999999999</v>
      </c>
      <c r="H1170" s="6">
        <v>5</v>
      </c>
      <c r="I1170" s="6">
        <v>6141.45</v>
      </c>
      <c r="J1170" s="6" t="s">
        <v>2024</v>
      </c>
    </row>
    <row r="1171" spans="1:10" ht="30.6" x14ac:dyDescent="0.3">
      <c r="A1171" s="3">
        <v>44714</v>
      </c>
      <c r="B1171" s="4" t="s">
        <v>7737</v>
      </c>
      <c r="C1171" s="4" t="s">
        <v>7738</v>
      </c>
      <c r="D1171" s="4" t="s">
        <v>16</v>
      </c>
      <c r="E1171" s="4" t="s">
        <v>3358</v>
      </c>
      <c r="F1171" s="5">
        <v>65</v>
      </c>
      <c r="G1171" s="6">
        <v>14.06</v>
      </c>
      <c r="H1171" s="6">
        <v>19.72</v>
      </c>
      <c r="I1171" s="6">
        <v>1281.8</v>
      </c>
      <c r="J1171" s="6" t="s">
        <v>2024</v>
      </c>
    </row>
    <row r="1172" spans="1:10" ht="40.799999999999997" x14ac:dyDescent="0.3">
      <c r="A1172" s="3">
        <v>44714</v>
      </c>
      <c r="B1172" s="4" t="s">
        <v>7739</v>
      </c>
      <c r="C1172" s="4" t="s">
        <v>7740</v>
      </c>
      <c r="D1172" s="4" t="s">
        <v>7741</v>
      </c>
      <c r="E1172" s="4" t="s">
        <v>7742</v>
      </c>
      <c r="F1172" s="5">
        <v>778</v>
      </c>
      <c r="G1172" s="6">
        <v>3.63</v>
      </c>
      <c r="H1172" s="6">
        <v>22</v>
      </c>
      <c r="I1172" s="6">
        <v>17116</v>
      </c>
      <c r="J1172" s="6" t="s">
        <v>2024</v>
      </c>
    </row>
    <row r="1173" spans="1:10" ht="30.6" x14ac:dyDescent="0.3">
      <c r="A1173" s="3">
        <v>44714</v>
      </c>
      <c r="B1173" s="4" t="s">
        <v>7743</v>
      </c>
      <c r="C1173" s="4" t="s">
        <v>7744</v>
      </c>
      <c r="D1173" s="4" t="s">
        <v>30</v>
      </c>
      <c r="E1173" s="4" t="s">
        <v>2040</v>
      </c>
      <c r="F1173" s="5">
        <v>139</v>
      </c>
      <c r="G1173" s="6">
        <v>59.25</v>
      </c>
      <c r="H1173" s="6">
        <v>61.03</v>
      </c>
      <c r="I1173" s="6">
        <v>8464.86</v>
      </c>
      <c r="J1173" s="6" t="s">
        <v>2024</v>
      </c>
    </row>
    <row r="1174" spans="1:10" ht="30.6" x14ac:dyDescent="0.3">
      <c r="A1174" s="3">
        <v>44714</v>
      </c>
      <c r="B1174" s="4" t="s">
        <v>7745</v>
      </c>
      <c r="C1174" s="4" t="s">
        <v>7746</v>
      </c>
      <c r="D1174" s="4" t="s">
        <v>16</v>
      </c>
      <c r="E1174" s="4" t="s">
        <v>7747</v>
      </c>
      <c r="F1174" s="5">
        <v>24</v>
      </c>
      <c r="G1174" s="6">
        <v>15.69</v>
      </c>
      <c r="H1174" s="6">
        <v>36.71</v>
      </c>
      <c r="I1174" s="6">
        <v>881.04</v>
      </c>
      <c r="J1174" s="6" t="s">
        <v>2024</v>
      </c>
    </row>
    <row r="1175" spans="1:10" ht="20.399999999999999" x14ac:dyDescent="0.3">
      <c r="A1175" s="3">
        <v>44714</v>
      </c>
      <c r="B1175" s="4" t="s">
        <v>7748</v>
      </c>
      <c r="C1175" s="4" t="s">
        <v>7749</v>
      </c>
      <c r="D1175" s="4" t="s">
        <v>77</v>
      </c>
      <c r="E1175" s="4" t="s">
        <v>7750</v>
      </c>
      <c r="F1175" s="5">
        <v>47</v>
      </c>
      <c r="G1175" s="6">
        <v>4.93</v>
      </c>
      <c r="H1175" s="6">
        <v>8.8000000000000007</v>
      </c>
      <c r="I1175" s="6">
        <v>413.6</v>
      </c>
      <c r="J1175" s="6" t="s">
        <v>2024</v>
      </c>
    </row>
    <row r="1176" spans="1:10" ht="30.6" x14ac:dyDescent="0.3">
      <c r="A1176" s="3">
        <v>44714</v>
      </c>
      <c r="B1176" s="4" t="s">
        <v>7751</v>
      </c>
      <c r="C1176" s="4" t="s">
        <v>7752</v>
      </c>
      <c r="D1176" s="4" t="s">
        <v>12</v>
      </c>
      <c r="E1176" s="4" t="s">
        <v>7753</v>
      </c>
      <c r="F1176" s="5">
        <v>1186</v>
      </c>
      <c r="G1176" s="6">
        <v>5.2</v>
      </c>
      <c r="H1176" s="6">
        <v>5.63</v>
      </c>
      <c r="I1176" s="6">
        <v>6677.18</v>
      </c>
      <c r="J1176" s="6" t="s">
        <v>2024</v>
      </c>
    </row>
    <row r="1177" spans="1:10" ht="20.399999999999999" x14ac:dyDescent="0.3">
      <c r="A1177" s="3">
        <v>44714</v>
      </c>
      <c r="B1177" s="4" t="s">
        <v>7754</v>
      </c>
      <c r="C1177" s="4" t="s">
        <v>7755</v>
      </c>
      <c r="D1177" s="4" t="s">
        <v>246</v>
      </c>
      <c r="E1177" s="4" t="s">
        <v>3347</v>
      </c>
      <c r="F1177" s="5">
        <v>383</v>
      </c>
      <c r="G1177" s="6">
        <v>9.32</v>
      </c>
      <c r="H1177" s="6">
        <v>16.5</v>
      </c>
      <c r="I1177" s="6">
        <v>6319.5</v>
      </c>
      <c r="J1177" s="6" t="s">
        <v>2024</v>
      </c>
    </row>
    <row r="1178" spans="1:10" ht="30.6" x14ac:dyDescent="0.3">
      <c r="A1178" s="3">
        <v>44714</v>
      </c>
      <c r="B1178" s="4" t="s">
        <v>7756</v>
      </c>
      <c r="C1178" s="4" t="s">
        <v>7757</v>
      </c>
      <c r="D1178" s="4" t="s">
        <v>7679</v>
      </c>
      <c r="E1178" s="4" t="s">
        <v>7758</v>
      </c>
      <c r="F1178" s="5">
        <v>1036.75</v>
      </c>
      <c r="G1178" s="6">
        <v>2.39</v>
      </c>
      <c r="H1178" s="6">
        <v>8.23</v>
      </c>
      <c r="I1178" s="6">
        <v>8532.4500000000007</v>
      </c>
      <c r="J1178" s="6" t="s">
        <v>2024</v>
      </c>
    </row>
    <row r="1179" spans="1:10" ht="20.399999999999999" x14ac:dyDescent="0.3">
      <c r="A1179" s="3">
        <v>44714</v>
      </c>
      <c r="B1179" s="4" t="s">
        <v>3054</v>
      </c>
      <c r="C1179" s="4" t="s">
        <v>7759</v>
      </c>
      <c r="D1179" s="4" t="s">
        <v>49</v>
      </c>
      <c r="E1179" s="4" t="s">
        <v>3375</v>
      </c>
      <c r="F1179" s="5">
        <v>1740.53</v>
      </c>
      <c r="G1179" s="6">
        <v>3.39</v>
      </c>
      <c r="H1179" s="6">
        <v>4.07</v>
      </c>
      <c r="I1179" s="6">
        <v>7083.96</v>
      </c>
      <c r="J1179" s="6" t="s">
        <v>2024</v>
      </c>
    </row>
    <row r="1180" spans="1:10" ht="30.6" x14ac:dyDescent="0.3">
      <c r="A1180" s="3">
        <v>44714</v>
      </c>
      <c r="B1180" s="4" t="s">
        <v>7760</v>
      </c>
      <c r="C1180" s="4" t="s">
        <v>7761</v>
      </c>
      <c r="D1180" s="4" t="s">
        <v>30</v>
      </c>
      <c r="E1180" s="4" t="s">
        <v>5302</v>
      </c>
      <c r="F1180" s="5">
        <v>290</v>
      </c>
      <c r="G1180" s="6">
        <v>1.87</v>
      </c>
      <c r="H1180" s="6">
        <v>2.8</v>
      </c>
      <c r="I1180" s="6">
        <v>812</v>
      </c>
      <c r="J1180" s="6" t="s">
        <v>2024</v>
      </c>
    </row>
    <row r="1181" spans="1:10" ht="20.399999999999999" x14ac:dyDescent="0.3">
      <c r="A1181" s="3">
        <v>44714</v>
      </c>
      <c r="B1181" s="4" t="s">
        <v>7762</v>
      </c>
      <c r="C1181" s="4" t="s">
        <v>7763</v>
      </c>
      <c r="D1181" s="4" t="s">
        <v>246</v>
      </c>
      <c r="E1181" s="4" t="s">
        <v>2107</v>
      </c>
      <c r="F1181" s="5">
        <v>198</v>
      </c>
      <c r="G1181" s="6">
        <v>6.81</v>
      </c>
      <c r="H1181" s="6">
        <v>31.61</v>
      </c>
      <c r="I1181" s="6">
        <v>6258.78</v>
      </c>
      <c r="J1181" s="6" t="s">
        <v>2024</v>
      </c>
    </row>
    <row r="1182" spans="1:10" ht="20.399999999999999" x14ac:dyDescent="0.3">
      <c r="A1182" s="3">
        <v>44714</v>
      </c>
      <c r="B1182" s="4" t="s">
        <v>7764</v>
      </c>
      <c r="C1182" s="4" t="s">
        <v>7765</v>
      </c>
      <c r="D1182" s="4" t="s">
        <v>1219</v>
      </c>
      <c r="E1182" s="4" t="s">
        <v>4079</v>
      </c>
      <c r="F1182" s="5">
        <v>169.41</v>
      </c>
      <c r="G1182" s="6">
        <v>55.78</v>
      </c>
      <c r="H1182" s="6">
        <v>99</v>
      </c>
      <c r="I1182" s="6">
        <v>16771.59</v>
      </c>
      <c r="J1182" s="6" t="s">
        <v>2024</v>
      </c>
    </row>
    <row r="1183" spans="1:10" ht="30.6" x14ac:dyDescent="0.3">
      <c r="A1183" s="3">
        <v>44714</v>
      </c>
      <c r="B1183" s="4" t="s">
        <v>7766</v>
      </c>
      <c r="C1183" s="4" t="s">
        <v>7767</v>
      </c>
      <c r="D1183" s="4" t="s">
        <v>30</v>
      </c>
      <c r="E1183" s="4" t="s">
        <v>3503</v>
      </c>
      <c r="F1183" s="5">
        <v>189.67</v>
      </c>
      <c r="G1183" s="6">
        <v>2.87</v>
      </c>
      <c r="H1183" s="6">
        <v>5.41</v>
      </c>
      <c r="I1183" s="6">
        <v>1026.1099999999999</v>
      </c>
      <c r="J1183" s="6" t="s">
        <v>2024</v>
      </c>
    </row>
    <row r="1184" spans="1:10" ht="30.6" x14ac:dyDescent="0.3">
      <c r="A1184" s="3">
        <v>44714</v>
      </c>
      <c r="B1184" s="4" t="s">
        <v>7768</v>
      </c>
      <c r="C1184" s="4" t="s">
        <v>7769</v>
      </c>
      <c r="D1184" s="4" t="s">
        <v>12</v>
      </c>
      <c r="E1184" s="4" t="s">
        <v>3437</v>
      </c>
      <c r="F1184" s="5">
        <v>2889</v>
      </c>
      <c r="G1184" s="6">
        <v>5.69</v>
      </c>
      <c r="H1184" s="6">
        <v>9.66</v>
      </c>
      <c r="I1184" s="6">
        <v>27907.74</v>
      </c>
      <c r="J1184" s="6" t="s">
        <v>2024</v>
      </c>
    </row>
    <row r="1185" spans="1:10" ht="30.6" x14ac:dyDescent="0.3">
      <c r="A1185" s="3">
        <v>44714</v>
      </c>
      <c r="B1185" s="4" t="s">
        <v>7770</v>
      </c>
      <c r="C1185" s="4" t="s">
        <v>7771</v>
      </c>
      <c r="D1185" s="4" t="s">
        <v>5708</v>
      </c>
      <c r="E1185" s="4" t="s">
        <v>3437</v>
      </c>
      <c r="F1185" s="5">
        <v>1199</v>
      </c>
      <c r="G1185" s="6">
        <v>24.85</v>
      </c>
      <c r="H1185" s="6">
        <v>45.25</v>
      </c>
      <c r="I1185" s="6">
        <v>54254.75</v>
      </c>
      <c r="J1185" s="6" t="s">
        <v>2024</v>
      </c>
    </row>
    <row r="1186" spans="1:10" ht="30.6" x14ac:dyDescent="0.3">
      <c r="A1186" s="3">
        <v>44714</v>
      </c>
      <c r="B1186" s="4" t="s">
        <v>7772</v>
      </c>
      <c r="C1186" s="4" t="s">
        <v>7773</v>
      </c>
      <c r="D1186" s="4" t="s">
        <v>16</v>
      </c>
      <c r="E1186" s="4" t="s">
        <v>7774</v>
      </c>
      <c r="F1186" s="5">
        <v>90</v>
      </c>
      <c r="G1186" s="6">
        <v>27.49</v>
      </c>
      <c r="H1186" s="6">
        <v>40.130000000000003</v>
      </c>
      <c r="I1186" s="6">
        <v>3611.7</v>
      </c>
      <c r="J1186" s="6" t="s">
        <v>2024</v>
      </c>
    </row>
    <row r="1187" spans="1:10" ht="30.6" x14ac:dyDescent="0.3">
      <c r="A1187" s="3">
        <v>44714</v>
      </c>
      <c r="B1187" s="4" t="s">
        <v>7775</v>
      </c>
      <c r="C1187" s="4" t="s">
        <v>7776</v>
      </c>
      <c r="D1187" s="4" t="s">
        <v>30</v>
      </c>
      <c r="E1187" s="4" t="s">
        <v>7777</v>
      </c>
      <c r="F1187" s="5">
        <v>121.25</v>
      </c>
      <c r="G1187" s="6">
        <v>6.78</v>
      </c>
      <c r="H1187" s="6">
        <v>20</v>
      </c>
      <c r="I1187" s="6">
        <v>2425</v>
      </c>
      <c r="J1187" s="6" t="s">
        <v>2024</v>
      </c>
    </row>
    <row r="1188" spans="1:10" ht="30.6" x14ac:dyDescent="0.3">
      <c r="A1188" s="3">
        <v>44714</v>
      </c>
      <c r="B1188" s="4" t="s">
        <v>7778</v>
      </c>
      <c r="C1188" s="4" t="s">
        <v>7779</v>
      </c>
      <c r="D1188" s="4" t="s">
        <v>12</v>
      </c>
      <c r="E1188" s="4" t="s">
        <v>7780</v>
      </c>
      <c r="F1188" s="5">
        <v>1032</v>
      </c>
      <c r="G1188" s="6">
        <v>10.26</v>
      </c>
      <c r="H1188" s="6">
        <v>25.1</v>
      </c>
      <c r="I1188" s="6">
        <v>25903.200000000001</v>
      </c>
      <c r="J1188" s="6" t="s">
        <v>2024</v>
      </c>
    </row>
    <row r="1189" spans="1:10" ht="20.399999999999999" x14ac:dyDescent="0.3">
      <c r="A1189" s="3">
        <v>44714</v>
      </c>
      <c r="B1189" s="4" t="s">
        <v>7781</v>
      </c>
      <c r="C1189" s="4" t="s">
        <v>7782</v>
      </c>
      <c r="D1189" s="4" t="s">
        <v>131</v>
      </c>
      <c r="E1189" s="4" t="s">
        <v>3439</v>
      </c>
      <c r="F1189" s="5">
        <v>36</v>
      </c>
      <c r="G1189" s="6">
        <v>10.119999999999999</v>
      </c>
      <c r="H1189" s="6">
        <v>18.7</v>
      </c>
      <c r="I1189" s="6">
        <v>673.2</v>
      </c>
      <c r="J1189" s="6" t="s">
        <v>2024</v>
      </c>
    </row>
    <row r="1190" spans="1:10" ht="20.399999999999999" x14ac:dyDescent="0.3">
      <c r="A1190" s="3">
        <v>44714</v>
      </c>
      <c r="B1190" s="4" t="s">
        <v>7783</v>
      </c>
      <c r="C1190" s="4" t="s">
        <v>7784</v>
      </c>
      <c r="D1190" s="4" t="s">
        <v>1219</v>
      </c>
      <c r="E1190" s="4" t="s">
        <v>5290</v>
      </c>
      <c r="F1190" s="5">
        <v>144.79</v>
      </c>
      <c r="G1190" s="6">
        <v>2.2599999999999998</v>
      </c>
      <c r="H1190" s="6">
        <v>3.44</v>
      </c>
      <c r="I1190" s="6">
        <v>498.08</v>
      </c>
      <c r="J1190" s="6" t="s">
        <v>2024</v>
      </c>
    </row>
    <row r="1191" spans="1:10" ht="20.399999999999999" x14ac:dyDescent="0.3">
      <c r="A1191" s="3">
        <v>44714</v>
      </c>
      <c r="B1191" s="4" t="s">
        <v>7785</v>
      </c>
      <c r="C1191" s="4" t="s">
        <v>7786</v>
      </c>
      <c r="D1191" s="4" t="s">
        <v>69</v>
      </c>
      <c r="E1191" s="4" t="s">
        <v>2616</v>
      </c>
      <c r="F1191" s="5">
        <v>135</v>
      </c>
      <c r="G1191" s="6">
        <v>40.479999999999997</v>
      </c>
      <c r="H1191" s="6">
        <v>56.29</v>
      </c>
      <c r="I1191" s="6">
        <v>7599.15</v>
      </c>
      <c r="J1191" s="6" t="s">
        <v>2024</v>
      </c>
    </row>
    <row r="1192" spans="1:10" ht="30.6" x14ac:dyDescent="0.3">
      <c r="A1192" s="3">
        <v>44714</v>
      </c>
      <c r="B1192" s="4" t="s">
        <v>7787</v>
      </c>
      <c r="C1192" s="4" t="s">
        <v>7788</v>
      </c>
      <c r="D1192" s="4" t="s">
        <v>30</v>
      </c>
      <c r="E1192" s="4" t="s">
        <v>2634</v>
      </c>
      <c r="F1192" s="5">
        <v>196.1</v>
      </c>
      <c r="G1192" s="6">
        <v>7.08</v>
      </c>
      <c r="H1192" s="6">
        <v>10.06</v>
      </c>
      <c r="I1192" s="6">
        <v>1972.75</v>
      </c>
      <c r="J1192" s="6" t="s">
        <v>2024</v>
      </c>
    </row>
    <row r="1193" spans="1:10" ht="20.399999999999999" x14ac:dyDescent="0.3">
      <c r="A1193" s="3">
        <v>44714</v>
      </c>
      <c r="B1193" s="4" t="s">
        <v>7789</v>
      </c>
      <c r="C1193" s="4" t="s">
        <v>7790</v>
      </c>
      <c r="D1193" s="4" t="s">
        <v>120</v>
      </c>
      <c r="E1193" s="4" t="s">
        <v>2861</v>
      </c>
      <c r="F1193" s="5">
        <v>54</v>
      </c>
      <c r="G1193" s="6">
        <v>2.13</v>
      </c>
      <c r="H1193" s="6">
        <v>6.44</v>
      </c>
      <c r="I1193" s="6">
        <v>347.76</v>
      </c>
      <c r="J1193" s="6" t="s">
        <v>2024</v>
      </c>
    </row>
    <row r="1194" spans="1:10" ht="30.6" x14ac:dyDescent="0.3">
      <c r="A1194" s="3">
        <v>44714</v>
      </c>
      <c r="B1194" s="4" t="s">
        <v>7791</v>
      </c>
      <c r="C1194" s="4" t="s">
        <v>7792</v>
      </c>
      <c r="D1194" s="4" t="s">
        <v>30</v>
      </c>
      <c r="E1194" s="4" t="s">
        <v>7793</v>
      </c>
      <c r="F1194" s="5">
        <v>12.54</v>
      </c>
      <c r="G1194" s="6">
        <v>7.48</v>
      </c>
      <c r="H1194" s="6">
        <v>18.18</v>
      </c>
      <c r="I1194" s="6">
        <v>227.98</v>
      </c>
      <c r="J1194" s="6" t="s">
        <v>2024</v>
      </c>
    </row>
    <row r="1195" spans="1:10" ht="20.399999999999999" x14ac:dyDescent="0.3">
      <c r="A1195" s="3">
        <v>44714</v>
      </c>
      <c r="B1195" s="4" t="s">
        <v>7794</v>
      </c>
      <c r="C1195" s="4" t="s">
        <v>7795</v>
      </c>
      <c r="D1195" s="4" t="s">
        <v>246</v>
      </c>
      <c r="E1195" s="4" t="s">
        <v>7796</v>
      </c>
      <c r="F1195" s="5">
        <v>113</v>
      </c>
      <c r="G1195" s="6">
        <v>67.33</v>
      </c>
      <c r="H1195" s="6">
        <v>67.33</v>
      </c>
      <c r="I1195" s="6">
        <v>7608.29</v>
      </c>
      <c r="J1195" s="6" t="s">
        <v>2024</v>
      </c>
    </row>
    <row r="1196" spans="1:10" ht="30.6" x14ac:dyDescent="0.3">
      <c r="A1196" s="3">
        <v>44714</v>
      </c>
      <c r="B1196" s="4" t="s">
        <v>7797</v>
      </c>
      <c r="C1196" s="4" t="s">
        <v>7798</v>
      </c>
      <c r="D1196" s="4" t="s">
        <v>16</v>
      </c>
      <c r="E1196" s="4" t="s">
        <v>2774</v>
      </c>
      <c r="F1196" s="5">
        <v>347</v>
      </c>
      <c r="G1196" s="6">
        <v>2.83</v>
      </c>
      <c r="H1196" s="6">
        <v>10.65</v>
      </c>
      <c r="I1196" s="6">
        <v>3695.55</v>
      </c>
      <c r="J1196" s="6" t="s">
        <v>2024</v>
      </c>
    </row>
    <row r="1197" spans="1:10" ht="30.6" x14ac:dyDescent="0.3">
      <c r="A1197" s="3">
        <v>44714</v>
      </c>
      <c r="B1197" s="4" t="s">
        <v>7799</v>
      </c>
      <c r="C1197" s="4" t="s">
        <v>7800</v>
      </c>
      <c r="D1197" s="4" t="s">
        <v>30</v>
      </c>
      <c r="E1197" s="4" t="s">
        <v>7801</v>
      </c>
      <c r="F1197" s="5">
        <v>196.25</v>
      </c>
      <c r="G1197" s="6">
        <v>13.05</v>
      </c>
      <c r="H1197" s="6">
        <v>37.200000000000003</v>
      </c>
      <c r="I1197" s="6">
        <v>7300.5</v>
      </c>
      <c r="J1197" s="6" t="s">
        <v>2024</v>
      </c>
    </row>
    <row r="1198" spans="1:10" ht="20.399999999999999" x14ac:dyDescent="0.3">
      <c r="A1198" s="3">
        <v>44714</v>
      </c>
      <c r="B1198" s="4" t="s">
        <v>7802</v>
      </c>
      <c r="C1198" s="4" t="s">
        <v>7803</v>
      </c>
      <c r="D1198" s="4" t="s">
        <v>1219</v>
      </c>
      <c r="E1198" s="4" t="s">
        <v>7804</v>
      </c>
      <c r="F1198" s="5">
        <v>88.35</v>
      </c>
      <c r="G1198" s="6">
        <v>31.37</v>
      </c>
      <c r="H1198" s="6">
        <v>34</v>
      </c>
      <c r="I1198" s="6">
        <v>3003.9</v>
      </c>
      <c r="J1198" s="6" t="s">
        <v>2024</v>
      </c>
    </row>
    <row r="1199" spans="1:10" ht="30.6" x14ac:dyDescent="0.3">
      <c r="A1199" s="3">
        <v>44714</v>
      </c>
      <c r="B1199" s="4" t="s">
        <v>5746</v>
      </c>
      <c r="C1199" s="4" t="s">
        <v>5747</v>
      </c>
      <c r="D1199" s="4" t="s">
        <v>16</v>
      </c>
      <c r="E1199" s="4" t="s">
        <v>4920</v>
      </c>
      <c r="F1199" s="5">
        <v>551</v>
      </c>
      <c r="G1199" s="6">
        <v>8.26</v>
      </c>
      <c r="H1199" s="6">
        <v>32.32</v>
      </c>
      <c r="I1199" s="6">
        <v>17808.32</v>
      </c>
      <c r="J1199" s="6" t="s">
        <v>2024</v>
      </c>
    </row>
    <row r="1200" spans="1:10" ht="30.6" x14ac:dyDescent="0.3">
      <c r="A1200" s="3">
        <v>44742</v>
      </c>
      <c r="B1200" s="16" t="s">
        <v>7805</v>
      </c>
      <c r="C1200" s="16" t="s">
        <v>7806</v>
      </c>
      <c r="D1200" s="4" t="s">
        <v>7807</v>
      </c>
      <c r="E1200" s="16" t="s">
        <v>7808</v>
      </c>
      <c r="F1200" s="17">
        <v>101</v>
      </c>
      <c r="G1200" s="18">
        <v>116.44</v>
      </c>
      <c r="H1200" s="18">
        <v>116.44</v>
      </c>
      <c r="I1200" s="169">
        <v>11760.56</v>
      </c>
      <c r="J1200" s="6" t="s">
        <v>2024</v>
      </c>
    </row>
    <row r="1201" spans="1:10" ht="20.399999999999999" x14ac:dyDescent="0.3">
      <c r="A1201" s="3">
        <v>44742</v>
      </c>
      <c r="B1201" s="16" t="s">
        <v>3138</v>
      </c>
      <c r="C1201" s="16" t="s">
        <v>7809</v>
      </c>
      <c r="D1201" s="16" t="s">
        <v>77</v>
      </c>
      <c r="E1201" s="16" t="s">
        <v>2285</v>
      </c>
      <c r="F1201" s="17">
        <v>166</v>
      </c>
      <c r="G1201" s="18">
        <v>22.95</v>
      </c>
      <c r="H1201" s="18">
        <v>27.54</v>
      </c>
      <c r="I1201" s="169">
        <v>4571.6400000000003</v>
      </c>
      <c r="J1201" s="6" t="s">
        <v>2024</v>
      </c>
    </row>
    <row r="1202" spans="1:10" ht="20.399999999999999" x14ac:dyDescent="0.3">
      <c r="A1202" s="3">
        <v>44742</v>
      </c>
      <c r="B1202" s="16" t="s">
        <v>7810</v>
      </c>
      <c r="C1202" s="16" t="s">
        <v>7811</v>
      </c>
      <c r="D1202" s="16" t="s">
        <v>38</v>
      </c>
      <c r="E1202" s="16" t="s">
        <v>7812</v>
      </c>
      <c r="F1202" s="17">
        <v>1362</v>
      </c>
      <c r="G1202" s="18">
        <v>30.53</v>
      </c>
      <c r="H1202" s="18">
        <v>0</v>
      </c>
      <c r="I1202" s="169">
        <v>0</v>
      </c>
      <c r="J1202" s="6" t="s">
        <v>2024</v>
      </c>
    </row>
    <row r="1203" spans="1:10" ht="20.399999999999999" x14ac:dyDescent="0.3">
      <c r="A1203" s="3">
        <v>44742</v>
      </c>
      <c r="B1203" s="16" t="s">
        <v>7813</v>
      </c>
      <c r="C1203" s="16" t="s">
        <v>7814</v>
      </c>
      <c r="D1203" s="16" t="s">
        <v>77</v>
      </c>
      <c r="E1203" s="16" t="s">
        <v>4032</v>
      </c>
      <c r="F1203" s="17">
        <v>262.5</v>
      </c>
      <c r="G1203" s="18">
        <v>26.36</v>
      </c>
      <c r="H1203" s="18">
        <v>49.98</v>
      </c>
      <c r="I1203" s="169">
        <v>13119.75</v>
      </c>
      <c r="J1203" s="6" t="s">
        <v>2024</v>
      </c>
    </row>
    <row r="1204" spans="1:10" ht="20.399999999999999" x14ac:dyDescent="0.3">
      <c r="A1204" s="3">
        <v>44742</v>
      </c>
      <c r="B1204" s="4" t="s">
        <v>7815</v>
      </c>
      <c r="C1204" s="16" t="s">
        <v>7816</v>
      </c>
      <c r="D1204" s="16" t="s">
        <v>246</v>
      </c>
      <c r="E1204" s="16" t="s">
        <v>7817</v>
      </c>
      <c r="F1204" s="17">
        <v>119</v>
      </c>
      <c r="G1204" s="18">
        <v>4.9400000000000004</v>
      </c>
      <c r="H1204" s="18">
        <v>5</v>
      </c>
      <c r="I1204" s="169">
        <v>595</v>
      </c>
      <c r="J1204" s="6" t="s">
        <v>2024</v>
      </c>
    </row>
    <row r="1205" spans="1:10" ht="20.399999999999999" x14ac:dyDescent="0.3">
      <c r="A1205" s="3">
        <v>44742</v>
      </c>
      <c r="B1205" s="16" t="s">
        <v>7818</v>
      </c>
      <c r="C1205" s="16" t="s">
        <v>7819</v>
      </c>
      <c r="D1205" s="16" t="s">
        <v>246</v>
      </c>
      <c r="E1205" s="16" t="s">
        <v>7820</v>
      </c>
      <c r="F1205" s="17">
        <v>990</v>
      </c>
      <c r="G1205" s="18">
        <v>3.8</v>
      </c>
      <c r="H1205" s="18">
        <v>3.8</v>
      </c>
      <c r="I1205" s="169">
        <v>3762</v>
      </c>
      <c r="J1205" s="6" t="s">
        <v>2024</v>
      </c>
    </row>
    <row r="1206" spans="1:10" ht="20.399999999999999" x14ac:dyDescent="0.3">
      <c r="A1206" s="3">
        <v>44742</v>
      </c>
      <c r="B1206" s="16" t="s">
        <v>7821</v>
      </c>
      <c r="C1206" s="16" t="s">
        <v>7822</v>
      </c>
      <c r="D1206" s="16" t="s">
        <v>38</v>
      </c>
      <c r="E1206" s="16" t="s">
        <v>2555</v>
      </c>
      <c r="F1206" s="17">
        <v>3951</v>
      </c>
      <c r="G1206" s="18">
        <v>34.799999999999997</v>
      </c>
      <c r="H1206" s="18">
        <v>0</v>
      </c>
      <c r="I1206" s="169">
        <v>0</v>
      </c>
      <c r="J1206" s="6" t="s">
        <v>2024</v>
      </c>
    </row>
    <row r="1207" spans="1:10" ht="30.6" x14ac:dyDescent="0.3">
      <c r="A1207" s="3">
        <v>44742</v>
      </c>
      <c r="B1207" s="16" t="s">
        <v>7823</v>
      </c>
      <c r="C1207" s="16" t="s">
        <v>7824</v>
      </c>
      <c r="D1207" s="16" t="s">
        <v>30</v>
      </c>
      <c r="E1207" s="16" t="s">
        <v>7825</v>
      </c>
      <c r="F1207" s="17">
        <v>215.5</v>
      </c>
      <c r="G1207" s="18">
        <v>10.3</v>
      </c>
      <c r="H1207" s="18">
        <v>11.89</v>
      </c>
      <c r="I1207" s="169">
        <v>2562.3000000000002</v>
      </c>
      <c r="J1207" s="6" t="s">
        <v>2024</v>
      </c>
    </row>
    <row r="1208" spans="1:10" ht="30.6" x14ac:dyDescent="0.3">
      <c r="A1208" s="3">
        <v>44742</v>
      </c>
      <c r="B1208" s="16" t="s">
        <v>5357</v>
      </c>
      <c r="C1208" s="16" t="s">
        <v>7826</v>
      </c>
      <c r="D1208" s="16" t="s">
        <v>30</v>
      </c>
      <c r="E1208" s="16" t="s">
        <v>3399</v>
      </c>
      <c r="F1208" s="17">
        <v>394.75</v>
      </c>
      <c r="G1208" s="18">
        <v>6.29</v>
      </c>
      <c r="H1208" s="18">
        <v>14.5</v>
      </c>
      <c r="I1208" s="169">
        <v>5723.88</v>
      </c>
      <c r="J1208" s="6" t="s">
        <v>2024</v>
      </c>
    </row>
    <row r="1209" spans="1:10" ht="20.399999999999999" x14ac:dyDescent="0.3">
      <c r="A1209" s="3">
        <v>44742</v>
      </c>
      <c r="B1209" s="16" t="s">
        <v>7827</v>
      </c>
      <c r="C1209" s="16" t="s">
        <v>7828</v>
      </c>
      <c r="D1209" s="16" t="s">
        <v>38</v>
      </c>
      <c r="E1209" s="16" t="s">
        <v>6096</v>
      </c>
      <c r="F1209" s="17">
        <v>375</v>
      </c>
      <c r="G1209" s="18">
        <v>9.9600000000000009</v>
      </c>
      <c r="H1209" s="18">
        <v>0</v>
      </c>
      <c r="I1209" s="169">
        <v>0</v>
      </c>
      <c r="J1209" s="6" t="s">
        <v>2024</v>
      </c>
    </row>
    <row r="1210" spans="1:10" ht="20.399999999999999" x14ac:dyDescent="0.3">
      <c r="A1210" s="3">
        <v>44742</v>
      </c>
      <c r="B1210" s="16" t="s">
        <v>7829</v>
      </c>
      <c r="C1210" s="16" t="s">
        <v>7830</v>
      </c>
      <c r="D1210" s="16" t="s">
        <v>1188</v>
      </c>
      <c r="E1210" s="16" t="s">
        <v>7831</v>
      </c>
      <c r="F1210" s="17">
        <v>128.38059999999999</v>
      </c>
      <c r="G1210" s="18">
        <v>8.3699999999999992</v>
      </c>
      <c r="H1210" s="18">
        <v>18</v>
      </c>
      <c r="I1210" s="169">
        <v>2310.85</v>
      </c>
      <c r="J1210" s="6" t="s">
        <v>2024</v>
      </c>
    </row>
    <row r="1211" spans="1:10" ht="20.399999999999999" x14ac:dyDescent="0.3">
      <c r="A1211" s="3">
        <v>44742</v>
      </c>
      <c r="B1211" s="16" t="s">
        <v>5392</v>
      </c>
      <c r="C1211" s="16" t="s">
        <v>7832</v>
      </c>
      <c r="D1211" s="16" t="s">
        <v>7833</v>
      </c>
      <c r="E1211" s="16" t="s">
        <v>5395</v>
      </c>
      <c r="F1211" s="17">
        <v>71130.817800000004</v>
      </c>
      <c r="G1211" s="18">
        <v>14.13</v>
      </c>
      <c r="H1211" s="18">
        <v>14.13</v>
      </c>
      <c r="I1211" s="169">
        <v>1005078.46</v>
      </c>
      <c r="J1211" s="6" t="s">
        <v>2024</v>
      </c>
    </row>
    <row r="1212" spans="1:10" ht="20.399999999999999" x14ac:dyDescent="0.3">
      <c r="A1212" s="3">
        <v>44742</v>
      </c>
      <c r="B1212" s="16" t="s">
        <v>7818</v>
      </c>
      <c r="C1212" s="16" t="s">
        <v>7834</v>
      </c>
      <c r="D1212" s="16" t="s">
        <v>38</v>
      </c>
      <c r="E1212" s="16" t="s">
        <v>6509</v>
      </c>
      <c r="F1212" s="17">
        <v>3077</v>
      </c>
      <c r="G1212" s="18">
        <v>2.96</v>
      </c>
      <c r="H1212" s="18">
        <v>0</v>
      </c>
      <c r="I1212" s="169">
        <v>0</v>
      </c>
      <c r="J1212" s="6" t="s">
        <v>2024</v>
      </c>
    </row>
    <row r="1213" spans="1:10" ht="20.399999999999999" x14ac:dyDescent="0.3">
      <c r="A1213" s="3">
        <v>44742</v>
      </c>
      <c r="B1213" s="16" t="s">
        <v>7829</v>
      </c>
      <c r="C1213" s="16" t="s">
        <v>7835</v>
      </c>
      <c r="D1213" s="16" t="s">
        <v>38</v>
      </c>
      <c r="E1213" s="16" t="s">
        <v>7831</v>
      </c>
      <c r="F1213" s="17">
        <v>4.75</v>
      </c>
      <c r="G1213" s="18">
        <v>8.3699999999999992</v>
      </c>
      <c r="H1213" s="18">
        <v>0</v>
      </c>
      <c r="I1213" s="169">
        <v>0</v>
      </c>
      <c r="J1213" s="6" t="s">
        <v>2024</v>
      </c>
    </row>
    <row r="1214" spans="1:10" ht="20.399999999999999" x14ac:dyDescent="0.3">
      <c r="A1214" s="3">
        <v>44742</v>
      </c>
      <c r="B1214" s="16" t="s">
        <v>5354</v>
      </c>
      <c r="C1214" s="16" t="s">
        <v>7836</v>
      </c>
      <c r="D1214" s="16" t="s">
        <v>38</v>
      </c>
      <c r="E1214" s="16" t="s">
        <v>5356</v>
      </c>
      <c r="F1214" s="17">
        <v>3821</v>
      </c>
      <c r="G1214" s="18">
        <v>9.92</v>
      </c>
      <c r="H1214" s="18">
        <v>0</v>
      </c>
      <c r="I1214" s="169">
        <v>0</v>
      </c>
      <c r="J1214" s="6" t="s">
        <v>2024</v>
      </c>
    </row>
    <row r="1215" spans="1:10" ht="30.6" x14ac:dyDescent="0.3">
      <c r="A1215" s="3">
        <v>44742</v>
      </c>
      <c r="B1215" s="16" t="s">
        <v>7837</v>
      </c>
      <c r="C1215" s="16" t="s">
        <v>7838</v>
      </c>
      <c r="D1215" s="16" t="s">
        <v>30</v>
      </c>
      <c r="E1215" s="16" t="s">
        <v>7777</v>
      </c>
      <c r="F1215" s="17">
        <v>146.75</v>
      </c>
      <c r="G1215" s="18">
        <v>2.63</v>
      </c>
      <c r="H1215" s="18">
        <v>7.7</v>
      </c>
      <c r="I1215" s="169">
        <v>1129.98</v>
      </c>
      <c r="J1215" s="6" t="s">
        <v>2024</v>
      </c>
    </row>
    <row r="1216" spans="1:10" ht="30.6" x14ac:dyDescent="0.3">
      <c r="A1216" s="3">
        <v>44742</v>
      </c>
      <c r="B1216" s="4" t="s">
        <v>7839</v>
      </c>
      <c r="C1216" s="16" t="s">
        <v>7840</v>
      </c>
      <c r="D1216" s="16" t="s">
        <v>30</v>
      </c>
      <c r="E1216" s="16" t="s">
        <v>4140</v>
      </c>
      <c r="F1216" s="17">
        <v>15.5</v>
      </c>
      <c r="G1216" s="18">
        <v>13.98</v>
      </c>
      <c r="H1216" s="18">
        <v>29.1</v>
      </c>
      <c r="I1216" s="169">
        <v>451.05</v>
      </c>
      <c r="J1216" s="6" t="s">
        <v>2024</v>
      </c>
    </row>
    <row r="1217" spans="1:10" ht="20.399999999999999" x14ac:dyDescent="0.3">
      <c r="A1217" s="3">
        <v>44742</v>
      </c>
      <c r="B1217" s="16" t="s">
        <v>7841</v>
      </c>
      <c r="C1217" s="16" t="s">
        <v>7842</v>
      </c>
      <c r="D1217" s="16" t="s">
        <v>77</v>
      </c>
      <c r="E1217" s="16" t="s">
        <v>3406</v>
      </c>
      <c r="F1217" s="17">
        <v>22.142600000000002</v>
      </c>
      <c r="G1217" s="18">
        <v>26.89</v>
      </c>
      <c r="H1217" s="18">
        <v>40.200000000000003</v>
      </c>
      <c r="I1217" s="169">
        <v>890.11</v>
      </c>
      <c r="J1217" s="6" t="s">
        <v>2024</v>
      </c>
    </row>
    <row r="1218" spans="1:10" ht="20.399999999999999" x14ac:dyDescent="0.3">
      <c r="A1218" s="3">
        <v>44742</v>
      </c>
      <c r="B1218" s="16" t="s">
        <v>7843</v>
      </c>
      <c r="C1218" s="16" t="s">
        <v>7844</v>
      </c>
      <c r="D1218" s="16" t="s">
        <v>73</v>
      </c>
      <c r="E1218" s="16" t="s">
        <v>7845</v>
      </c>
      <c r="F1218" s="17">
        <v>68</v>
      </c>
      <c r="G1218" s="18">
        <v>2.86</v>
      </c>
      <c r="H1218" s="18">
        <v>8.73</v>
      </c>
      <c r="I1218" s="169">
        <v>593.64</v>
      </c>
      <c r="J1218" s="6" t="s">
        <v>2024</v>
      </c>
    </row>
    <row r="1219" spans="1:10" ht="20.399999999999999" x14ac:dyDescent="0.3">
      <c r="A1219" s="3">
        <v>44742</v>
      </c>
      <c r="B1219" s="16" t="s">
        <v>7843</v>
      </c>
      <c r="C1219" s="16" t="s">
        <v>7846</v>
      </c>
      <c r="D1219" s="16" t="s">
        <v>77</v>
      </c>
      <c r="E1219" s="16" t="s">
        <v>7845</v>
      </c>
      <c r="F1219" s="17">
        <v>39.93</v>
      </c>
      <c r="G1219" s="18">
        <v>2.86</v>
      </c>
      <c r="H1219" s="18">
        <v>8.73</v>
      </c>
      <c r="I1219" s="169">
        <v>348.59</v>
      </c>
      <c r="J1219" s="6" t="s">
        <v>2024</v>
      </c>
    </row>
    <row r="1220" spans="1:10" ht="20.399999999999999" x14ac:dyDescent="0.3">
      <c r="A1220" s="3">
        <v>44742</v>
      </c>
      <c r="B1220" s="16" t="s">
        <v>7847</v>
      </c>
      <c r="C1220" s="16" t="s">
        <v>7848</v>
      </c>
      <c r="D1220" s="16" t="s">
        <v>77</v>
      </c>
      <c r="E1220" s="16" t="s">
        <v>3357</v>
      </c>
      <c r="F1220" s="17">
        <v>99.051400000000001</v>
      </c>
      <c r="G1220" s="18">
        <v>3.26</v>
      </c>
      <c r="H1220" s="18">
        <v>10.94</v>
      </c>
      <c r="I1220" s="169">
        <v>1083.6199999999999</v>
      </c>
      <c r="J1220" s="6" t="s">
        <v>2024</v>
      </c>
    </row>
    <row r="1221" spans="1:10" ht="20.399999999999999" x14ac:dyDescent="0.3">
      <c r="A1221" s="3">
        <v>44742</v>
      </c>
      <c r="B1221" s="16" t="s">
        <v>7849</v>
      </c>
      <c r="C1221" s="16" t="s">
        <v>7850</v>
      </c>
      <c r="D1221" s="16" t="s">
        <v>246</v>
      </c>
      <c r="E1221" s="16" t="s">
        <v>7851</v>
      </c>
      <c r="F1221" s="17">
        <v>700</v>
      </c>
      <c r="G1221" s="18">
        <v>6.58</v>
      </c>
      <c r="H1221" s="18">
        <v>6.58</v>
      </c>
      <c r="I1221" s="169">
        <v>4606</v>
      </c>
      <c r="J1221" s="6" t="s">
        <v>2024</v>
      </c>
    </row>
    <row r="1222" spans="1:10" ht="20.399999999999999" x14ac:dyDescent="0.3">
      <c r="A1222" s="3">
        <v>44742</v>
      </c>
      <c r="B1222" s="16" t="s">
        <v>7852</v>
      </c>
      <c r="C1222" s="16" t="s">
        <v>7853</v>
      </c>
      <c r="D1222" s="16" t="s">
        <v>1219</v>
      </c>
      <c r="E1222" s="16" t="s">
        <v>3414</v>
      </c>
      <c r="F1222" s="17">
        <v>1688.75</v>
      </c>
      <c r="G1222" s="18">
        <v>11.71</v>
      </c>
      <c r="H1222" s="18">
        <v>39.68</v>
      </c>
      <c r="I1222" s="169">
        <v>67009.600000000006</v>
      </c>
      <c r="J1222" s="6" t="s">
        <v>2024</v>
      </c>
    </row>
    <row r="1223" spans="1:10" ht="30.6" x14ac:dyDescent="0.3">
      <c r="A1223" s="3">
        <v>44742</v>
      </c>
      <c r="B1223" s="16" t="s">
        <v>7854</v>
      </c>
      <c r="C1223" s="16" t="s">
        <v>7855</v>
      </c>
      <c r="D1223" s="16" t="s">
        <v>16</v>
      </c>
      <c r="E1223" s="16" t="s">
        <v>3368</v>
      </c>
      <c r="F1223" s="17">
        <v>74</v>
      </c>
      <c r="G1223" s="18">
        <v>23.87</v>
      </c>
      <c r="H1223" s="18">
        <v>25.36</v>
      </c>
      <c r="I1223" s="169">
        <v>1876.64</v>
      </c>
      <c r="J1223" s="6" t="s">
        <v>2024</v>
      </c>
    </row>
    <row r="1224" spans="1:10" ht="30.6" x14ac:dyDescent="0.3">
      <c r="A1224" s="3">
        <v>44742</v>
      </c>
      <c r="B1224" s="16" t="s">
        <v>7856</v>
      </c>
      <c r="C1224" s="16" t="s">
        <v>7857</v>
      </c>
      <c r="D1224" s="16" t="s">
        <v>12</v>
      </c>
      <c r="E1224" s="16" t="s">
        <v>6413</v>
      </c>
      <c r="F1224" s="17">
        <v>182</v>
      </c>
      <c r="G1224" s="18">
        <v>2.4500000000000002</v>
      </c>
      <c r="H1224" s="18">
        <v>11.4</v>
      </c>
      <c r="I1224" s="169">
        <v>2074.8000000000002</v>
      </c>
      <c r="J1224" s="6" t="s">
        <v>2024</v>
      </c>
    </row>
    <row r="1225" spans="1:10" ht="20.399999999999999" x14ac:dyDescent="0.3">
      <c r="A1225" s="3">
        <v>44742</v>
      </c>
      <c r="B1225" s="16" t="s">
        <v>7858</v>
      </c>
      <c r="C1225" s="16" t="s">
        <v>7859</v>
      </c>
      <c r="D1225" s="16" t="s">
        <v>131</v>
      </c>
      <c r="E1225" s="16" t="s">
        <v>2894</v>
      </c>
      <c r="F1225" s="17">
        <v>589</v>
      </c>
      <c r="G1225" s="18">
        <v>9.94</v>
      </c>
      <c r="H1225" s="18">
        <v>12.94</v>
      </c>
      <c r="I1225" s="169">
        <v>7621.66</v>
      </c>
      <c r="J1225" s="6" t="s">
        <v>2024</v>
      </c>
    </row>
    <row r="1226" spans="1:10" ht="20.399999999999999" x14ac:dyDescent="0.3">
      <c r="A1226" s="3">
        <v>44742</v>
      </c>
      <c r="B1226" s="16" t="s">
        <v>7860</v>
      </c>
      <c r="C1226" s="16" t="s">
        <v>7861</v>
      </c>
      <c r="D1226" s="16" t="s">
        <v>246</v>
      </c>
      <c r="E1226" s="16" t="s">
        <v>7862</v>
      </c>
      <c r="F1226" s="17">
        <v>808</v>
      </c>
      <c r="G1226" s="18">
        <v>3.12</v>
      </c>
      <c r="H1226" s="18">
        <v>9.35</v>
      </c>
      <c r="I1226" s="169">
        <v>7554.8</v>
      </c>
      <c r="J1226" s="6" t="s">
        <v>2024</v>
      </c>
    </row>
    <row r="1227" spans="1:10" ht="30.6" x14ac:dyDescent="0.3">
      <c r="A1227" s="3">
        <v>44742</v>
      </c>
      <c r="B1227" s="16" t="s">
        <v>7863</v>
      </c>
      <c r="C1227" s="16" t="s">
        <v>7864</v>
      </c>
      <c r="D1227" s="16" t="s">
        <v>30</v>
      </c>
      <c r="E1227" s="16" t="s">
        <v>7865</v>
      </c>
      <c r="F1227" s="17">
        <v>412.32</v>
      </c>
      <c r="G1227" s="18">
        <v>4.79</v>
      </c>
      <c r="H1227" s="18">
        <v>11.43</v>
      </c>
      <c r="I1227" s="169">
        <v>4712.82</v>
      </c>
      <c r="J1227" s="6" t="s">
        <v>2024</v>
      </c>
    </row>
    <row r="1228" spans="1:10" ht="30.6" x14ac:dyDescent="0.3">
      <c r="A1228" s="3">
        <v>44742</v>
      </c>
      <c r="B1228" s="16" t="s">
        <v>7866</v>
      </c>
      <c r="C1228" s="16" t="s">
        <v>7867</v>
      </c>
      <c r="D1228" s="16" t="s">
        <v>12</v>
      </c>
      <c r="E1228" s="16" t="s">
        <v>2037</v>
      </c>
      <c r="F1228" s="17">
        <v>376</v>
      </c>
      <c r="G1228" s="18">
        <v>38.49</v>
      </c>
      <c r="H1228" s="18">
        <v>44.26</v>
      </c>
      <c r="I1228" s="169">
        <v>16641.759999999998</v>
      </c>
      <c r="J1228" s="6" t="s">
        <v>2024</v>
      </c>
    </row>
    <row r="1229" spans="1:10" ht="30.6" x14ac:dyDescent="0.3">
      <c r="A1229" s="3">
        <v>44742</v>
      </c>
      <c r="B1229" s="16" t="s">
        <v>7868</v>
      </c>
      <c r="C1229" s="16" t="s">
        <v>7869</v>
      </c>
      <c r="D1229" s="16" t="s">
        <v>16</v>
      </c>
      <c r="E1229" s="16" t="s">
        <v>3327</v>
      </c>
      <c r="F1229" s="17">
        <v>21</v>
      </c>
      <c r="G1229" s="18">
        <v>19.39</v>
      </c>
      <c r="H1229" s="18">
        <v>25.46</v>
      </c>
      <c r="I1229" s="169">
        <v>534.66</v>
      </c>
      <c r="J1229" s="6" t="s">
        <v>2024</v>
      </c>
    </row>
    <row r="1230" spans="1:10" ht="20.399999999999999" x14ac:dyDescent="0.3">
      <c r="A1230" s="3">
        <v>44742</v>
      </c>
      <c r="B1230" s="16" t="s">
        <v>7870</v>
      </c>
      <c r="C1230" s="16" t="s">
        <v>7871</v>
      </c>
      <c r="D1230" s="16" t="s">
        <v>1219</v>
      </c>
      <c r="E1230" s="16" t="s">
        <v>5356</v>
      </c>
      <c r="F1230" s="17">
        <v>137.33000000000001</v>
      </c>
      <c r="G1230" s="18">
        <v>22.3</v>
      </c>
      <c r="H1230" s="18">
        <v>28.97</v>
      </c>
      <c r="I1230" s="169">
        <v>3978.45</v>
      </c>
      <c r="J1230" s="6" t="s">
        <v>2024</v>
      </c>
    </row>
    <row r="1231" spans="1:10" ht="30.6" x14ac:dyDescent="0.3">
      <c r="A1231" s="3">
        <v>44742</v>
      </c>
      <c r="B1231" s="16" t="s">
        <v>7868</v>
      </c>
      <c r="C1231" s="16" t="s">
        <v>7872</v>
      </c>
      <c r="D1231" s="16" t="s">
        <v>30</v>
      </c>
      <c r="E1231" s="16" t="s">
        <v>3327</v>
      </c>
      <c r="F1231" s="17">
        <v>64.5</v>
      </c>
      <c r="G1231" s="18">
        <v>25.46</v>
      </c>
      <c r="H1231" s="18">
        <v>25.46</v>
      </c>
      <c r="I1231" s="169">
        <v>1642.17</v>
      </c>
      <c r="J1231" s="6" t="s">
        <v>2024</v>
      </c>
    </row>
    <row r="1232" spans="1:10" ht="30.6" x14ac:dyDescent="0.3">
      <c r="A1232" s="3">
        <v>44742</v>
      </c>
      <c r="B1232" s="16" t="s">
        <v>7873</v>
      </c>
      <c r="C1232" s="16" t="s">
        <v>7874</v>
      </c>
      <c r="D1232" s="16" t="s">
        <v>30</v>
      </c>
      <c r="E1232" s="16" t="s">
        <v>7875</v>
      </c>
      <c r="F1232" s="17">
        <v>240</v>
      </c>
      <c r="G1232" s="18">
        <v>2.11</v>
      </c>
      <c r="H1232" s="18">
        <v>6.05</v>
      </c>
      <c r="I1232" s="169">
        <v>1452</v>
      </c>
      <c r="J1232" s="6" t="s">
        <v>2024</v>
      </c>
    </row>
    <row r="1233" spans="1:10" ht="30.6" x14ac:dyDescent="0.3">
      <c r="A1233" s="3">
        <v>44742</v>
      </c>
      <c r="B1233" s="16" t="s">
        <v>7876</v>
      </c>
      <c r="C1233" s="16" t="s">
        <v>7877</v>
      </c>
      <c r="D1233" s="16" t="s">
        <v>7878</v>
      </c>
      <c r="E1233" s="16" t="s">
        <v>3708</v>
      </c>
      <c r="F1233" s="17">
        <v>340</v>
      </c>
      <c r="G1233" s="18">
        <v>3.12</v>
      </c>
      <c r="H1233" s="18">
        <v>10.14</v>
      </c>
      <c r="I1233" s="169">
        <v>3447.6</v>
      </c>
      <c r="J1233" s="6" t="s">
        <v>2024</v>
      </c>
    </row>
    <row r="1234" spans="1:10" ht="20.399999999999999" x14ac:dyDescent="0.3">
      <c r="A1234" s="3">
        <v>44742</v>
      </c>
      <c r="B1234" s="16" t="s">
        <v>7879</v>
      </c>
      <c r="C1234" s="16" t="s">
        <v>7880</v>
      </c>
      <c r="D1234" s="16" t="s">
        <v>131</v>
      </c>
      <c r="E1234" s="16" t="s">
        <v>7777</v>
      </c>
      <c r="F1234" s="17">
        <v>60</v>
      </c>
      <c r="G1234" s="18">
        <v>14.2</v>
      </c>
      <c r="H1234" s="18">
        <v>22</v>
      </c>
      <c r="I1234" s="169">
        <v>1320</v>
      </c>
      <c r="J1234" s="6" t="s">
        <v>2024</v>
      </c>
    </row>
    <row r="1235" spans="1:10" ht="30.6" x14ac:dyDescent="0.3">
      <c r="A1235" s="3">
        <v>44742</v>
      </c>
      <c r="B1235" s="16" t="s">
        <v>7881</v>
      </c>
      <c r="C1235" s="16" t="s">
        <v>7882</v>
      </c>
      <c r="D1235" s="16" t="s">
        <v>30</v>
      </c>
      <c r="E1235" s="16" t="s">
        <v>2104</v>
      </c>
      <c r="F1235" s="17">
        <v>38.67</v>
      </c>
      <c r="G1235" s="18">
        <v>17.670000000000002</v>
      </c>
      <c r="H1235" s="18">
        <v>41.5</v>
      </c>
      <c r="I1235" s="169">
        <v>1604.81</v>
      </c>
      <c r="J1235" s="6" t="s">
        <v>2024</v>
      </c>
    </row>
    <row r="1236" spans="1:10" ht="30.6" x14ac:dyDescent="0.3">
      <c r="A1236" s="3">
        <v>44742</v>
      </c>
      <c r="B1236" s="16" t="s">
        <v>7883</v>
      </c>
      <c r="C1236" s="16" t="s">
        <v>7884</v>
      </c>
      <c r="D1236" s="16" t="s">
        <v>30</v>
      </c>
      <c r="E1236" s="16" t="s">
        <v>5437</v>
      </c>
      <c r="F1236" s="17">
        <v>110.5</v>
      </c>
      <c r="G1236" s="18">
        <v>5.29</v>
      </c>
      <c r="H1236" s="18">
        <v>17.62</v>
      </c>
      <c r="I1236" s="169">
        <v>1947.01</v>
      </c>
      <c r="J1236" s="6" t="s">
        <v>2024</v>
      </c>
    </row>
    <row r="1237" spans="1:10" ht="30.6" x14ac:dyDescent="0.3">
      <c r="A1237" s="3">
        <v>44742</v>
      </c>
      <c r="B1237" s="16" t="s">
        <v>7885</v>
      </c>
      <c r="C1237" s="16" t="s">
        <v>7886</v>
      </c>
      <c r="D1237" s="16" t="s">
        <v>30</v>
      </c>
      <c r="E1237" s="16" t="s">
        <v>7887</v>
      </c>
      <c r="F1237" s="17">
        <v>197</v>
      </c>
      <c r="G1237" s="18">
        <v>28.92</v>
      </c>
      <c r="H1237" s="18">
        <v>52.05</v>
      </c>
      <c r="I1237" s="169">
        <v>10253.85</v>
      </c>
      <c r="J1237" s="6" t="s">
        <v>2024</v>
      </c>
    </row>
    <row r="1238" spans="1:10" ht="30.6" x14ac:dyDescent="0.3">
      <c r="A1238" s="3">
        <v>44742</v>
      </c>
      <c r="B1238" s="16" t="s">
        <v>7888</v>
      </c>
      <c r="C1238" s="16" t="s">
        <v>7889</v>
      </c>
      <c r="D1238" s="16" t="s">
        <v>30</v>
      </c>
      <c r="E1238" s="16" t="s">
        <v>7890</v>
      </c>
      <c r="F1238" s="17">
        <v>6</v>
      </c>
      <c r="G1238" s="18">
        <v>39.15</v>
      </c>
      <c r="H1238" s="18">
        <v>105.72</v>
      </c>
      <c r="I1238" s="169">
        <v>634.32000000000005</v>
      </c>
      <c r="J1238" s="6" t="s">
        <v>2024</v>
      </c>
    </row>
    <row r="1239" spans="1:10" ht="30.6" x14ac:dyDescent="0.3">
      <c r="A1239" s="3">
        <v>44742</v>
      </c>
      <c r="B1239" s="16" t="s">
        <v>7891</v>
      </c>
      <c r="C1239" s="16" t="s">
        <v>7892</v>
      </c>
      <c r="D1239" s="16" t="s">
        <v>30</v>
      </c>
      <c r="E1239" s="16" t="s">
        <v>5472</v>
      </c>
      <c r="F1239" s="17">
        <v>17</v>
      </c>
      <c r="G1239" s="18">
        <v>8.5299999999999994</v>
      </c>
      <c r="H1239" s="18">
        <v>47.61</v>
      </c>
      <c r="I1239" s="169">
        <v>809.37</v>
      </c>
      <c r="J1239" s="6" t="s">
        <v>2024</v>
      </c>
    </row>
    <row r="1240" spans="1:10" ht="30.6" x14ac:dyDescent="0.3">
      <c r="A1240" s="3">
        <v>44742</v>
      </c>
      <c r="B1240" s="16" t="s">
        <v>7893</v>
      </c>
      <c r="C1240" s="16" t="s">
        <v>7894</v>
      </c>
      <c r="D1240" s="16" t="s">
        <v>7878</v>
      </c>
      <c r="E1240" s="16" t="s">
        <v>7895</v>
      </c>
      <c r="F1240" s="17">
        <v>49.37</v>
      </c>
      <c r="G1240" s="18">
        <v>3.59</v>
      </c>
      <c r="H1240" s="18">
        <v>8.9600000000000009</v>
      </c>
      <c r="I1240" s="169">
        <v>442.36</v>
      </c>
      <c r="J1240" s="6" t="s">
        <v>2024</v>
      </c>
    </row>
    <row r="1241" spans="1:10" ht="30.6" x14ac:dyDescent="0.3">
      <c r="A1241" s="3">
        <v>44742</v>
      </c>
      <c r="B1241" s="16" t="s">
        <v>7896</v>
      </c>
      <c r="C1241" s="16" t="s">
        <v>7897</v>
      </c>
      <c r="D1241" s="16" t="s">
        <v>16</v>
      </c>
      <c r="E1241" s="16" t="s">
        <v>3661</v>
      </c>
      <c r="F1241" s="17">
        <v>741</v>
      </c>
      <c r="G1241" s="18">
        <v>8.7799999999999994</v>
      </c>
      <c r="H1241" s="18">
        <v>11.34</v>
      </c>
      <c r="I1241" s="169">
        <v>8405.7999999999993</v>
      </c>
      <c r="J1241" s="6" t="s">
        <v>2024</v>
      </c>
    </row>
    <row r="1242" spans="1:10" ht="30.6" x14ac:dyDescent="0.3">
      <c r="A1242" s="3">
        <v>44742</v>
      </c>
      <c r="B1242" s="16" t="s">
        <v>7898</v>
      </c>
      <c r="C1242" s="16" t="s">
        <v>7899</v>
      </c>
      <c r="D1242" s="16" t="s">
        <v>30</v>
      </c>
      <c r="E1242" s="16" t="s">
        <v>7900</v>
      </c>
      <c r="F1242" s="17">
        <v>0.97</v>
      </c>
      <c r="G1242" s="18">
        <v>6.71</v>
      </c>
      <c r="H1242" s="18">
        <v>103.09</v>
      </c>
      <c r="I1242" s="169">
        <v>100</v>
      </c>
      <c r="J1242" s="6" t="s">
        <v>2024</v>
      </c>
    </row>
    <row r="1243" spans="1:10" ht="30.6" x14ac:dyDescent="0.3">
      <c r="A1243" s="3">
        <v>44742</v>
      </c>
      <c r="B1243" s="16" t="s">
        <v>7901</v>
      </c>
      <c r="C1243" s="16" t="s">
        <v>7902</v>
      </c>
      <c r="D1243" s="16" t="s">
        <v>16</v>
      </c>
      <c r="E1243" s="16" t="s">
        <v>7116</v>
      </c>
      <c r="F1243" s="17">
        <v>35</v>
      </c>
      <c r="G1243" s="18">
        <v>26</v>
      </c>
      <c r="H1243" s="18">
        <v>65.010000000000005</v>
      </c>
      <c r="I1243" s="169">
        <v>2275.35</v>
      </c>
      <c r="J1243" s="6" t="s">
        <v>2024</v>
      </c>
    </row>
    <row r="1244" spans="1:10" ht="30.6" x14ac:dyDescent="0.3">
      <c r="A1244" s="3">
        <v>44742</v>
      </c>
      <c r="B1244" s="16" t="s">
        <v>7903</v>
      </c>
      <c r="C1244" s="16" t="s">
        <v>7904</v>
      </c>
      <c r="D1244" s="16" t="s">
        <v>30</v>
      </c>
      <c r="E1244" s="16" t="s">
        <v>2037</v>
      </c>
      <c r="F1244" s="17">
        <v>31</v>
      </c>
      <c r="G1244" s="18">
        <v>15.06</v>
      </c>
      <c r="H1244" s="18">
        <v>35.24</v>
      </c>
      <c r="I1244" s="169">
        <v>1092.44</v>
      </c>
      <c r="J1244" s="6" t="s">
        <v>2024</v>
      </c>
    </row>
    <row r="1245" spans="1:10" ht="30.6" x14ac:dyDescent="0.3">
      <c r="A1245" s="3">
        <v>44742</v>
      </c>
      <c r="B1245" s="16" t="s">
        <v>7905</v>
      </c>
      <c r="C1245" s="16" t="s">
        <v>7906</v>
      </c>
      <c r="D1245" s="16" t="s">
        <v>30</v>
      </c>
      <c r="E1245" s="16" t="s">
        <v>3330</v>
      </c>
      <c r="F1245" s="17">
        <v>29.33</v>
      </c>
      <c r="G1245" s="18">
        <v>15.74</v>
      </c>
      <c r="H1245" s="18">
        <v>31.17</v>
      </c>
      <c r="I1245" s="169">
        <v>914.22</v>
      </c>
      <c r="J1245" s="6" t="s">
        <v>2024</v>
      </c>
    </row>
    <row r="1246" spans="1:10" ht="20.399999999999999" x14ac:dyDescent="0.3">
      <c r="A1246" s="3">
        <v>44742</v>
      </c>
      <c r="B1246" s="16" t="s">
        <v>7905</v>
      </c>
      <c r="C1246" s="16" t="s">
        <v>7907</v>
      </c>
      <c r="D1246" s="16" t="s">
        <v>1219</v>
      </c>
      <c r="E1246" s="16" t="s">
        <v>3330</v>
      </c>
      <c r="F1246" s="17">
        <v>22</v>
      </c>
      <c r="G1246" s="18">
        <v>15.74</v>
      </c>
      <c r="H1246" s="18">
        <v>31.17</v>
      </c>
      <c r="I1246" s="169">
        <v>685.74</v>
      </c>
      <c r="J1246" s="6" t="s">
        <v>2024</v>
      </c>
    </row>
    <row r="1247" spans="1:10" ht="20.399999999999999" x14ac:dyDescent="0.3">
      <c r="A1247" s="3">
        <v>44742</v>
      </c>
      <c r="B1247" s="16" t="s">
        <v>7908</v>
      </c>
      <c r="C1247" s="16" t="s">
        <v>7909</v>
      </c>
      <c r="D1247" s="16" t="s">
        <v>1219</v>
      </c>
      <c r="E1247" s="16" t="s">
        <v>7910</v>
      </c>
      <c r="F1247" s="17">
        <v>148.5</v>
      </c>
      <c r="G1247" s="18">
        <v>4.24</v>
      </c>
      <c r="H1247" s="18">
        <v>22.6</v>
      </c>
      <c r="I1247" s="169">
        <v>3356.1</v>
      </c>
      <c r="J1247" s="6" t="s">
        <v>2024</v>
      </c>
    </row>
    <row r="1248" spans="1:10" ht="20.399999999999999" x14ac:dyDescent="0.3">
      <c r="A1248" s="3">
        <v>44742</v>
      </c>
      <c r="B1248" s="16" t="s">
        <v>7911</v>
      </c>
      <c r="C1248" s="16" t="s">
        <v>7912</v>
      </c>
      <c r="D1248" s="16" t="s">
        <v>131</v>
      </c>
      <c r="E1248" s="16" t="s">
        <v>5128</v>
      </c>
      <c r="F1248" s="17">
        <v>36</v>
      </c>
      <c r="G1248" s="18">
        <v>2.63</v>
      </c>
      <c r="H1248" s="18">
        <v>13.21</v>
      </c>
      <c r="I1248" s="169">
        <v>475.56</v>
      </c>
      <c r="J1248" s="6" t="s">
        <v>2024</v>
      </c>
    </row>
    <row r="1249" spans="1:10" ht="20.399999999999999" x14ac:dyDescent="0.3">
      <c r="A1249" s="3">
        <v>44742</v>
      </c>
      <c r="B1249" s="16" t="s">
        <v>7908</v>
      </c>
      <c r="C1249" s="16" t="s">
        <v>7913</v>
      </c>
      <c r="D1249" s="16" t="s">
        <v>131</v>
      </c>
      <c r="E1249" s="16" t="s">
        <v>7910</v>
      </c>
      <c r="F1249" s="17">
        <v>22.33</v>
      </c>
      <c r="G1249" s="18">
        <v>3.67</v>
      </c>
      <c r="H1249" s="18">
        <v>22.6</v>
      </c>
      <c r="I1249" s="169">
        <v>504.66</v>
      </c>
      <c r="J1249" s="6" t="s">
        <v>2024</v>
      </c>
    </row>
    <row r="1250" spans="1:10" ht="30.6" x14ac:dyDescent="0.3">
      <c r="A1250" s="3">
        <v>44742</v>
      </c>
      <c r="B1250" s="16" t="s">
        <v>7914</v>
      </c>
      <c r="C1250" s="16" t="s">
        <v>7915</v>
      </c>
      <c r="D1250" s="16" t="s">
        <v>7878</v>
      </c>
      <c r="E1250" s="16" t="s">
        <v>7916</v>
      </c>
      <c r="F1250" s="17">
        <v>4.16</v>
      </c>
      <c r="G1250" s="18">
        <v>3.35</v>
      </c>
      <c r="H1250" s="18">
        <v>24.79</v>
      </c>
      <c r="I1250" s="169">
        <v>103.13</v>
      </c>
      <c r="J1250" s="6" t="s">
        <v>2024</v>
      </c>
    </row>
    <row r="1251" spans="1:10" ht="30.6" x14ac:dyDescent="0.3">
      <c r="A1251" s="3">
        <v>44742</v>
      </c>
      <c r="B1251" s="16" t="s">
        <v>7917</v>
      </c>
      <c r="C1251" s="16" t="s">
        <v>7918</v>
      </c>
      <c r="D1251" s="16" t="s">
        <v>3983</v>
      </c>
      <c r="E1251" s="16" t="s">
        <v>7730</v>
      </c>
      <c r="F1251" s="17">
        <v>44</v>
      </c>
      <c r="G1251" s="18">
        <v>42.07</v>
      </c>
      <c r="H1251" s="18">
        <v>50</v>
      </c>
      <c r="I1251" s="169">
        <v>2200</v>
      </c>
      <c r="J1251" s="6" t="s">
        <v>2024</v>
      </c>
    </row>
    <row r="1252" spans="1:10" ht="30.6" x14ac:dyDescent="0.3">
      <c r="A1252" s="3">
        <v>44742</v>
      </c>
      <c r="B1252" s="16" t="s">
        <v>7919</v>
      </c>
      <c r="C1252" s="16" t="s">
        <v>7920</v>
      </c>
      <c r="D1252" s="16" t="s">
        <v>16</v>
      </c>
      <c r="E1252" s="16" t="s">
        <v>7921</v>
      </c>
      <c r="F1252" s="17">
        <v>134</v>
      </c>
      <c r="G1252" s="18">
        <v>4.83</v>
      </c>
      <c r="H1252" s="18">
        <v>18.18</v>
      </c>
      <c r="I1252" s="169">
        <v>2436.12</v>
      </c>
      <c r="J1252" s="6" t="s">
        <v>2024</v>
      </c>
    </row>
    <row r="1253" spans="1:10" ht="30.6" x14ac:dyDescent="0.3">
      <c r="A1253" s="3">
        <v>44742</v>
      </c>
      <c r="B1253" s="16" t="s">
        <v>7922</v>
      </c>
      <c r="C1253" s="16" t="s">
        <v>7923</v>
      </c>
      <c r="D1253" s="16" t="s">
        <v>30</v>
      </c>
      <c r="E1253" s="16" t="s">
        <v>3355</v>
      </c>
      <c r="F1253" s="17">
        <v>266</v>
      </c>
      <c r="G1253" s="18">
        <v>12.24</v>
      </c>
      <c r="H1253" s="18">
        <v>21</v>
      </c>
      <c r="I1253" s="169">
        <v>5586</v>
      </c>
      <c r="J1253" s="6" t="s">
        <v>2024</v>
      </c>
    </row>
    <row r="1254" spans="1:10" ht="30.6" x14ac:dyDescent="0.3">
      <c r="A1254" s="3">
        <v>44742</v>
      </c>
      <c r="B1254" s="16" t="s">
        <v>7924</v>
      </c>
      <c r="C1254" s="16" t="s">
        <v>7925</v>
      </c>
      <c r="D1254" s="16" t="s">
        <v>16</v>
      </c>
      <c r="E1254" s="16" t="s">
        <v>2043</v>
      </c>
      <c r="F1254" s="17">
        <v>50</v>
      </c>
      <c r="G1254" s="18">
        <v>8.52</v>
      </c>
      <c r="H1254" s="18">
        <v>33.659999999999997</v>
      </c>
      <c r="I1254" s="169">
        <v>1683</v>
      </c>
      <c r="J1254" s="6" t="s">
        <v>2024</v>
      </c>
    </row>
    <row r="1255" spans="1:10" ht="30.6" x14ac:dyDescent="0.3">
      <c r="A1255" s="3">
        <v>44742</v>
      </c>
      <c r="B1255" s="16" t="s">
        <v>7926</v>
      </c>
      <c r="C1255" s="16" t="s">
        <v>7927</v>
      </c>
      <c r="D1255" s="16" t="s">
        <v>12</v>
      </c>
      <c r="E1255" s="16" t="s">
        <v>3933</v>
      </c>
      <c r="F1255" s="17">
        <v>1036</v>
      </c>
      <c r="G1255" s="18">
        <v>12.21</v>
      </c>
      <c r="H1255" s="18">
        <v>25</v>
      </c>
      <c r="I1255" s="169">
        <v>25900</v>
      </c>
      <c r="J1255" s="6" t="s">
        <v>2024</v>
      </c>
    </row>
    <row r="1256" spans="1:10" ht="20.399999999999999" x14ac:dyDescent="0.3">
      <c r="A1256" s="3">
        <v>44742</v>
      </c>
      <c r="B1256" s="16" t="s">
        <v>7928</v>
      </c>
      <c r="C1256" s="16" t="s">
        <v>7929</v>
      </c>
      <c r="D1256" s="16" t="s">
        <v>1219</v>
      </c>
      <c r="E1256" s="16" t="s">
        <v>3330</v>
      </c>
      <c r="F1256" s="17">
        <v>18.78</v>
      </c>
      <c r="G1256" s="18">
        <v>5.14</v>
      </c>
      <c r="H1256" s="18">
        <v>16.399999999999999</v>
      </c>
      <c r="I1256" s="169">
        <v>307.99</v>
      </c>
      <c r="J1256" s="6" t="s">
        <v>2024</v>
      </c>
    </row>
    <row r="1257" spans="1:10" ht="30.6" x14ac:dyDescent="0.3">
      <c r="A1257" s="3">
        <v>44742</v>
      </c>
      <c r="B1257" s="16" t="s">
        <v>7930</v>
      </c>
      <c r="C1257" s="16" t="s">
        <v>7931</v>
      </c>
      <c r="D1257" s="16" t="s">
        <v>16</v>
      </c>
      <c r="E1257" s="16" t="s">
        <v>7932</v>
      </c>
      <c r="F1257" s="17">
        <v>74</v>
      </c>
      <c r="G1257" s="18">
        <v>8.57</v>
      </c>
      <c r="H1257" s="18">
        <v>37</v>
      </c>
      <c r="I1257" s="169">
        <v>2738</v>
      </c>
      <c r="J1257" s="6" t="s">
        <v>2024</v>
      </c>
    </row>
    <row r="1258" spans="1:10" ht="30.6" x14ac:dyDescent="0.3">
      <c r="A1258" s="3">
        <v>44742</v>
      </c>
      <c r="B1258" s="16" t="s">
        <v>7933</v>
      </c>
      <c r="C1258" s="16" t="s">
        <v>7934</v>
      </c>
      <c r="D1258" s="16" t="s">
        <v>16</v>
      </c>
      <c r="E1258" s="16" t="s">
        <v>2282</v>
      </c>
      <c r="F1258" s="17">
        <v>78</v>
      </c>
      <c r="G1258" s="18">
        <v>6.22</v>
      </c>
      <c r="H1258" s="18">
        <v>30</v>
      </c>
      <c r="I1258" s="169">
        <v>2340</v>
      </c>
      <c r="J1258" s="6" t="s">
        <v>2024</v>
      </c>
    </row>
    <row r="1259" spans="1:10" ht="30.6" x14ac:dyDescent="0.3">
      <c r="A1259" s="3">
        <v>44742</v>
      </c>
      <c r="B1259" s="16" t="s">
        <v>7935</v>
      </c>
      <c r="C1259" s="16" t="s">
        <v>7936</v>
      </c>
      <c r="D1259" s="16" t="s">
        <v>1219</v>
      </c>
      <c r="E1259" s="16" t="s">
        <v>2107</v>
      </c>
      <c r="F1259" s="17">
        <v>171.167</v>
      </c>
      <c r="G1259" s="18">
        <v>19.36</v>
      </c>
      <c r="H1259" s="18">
        <v>31.46</v>
      </c>
      <c r="I1259" s="169">
        <v>5384.91</v>
      </c>
      <c r="J1259" s="6" t="s">
        <v>2024</v>
      </c>
    </row>
    <row r="1260" spans="1:10" ht="40.799999999999997" x14ac:dyDescent="0.3">
      <c r="A1260" s="3">
        <v>44742</v>
      </c>
      <c r="B1260" s="16" t="s">
        <v>7937</v>
      </c>
      <c r="C1260" s="16" t="s">
        <v>7938</v>
      </c>
      <c r="D1260" s="16" t="s">
        <v>12</v>
      </c>
      <c r="E1260" s="16" t="s">
        <v>7939</v>
      </c>
      <c r="F1260" s="17">
        <v>89.63</v>
      </c>
      <c r="G1260" s="18">
        <v>24.79</v>
      </c>
      <c r="H1260" s="18">
        <v>29.97</v>
      </c>
      <c r="I1260" s="169">
        <v>2686.21</v>
      </c>
      <c r="J1260" s="6" t="s">
        <v>2024</v>
      </c>
    </row>
    <row r="1261" spans="1:10" ht="40.799999999999997" x14ac:dyDescent="0.3">
      <c r="A1261" s="3">
        <v>44742</v>
      </c>
      <c r="B1261" s="16" t="s">
        <v>7940</v>
      </c>
      <c r="C1261" s="16" t="s">
        <v>7941</v>
      </c>
      <c r="D1261" s="16" t="s">
        <v>77</v>
      </c>
      <c r="E1261" s="16" t="s">
        <v>7939</v>
      </c>
      <c r="F1261" s="17">
        <v>149.38</v>
      </c>
      <c r="G1261" s="18">
        <v>24.79</v>
      </c>
      <c r="H1261" s="18">
        <v>29.97</v>
      </c>
      <c r="I1261" s="169">
        <v>4476.92</v>
      </c>
      <c r="J1261" s="6" t="s">
        <v>2024</v>
      </c>
    </row>
    <row r="1262" spans="1:10" ht="30.6" x14ac:dyDescent="0.3">
      <c r="A1262" s="3">
        <v>44742</v>
      </c>
      <c r="B1262" s="16" t="s">
        <v>7942</v>
      </c>
      <c r="C1262" s="16" t="s">
        <v>7943</v>
      </c>
      <c r="D1262" s="16" t="s">
        <v>12</v>
      </c>
      <c r="E1262" s="16" t="s">
        <v>7750</v>
      </c>
      <c r="F1262" s="17">
        <v>298</v>
      </c>
      <c r="G1262" s="18">
        <v>2.08</v>
      </c>
      <c r="H1262" s="18">
        <v>6.05</v>
      </c>
      <c r="I1262" s="169">
        <v>1802.9</v>
      </c>
      <c r="J1262" s="6" t="s">
        <v>2024</v>
      </c>
    </row>
    <row r="1263" spans="1:10" ht="20.399999999999999" x14ac:dyDescent="0.3">
      <c r="A1263" s="3">
        <v>44742</v>
      </c>
      <c r="B1263" s="16" t="s">
        <v>7944</v>
      </c>
      <c r="C1263" s="16" t="s">
        <v>7945</v>
      </c>
      <c r="D1263" s="16" t="s">
        <v>77</v>
      </c>
      <c r="E1263" s="16" t="s">
        <v>3839</v>
      </c>
      <c r="F1263" s="17">
        <v>84</v>
      </c>
      <c r="G1263" s="18">
        <v>3.33</v>
      </c>
      <c r="H1263" s="18">
        <v>11.11</v>
      </c>
      <c r="I1263" s="169">
        <v>933.24</v>
      </c>
      <c r="J1263" s="6" t="s">
        <v>2024</v>
      </c>
    </row>
    <row r="1264" spans="1:10" ht="30.6" x14ac:dyDescent="0.3">
      <c r="A1264" s="3">
        <v>44742</v>
      </c>
      <c r="B1264" s="16" t="s">
        <v>7944</v>
      </c>
      <c r="C1264" s="16" t="s">
        <v>7946</v>
      </c>
      <c r="D1264" s="16" t="s">
        <v>12</v>
      </c>
      <c r="E1264" s="16" t="s">
        <v>3839</v>
      </c>
      <c r="F1264" s="17">
        <v>69</v>
      </c>
      <c r="G1264" s="18">
        <v>3.33</v>
      </c>
      <c r="H1264" s="18">
        <v>11.11</v>
      </c>
      <c r="I1264" s="169">
        <v>766.59</v>
      </c>
      <c r="J1264" s="6" t="s">
        <v>2024</v>
      </c>
    </row>
    <row r="1265" spans="1:10" ht="30.6" x14ac:dyDescent="0.3">
      <c r="A1265" s="3">
        <v>44742</v>
      </c>
      <c r="B1265" s="16" t="s">
        <v>7947</v>
      </c>
      <c r="C1265" s="16" t="s">
        <v>7948</v>
      </c>
      <c r="D1265" s="16" t="s">
        <v>7949</v>
      </c>
      <c r="E1265" s="16" t="s">
        <v>7950</v>
      </c>
      <c r="F1265" s="17">
        <v>56</v>
      </c>
      <c r="G1265" s="18">
        <v>4.74</v>
      </c>
      <c r="H1265" s="18">
        <v>10</v>
      </c>
      <c r="I1265" s="169">
        <v>560</v>
      </c>
      <c r="J1265" s="6" t="s">
        <v>2024</v>
      </c>
    </row>
    <row r="1266" spans="1:10" ht="30.6" x14ac:dyDescent="0.3">
      <c r="A1266" s="3">
        <v>44742</v>
      </c>
      <c r="B1266" s="16" t="s">
        <v>7951</v>
      </c>
      <c r="C1266" s="16" t="s">
        <v>7952</v>
      </c>
      <c r="D1266" s="16" t="s">
        <v>12</v>
      </c>
      <c r="E1266" s="16" t="s">
        <v>5627</v>
      </c>
      <c r="F1266" s="17">
        <v>309</v>
      </c>
      <c r="G1266" s="18">
        <v>7.75</v>
      </c>
      <c r="H1266" s="18">
        <v>10.85</v>
      </c>
      <c r="I1266" s="169">
        <v>3352.65</v>
      </c>
      <c r="J1266" s="6" t="s">
        <v>2024</v>
      </c>
    </row>
    <row r="1267" spans="1:10" ht="30.6" x14ac:dyDescent="0.3">
      <c r="A1267" s="3">
        <v>44742</v>
      </c>
      <c r="B1267" s="16" t="s">
        <v>7953</v>
      </c>
      <c r="C1267" s="16" t="s">
        <v>7954</v>
      </c>
      <c r="D1267" s="16" t="s">
        <v>16</v>
      </c>
      <c r="E1267" s="16" t="s">
        <v>7116</v>
      </c>
      <c r="F1267" s="17">
        <v>16</v>
      </c>
      <c r="G1267" s="18">
        <v>19.579999999999998</v>
      </c>
      <c r="H1267" s="18">
        <v>40</v>
      </c>
      <c r="I1267" s="169">
        <v>640</v>
      </c>
      <c r="J1267" s="6" t="s">
        <v>2024</v>
      </c>
    </row>
    <row r="1268" spans="1:10" ht="20.399999999999999" x14ac:dyDescent="0.3">
      <c r="A1268" s="3">
        <v>44742</v>
      </c>
      <c r="B1268" s="16" t="s">
        <v>7955</v>
      </c>
      <c r="C1268" s="16" t="s">
        <v>7956</v>
      </c>
      <c r="D1268" s="16" t="s">
        <v>1219</v>
      </c>
      <c r="E1268" s="16" t="s">
        <v>2107</v>
      </c>
      <c r="F1268" s="17">
        <v>208.84</v>
      </c>
      <c r="G1268" s="18">
        <v>11.24</v>
      </c>
      <c r="H1268" s="18">
        <v>29</v>
      </c>
      <c r="I1268" s="169">
        <v>6056.36</v>
      </c>
      <c r="J1268" s="6" t="s">
        <v>2024</v>
      </c>
    </row>
    <row r="1269" spans="1:10" ht="30.6" x14ac:dyDescent="0.3">
      <c r="A1269" s="3">
        <v>44742</v>
      </c>
      <c r="B1269" s="16" t="s">
        <v>7957</v>
      </c>
      <c r="C1269" s="16" t="s">
        <v>7958</v>
      </c>
      <c r="D1269" s="16" t="s">
        <v>12</v>
      </c>
      <c r="E1269" s="16" t="s">
        <v>4465</v>
      </c>
      <c r="F1269" s="17">
        <v>229</v>
      </c>
      <c r="G1269" s="18">
        <v>10.86</v>
      </c>
      <c r="H1269" s="18">
        <v>10.97</v>
      </c>
      <c r="I1269" s="169">
        <v>2512.13</v>
      </c>
      <c r="J1269" s="6" t="s">
        <v>2024</v>
      </c>
    </row>
    <row r="1270" spans="1:10" ht="20.399999999999999" x14ac:dyDescent="0.3">
      <c r="A1270" s="3">
        <v>44742</v>
      </c>
      <c r="B1270" s="16" t="s">
        <v>7959</v>
      </c>
      <c r="C1270" s="16" t="s">
        <v>7960</v>
      </c>
      <c r="D1270" s="16" t="s">
        <v>134</v>
      </c>
      <c r="E1270" s="16" t="s">
        <v>2641</v>
      </c>
      <c r="F1270" s="17">
        <v>8</v>
      </c>
      <c r="G1270" s="18">
        <v>10.49</v>
      </c>
      <c r="H1270" s="18">
        <v>17</v>
      </c>
      <c r="I1270" s="169">
        <v>136</v>
      </c>
      <c r="J1270" s="6" t="s">
        <v>2024</v>
      </c>
    </row>
    <row r="1271" spans="1:10" ht="30.6" x14ac:dyDescent="0.3">
      <c r="A1271" s="3">
        <v>44742</v>
      </c>
      <c r="B1271" s="16" t="s">
        <v>5517</v>
      </c>
      <c r="C1271" s="16" t="s">
        <v>7961</v>
      </c>
      <c r="D1271" s="16" t="s">
        <v>30</v>
      </c>
      <c r="E1271" s="16" t="s">
        <v>2104</v>
      </c>
      <c r="F1271" s="17">
        <v>564.79999999999995</v>
      </c>
      <c r="G1271" s="18">
        <v>11.95</v>
      </c>
      <c r="H1271" s="18">
        <v>31.67</v>
      </c>
      <c r="I1271" s="169">
        <v>17887.22</v>
      </c>
      <c r="J1271" s="6" t="s">
        <v>2024</v>
      </c>
    </row>
    <row r="1272" spans="1:10" ht="30.6" x14ac:dyDescent="0.3">
      <c r="A1272" s="3">
        <v>44742</v>
      </c>
      <c r="B1272" s="16" t="s">
        <v>7962</v>
      </c>
      <c r="C1272" s="16" t="s">
        <v>7963</v>
      </c>
      <c r="D1272" s="16" t="s">
        <v>7949</v>
      </c>
      <c r="E1272" s="16" t="s">
        <v>2865</v>
      </c>
      <c r="F1272" s="17">
        <v>71</v>
      </c>
      <c r="G1272" s="18">
        <v>17.21</v>
      </c>
      <c r="H1272" s="18">
        <v>29.9</v>
      </c>
      <c r="I1272" s="169">
        <v>2122.9</v>
      </c>
      <c r="J1272" s="6" t="s">
        <v>2024</v>
      </c>
    </row>
    <row r="1273" spans="1:10" ht="20.399999999999999" x14ac:dyDescent="0.3">
      <c r="A1273" s="3">
        <v>44742</v>
      </c>
      <c r="B1273" s="16" t="s">
        <v>7964</v>
      </c>
      <c r="C1273" s="16" t="s">
        <v>7965</v>
      </c>
      <c r="D1273" s="16" t="s">
        <v>1219</v>
      </c>
      <c r="E1273" s="16" t="s">
        <v>7812</v>
      </c>
      <c r="F1273" s="17">
        <v>92</v>
      </c>
      <c r="G1273" s="18">
        <v>28.64</v>
      </c>
      <c r="H1273" s="18">
        <v>30.43</v>
      </c>
      <c r="I1273" s="169">
        <v>2799.56</v>
      </c>
      <c r="J1273" s="6" t="s">
        <v>2024</v>
      </c>
    </row>
    <row r="1274" spans="1:10" ht="30.6" x14ac:dyDescent="0.3">
      <c r="A1274" s="3">
        <v>44742</v>
      </c>
      <c r="B1274" s="16" t="s">
        <v>7966</v>
      </c>
      <c r="C1274" s="16" t="s">
        <v>7967</v>
      </c>
      <c r="D1274" s="16" t="s">
        <v>30</v>
      </c>
      <c r="E1274" s="16" t="s">
        <v>7968</v>
      </c>
      <c r="F1274" s="17">
        <v>5.6</v>
      </c>
      <c r="G1274" s="18">
        <v>5.12</v>
      </c>
      <c r="H1274" s="18">
        <v>8.93</v>
      </c>
      <c r="I1274" s="169">
        <v>50</v>
      </c>
      <c r="J1274" s="6" t="s">
        <v>2024</v>
      </c>
    </row>
    <row r="1275" spans="1:10" ht="20.399999999999999" x14ac:dyDescent="0.3">
      <c r="A1275" s="35">
        <v>44742</v>
      </c>
      <c r="B1275" s="36" t="s">
        <v>7969</v>
      </c>
      <c r="C1275" s="36" t="s">
        <v>7970</v>
      </c>
      <c r="D1275" s="36" t="s">
        <v>49</v>
      </c>
      <c r="E1275" s="36" t="s">
        <v>7971</v>
      </c>
      <c r="F1275" s="37">
        <v>702.94</v>
      </c>
      <c r="G1275" s="38">
        <v>1.93</v>
      </c>
      <c r="H1275" s="38">
        <v>4.63</v>
      </c>
      <c r="I1275" s="170">
        <v>3254.61</v>
      </c>
      <c r="J1275" s="38" t="s">
        <v>5882</v>
      </c>
    </row>
    <row r="1276" spans="1:10" ht="30.6" x14ac:dyDescent="0.3">
      <c r="A1276" s="3">
        <v>44742</v>
      </c>
      <c r="B1276" s="16" t="s">
        <v>7972</v>
      </c>
      <c r="C1276" s="16" t="s">
        <v>7973</v>
      </c>
      <c r="D1276" s="16" t="s">
        <v>30</v>
      </c>
      <c r="E1276" s="16" t="s">
        <v>2052</v>
      </c>
      <c r="F1276" s="17">
        <v>78.5</v>
      </c>
      <c r="G1276" s="18">
        <v>3.35</v>
      </c>
      <c r="H1276" s="18">
        <v>15.4</v>
      </c>
      <c r="I1276" s="169">
        <v>1208.9000000000001</v>
      </c>
      <c r="J1276" s="6" t="s">
        <v>2024</v>
      </c>
    </row>
    <row r="1277" spans="1:10" ht="30.6" x14ac:dyDescent="0.3">
      <c r="A1277" s="35">
        <v>44742</v>
      </c>
      <c r="B1277" s="36" t="s">
        <v>658</v>
      </c>
      <c r="C1277" s="36" t="s">
        <v>7974</v>
      </c>
      <c r="D1277" s="36" t="s">
        <v>30</v>
      </c>
      <c r="E1277" s="36" t="s">
        <v>7971</v>
      </c>
      <c r="F1277" s="37">
        <v>732.19</v>
      </c>
      <c r="G1277" s="38">
        <v>1.67</v>
      </c>
      <c r="H1277" s="38">
        <v>4.63</v>
      </c>
      <c r="I1277" s="170">
        <v>3390.04</v>
      </c>
      <c r="J1277" s="38" t="s">
        <v>5882</v>
      </c>
    </row>
    <row r="1278" spans="1:10" ht="30.6" x14ac:dyDescent="0.3">
      <c r="A1278" s="3">
        <v>44742</v>
      </c>
      <c r="B1278" s="16" t="s">
        <v>7975</v>
      </c>
      <c r="C1278" s="16" t="s">
        <v>7976</v>
      </c>
      <c r="D1278" s="16" t="s">
        <v>30</v>
      </c>
      <c r="E1278" s="16" t="s">
        <v>7977</v>
      </c>
      <c r="F1278" s="17">
        <v>7.9</v>
      </c>
      <c r="G1278" s="18">
        <v>7.14</v>
      </c>
      <c r="H1278" s="18">
        <v>19.7</v>
      </c>
      <c r="I1278" s="169">
        <v>155.63999999999999</v>
      </c>
      <c r="J1278" s="6" t="s">
        <v>2024</v>
      </c>
    </row>
    <row r="1279" spans="1:10" ht="30.6" x14ac:dyDescent="0.3">
      <c r="A1279" s="3">
        <v>44742</v>
      </c>
      <c r="B1279" s="16" t="s">
        <v>7978</v>
      </c>
      <c r="C1279" s="16" t="s">
        <v>7979</v>
      </c>
      <c r="D1279" s="16" t="s">
        <v>30</v>
      </c>
      <c r="E1279" s="16" t="s">
        <v>5844</v>
      </c>
      <c r="F1279" s="17">
        <v>196.4</v>
      </c>
      <c r="G1279" s="18">
        <v>17.510000000000002</v>
      </c>
      <c r="H1279" s="18">
        <v>36.020000000000003</v>
      </c>
      <c r="I1279" s="169">
        <v>7074.33</v>
      </c>
      <c r="J1279" s="6" t="s">
        <v>2024</v>
      </c>
    </row>
    <row r="1280" spans="1:10" ht="30.6" x14ac:dyDescent="0.3">
      <c r="A1280" s="3">
        <v>44742</v>
      </c>
      <c r="B1280" s="16" t="s">
        <v>7980</v>
      </c>
      <c r="C1280" s="16" t="s">
        <v>7981</v>
      </c>
      <c r="D1280" s="16" t="s">
        <v>12</v>
      </c>
      <c r="E1280" s="16" t="s">
        <v>7982</v>
      </c>
      <c r="F1280" s="17">
        <v>325</v>
      </c>
      <c r="G1280" s="18">
        <v>3.99</v>
      </c>
      <c r="H1280" s="18">
        <v>13.82</v>
      </c>
      <c r="I1280" s="169">
        <v>4491.5</v>
      </c>
      <c r="J1280" s="6" t="s">
        <v>2024</v>
      </c>
    </row>
    <row r="1281" spans="1:10" ht="20.399999999999999" x14ac:dyDescent="0.3">
      <c r="A1281" s="3">
        <v>44742</v>
      </c>
      <c r="B1281" s="16" t="s">
        <v>7983</v>
      </c>
      <c r="C1281" s="16" t="s">
        <v>7984</v>
      </c>
      <c r="D1281" s="16" t="s">
        <v>246</v>
      </c>
      <c r="E1281" s="16" t="s">
        <v>7985</v>
      </c>
      <c r="F1281" s="17">
        <v>187</v>
      </c>
      <c r="G1281" s="18">
        <v>34.96</v>
      </c>
      <c r="H1281" s="18">
        <v>48.99</v>
      </c>
      <c r="I1281" s="169">
        <v>9161.1299999999992</v>
      </c>
      <c r="J1281" s="6" t="s">
        <v>2024</v>
      </c>
    </row>
    <row r="1282" spans="1:10" ht="30.6" x14ac:dyDescent="0.3">
      <c r="A1282" s="3">
        <v>44742</v>
      </c>
      <c r="B1282" s="16" t="s">
        <v>7986</v>
      </c>
      <c r="C1282" s="16" t="s">
        <v>7987</v>
      </c>
      <c r="D1282" s="16" t="s">
        <v>30</v>
      </c>
      <c r="E1282" s="16" t="s">
        <v>3738</v>
      </c>
      <c r="F1282" s="17">
        <v>0.54</v>
      </c>
      <c r="G1282" s="18">
        <v>10.4</v>
      </c>
      <c r="H1282" s="18">
        <v>185.19</v>
      </c>
      <c r="I1282" s="169">
        <v>100</v>
      </c>
      <c r="J1282" s="6" t="s">
        <v>2024</v>
      </c>
    </row>
    <row r="1283" spans="1:10" ht="30.6" x14ac:dyDescent="0.3">
      <c r="A1283" s="3">
        <v>44742</v>
      </c>
      <c r="B1283" s="16" t="s">
        <v>7988</v>
      </c>
      <c r="C1283" s="16" t="s">
        <v>7989</v>
      </c>
      <c r="D1283" s="16" t="s">
        <v>30</v>
      </c>
      <c r="E1283" s="16" t="s">
        <v>7990</v>
      </c>
      <c r="F1283" s="17">
        <v>109.25</v>
      </c>
      <c r="G1283" s="18">
        <v>2.9</v>
      </c>
      <c r="H1283" s="18">
        <v>16.350000000000001</v>
      </c>
      <c r="I1283" s="169">
        <v>1786.24</v>
      </c>
      <c r="J1283" s="6" t="s">
        <v>2024</v>
      </c>
    </row>
    <row r="1284" spans="1:10" ht="30.6" x14ac:dyDescent="0.3">
      <c r="A1284" s="3">
        <v>44742</v>
      </c>
      <c r="B1284" s="16" t="s">
        <v>7991</v>
      </c>
      <c r="C1284" s="16" t="s">
        <v>7992</v>
      </c>
      <c r="D1284" s="16" t="s">
        <v>12</v>
      </c>
      <c r="E1284" s="16" t="s">
        <v>4082</v>
      </c>
      <c r="F1284" s="17">
        <v>65</v>
      </c>
      <c r="G1284" s="18">
        <v>17.57</v>
      </c>
      <c r="H1284" s="18">
        <v>37</v>
      </c>
      <c r="I1284" s="169">
        <v>2405</v>
      </c>
      <c r="J1284" s="6" t="s">
        <v>2024</v>
      </c>
    </row>
    <row r="1285" spans="1:10" ht="30.6" x14ac:dyDescent="0.3">
      <c r="A1285" s="3">
        <v>44742</v>
      </c>
      <c r="B1285" s="16" t="s">
        <v>7993</v>
      </c>
      <c r="C1285" s="16" t="s">
        <v>7994</v>
      </c>
      <c r="D1285" s="16" t="s">
        <v>30</v>
      </c>
      <c r="E1285" s="16" t="s">
        <v>2698</v>
      </c>
      <c r="F1285" s="17">
        <v>35.25</v>
      </c>
      <c r="G1285" s="18">
        <v>17.670000000000002</v>
      </c>
      <c r="H1285" s="18">
        <v>30.05</v>
      </c>
      <c r="I1285" s="169">
        <v>1059.26</v>
      </c>
      <c r="J1285" s="6" t="s">
        <v>2024</v>
      </c>
    </row>
    <row r="1286" spans="1:10" ht="20.399999999999999" x14ac:dyDescent="0.3">
      <c r="A1286" s="3">
        <v>44742</v>
      </c>
      <c r="B1286" s="16" t="s">
        <v>7995</v>
      </c>
      <c r="C1286" s="16" t="s">
        <v>7996</v>
      </c>
      <c r="D1286" s="16" t="s">
        <v>1219</v>
      </c>
      <c r="E1286" s="16" t="s">
        <v>5437</v>
      </c>
      <c r="F1286" s="17">
        <v>14</v>
      </c>
      <c r="G1286" s="18">
        <v>4.25</v>
      </c>
      <c r="H1286" s="18">
        <v>16.260000000000002</v>
      </c>
      <c r="I1286" s="169">
        <v>227.64</v>
      </c>
      <c r="J1286" s="6" t="s">
        <v>2024</v>
      </c>
    </row>
    <row r="1287" spans="1:10" ht="30.6" x14ac:dyDescent="0.3">
      <c r="A1287" s="3">
        <v>44742</v>
      </c>
      <c r="B1287" s="16" t="s">
        <v>7997</v>
      </c>
      <c r="C1287" s="16" t="s">
        <v>7998</v>
      </c>
      <c r="D1287" s="16" t="s">
        <v>16</v>
      </c>
      <c r="E1287" s="16" t="s">
        <v>7999</v>
      </c>
      <c r="F1287" s="17">
        <v>123</v>
      </c>
      <c r="G1287" s="18">
        <v>0.94</v>
      </c>
      <c r="H1287" s="18">
        <v>9.7899999999999991</v>
      </c>
      <c r="I1287" s="169">
        <v>1204.17</v>
      </c>
      <c r="J1287" s="6" t="s">
        <v>2024</v>
      </c>
    </row>
    <row r="1288" spans="1:10" ht="20.399999999999999" x14ac:dyDescent="0.3">
      <c r="A1288" s="3">
        <v>44742</v>
      </c>
      <c r="B1288" s="16" t="s">
        <v>8000</v>
      </c>
      <c r="C1288" s="16" t="s">
        <v>8001</v>
      </c>
      <c r="D1288" s="16" t="s">
        <v>1219</v>
      </c>
      <c r="E1288" s="16" t="s">
        <v>8002</v>
      </c>
      <c r="F1288" s="17">
        <v>48.72</v>
      </c>
      <c r="G1288" s="18">
        <v>2.37</v>
      </c>
      <c r="H1288" s="18">
        <v>12.5</v>
      </c>
      <c r="I1288" s="169">
        <v>609</v>
      </c>
      <c r="J1288" s="6" t="s">
        <v>2024</v>
      </c>
    </row>
    <row r="1289" spans="1:10" ht="30.6" x14ac:dyDescent="0.3">
      <c r="A1289" s="3">
        <v>44742</v>
      </c>
      <c r="B1289" s="16" t="s">
        <v>8003</v>
      </c>
      <c r="C1289" s="16" t="s">
        <v>8004</v>
      </c>
      <c r="D1289" s="16" t="s">
        <v>30</v>
      </c>
      <c r="E1289" s="16" t="s">
        <v>2419</v>
      </c>
      <c r="F1289" s="17">
        <v>567.29999999999995</v>
      </c>
      <c r="G1289" s="18">
        <v>12.72</v>
      </c>
      <c r="H1289" s="18">
        <v>41.78</v>
      </c>
      <c r="I1289" s="169">
        <v>23701.79</v>
      </c>
      <c r="J1289" s="6" t="s">
        <v>2024</v>
      </c>
    </row>
    <row r="1290" spans="1:10" ht="20.399999999999999" x14ac:dyDescent="0.3">
      <c r="A1290" s="3">
        <v>44742</v>
      </c>
      <c r="B1290" s="16" t="s">
        <v>8005</v>
      </c>
      <c r="C1290" s="16" t="s">
        <v>8006</v>
      </c>
      <c r="D1290" s="16" t="s">
        <v>1188</v>
      </c>
      <c r="E1290" s="16" t="s">
        <v>2090</v>
      </c>
      <c r="F1290" s="17">
        <v>115.17</v>
      </c>
      <c r="G1290" s="18">
        <v>2.8</v>
      </c>
      <c r="H1290" s="18">
        <v>11.27</v>
      </c>
      <c r="I1290" s="169">
        <v>1297.97</v>
      </c>
      <c r="J1290" s="6" t="s">
        <v>2024</v>
      </c>
    </row>
    <row r="1291" spans="1:10" ht="20.399999999999999" x14ac:dyDescent="0.3">
      <c r="A1291" s="3">
        <v>44742</v>
      </c>
      <c r="B1291" s="16" t="s">
        <v>8007</v>
      </c>
      <c r="C1291" s="16" t="s">
        <v>8008</v>
      </c>
      <c r="D1291" s="16" t="s">
        <v>246</v>
      </c>
      <c r="E1291" s="16" t="s">
        <v>4982</v>
      </c>
      <c r="F1291" s="17">
        <v>3496</v>
      </c>
      <c r="G1291" s="18">
        <v>32.26</v>
      </c>
      <c r="H1291" s="18">
        <v>40.01</v>
      </c>
      <c r="I1291" s="169">
        <v>139874.96</v>
      </c>
      <c r="J1291" s="6" t="s">
        <v>2024</v>
      </c>
    </row>
    <row r="1292" spans="1:10" ht="30.6" x14ac:dyDescent="0.3">
      <c r="A1292" s="3">
        <v>44742</v>
      </c>
      <c r="B1292" s="16" t="s">
        <v>8009</v>
      </c>
      <c r="C1292" s="16" t="s">
        <v>8010</v>
      </c>
      <c r="D1292" s="16" t="s">
        <v>30</v>
      </c>
      <c r="E1292" s="16" t="s">
        <v>8011</v>
      </c>
      <c r="F1292" s="17">
        <v>578.70000000000005</v>
      </c>
      <c r="G1292" s="18">
        <v>4.26</v>
      </c>
      <c r="H1292" s="18">
        <v>8.9</v>
      </c>
      <c r="I1292" s="169">
        <v>5150.43</v>
      </c>
      <c r="J1292" s="6" t="s">
        <v>2024</v>
      </c>
    </row>
    <row r="1293" spans="1:10" ht="30.6" x14ac:dyDescent="0.3">
      <c r="A1293" s="3">
        <v>44742</v>
      </c>
      <c r="B1293" s="16" t="s">
        <v>8012</v>
      </c>
      <c r="C1293" s="16" t="s">
        <v>8013</v>
      </c>
      <c r="D1293" s="16" t="s">
        <v>30</v>
      </c>
      <c r="E1293" s="16" t="s">
        <v>8014</v>
      </c>
      <c r="F1293" s="17">
        <v>153.5</v>
      </c>
      <c r="G1293" s="18">
        <v>10.039999999999999</v>
      </c>
      <c r="H1293" s="18">
        <v>10.039999999999999</v>
      </c>
      <c r="I1293" s="169">
        <v>1541.14</v>
      </c>
      <c r="J1293" s="6" t="s">
        <v>2024</v>
      </c>
    </row>
    <row r="1294" spans="1:10" ht="30.6" x14ac:dyDescent="0.3">
      <c r="A1294" s="3">
        <v>44742</v>
      </c>
      <c r="B1294" s="16" t="s">
        <v>8015</v>
      </c>
      <c r="C1294" s="16" t="s">
        <v>8016</v>
      </c>
      <c r="D1294" s="16" t="s">
        <v>7949</v>
      </c>
      <c r="E1294" s="16" t="s">
        <v>2414</v>
      </c>
      <c r="F1294" s="17">
        <v>28</v>
      </c>
      <c r="G1294" s="18">
        <v>55.77</v>
      </c>
      <c r="H1294" s="18">
        <v>125</v>
      </c>
      <c r="I1294" s="169">
        <v>3500</v>
      </c>
      <c r="J1294" s="6" t="s">
        <v>2024</v>
      </c>
    </row>
    <row r="1295" spans="1:10" ht="30.6" x14ac:dyDescent="0.3">
      <c r="A1295" s="3">
        <v>44742</v>
      </c>
      <c r="B1295" s="16" t="s">
        <v>8017</v>
      </c>
      <c r="C1295" s="16" t="s">
        <v>8018</v>
      </c>
      <c r="D1295" s="16" t="s">
        <v>7949</v>
      </c>
      <c r="E1295" s="16" t="s">
        <v>8019</v>
      </c>
      <c r="F1295" s="17">
        <v>325</v>
      </c>
      <c r="G1295" s="18">
        <v>0.77</v>
      </c>
      <c r="H1295" s="18">
        <v>3.41</v>
      </c>
      <c r="I1295" s="169">
        <v>1108.25</v>
      </c>
      <c r="J1295" s="6" t="s">
        <v>2024</v>
      </c>
    </row>
    <row r="1296" spans="1:10" ht="61.2" x14ac:dyDescent="0.3">
      <c r="A1296" s="3">
        <v>44742</v>
      </c>
      <c r="B1296" s="4" t="s">
        <v>8020</v>
      </c>
      <c r="C1296" s="16" t="s">
        <v>8021</v>
      </c>
      <c r="D1296" s="16" t="s">
        <v>258</v>
      </c>
      <c r="E1296" s="16" t="s">
        <v>5982</v>
      </c>
      <c r="F1296" s="17">
        <v>58</v>
      </c>
      <c r="G1296" s="18">
        <v>180.36</v>
      </c>
      <c r="H1296" s="18">
        <v>341</v>
      </c>
      <c r="I1296" s="169">
        <v>19778</v>
      </c>
      <c r="J1296" s="6" t="s">
        <v>2024</v>
      </c>
    </row>
    <row r="1297" spans="1:10" ht="30.6" x14ac:dyDescent="0.3">
      <c r="A1297" s="3">
        <v>44742</v>
      </c>
      <c r="B1297" s="16" t="s">
        <v>8022</v>
      </c>
      <c r="C1297" s="16" t="s">
        <v>8023</v>
      </c>
      <c r="D1297" s="16" t="s">
        <v>30</v>
      </c>
      <c r="E1297" s="16" t="s">
        <v>3404</v>
      </c>
      <c r="F1297" s="17">
        <v>18.29</v>
      </c>
      <c r="G1297" s="18">
        <v>0.19900000000000001</v>
      </c>
      <c r="H1297" s="18">
        <v>5.0999999999999996</v>
      </c>
      <c r="I1297" s="169">
        <v>93.28</v>
      </c>
      <c r="J1297" s="6" t="s">
        <v>2024</v>
      </c>
    </row>
    <row r="1298" spans="1:10" ht="30.6" x14ac:dyDescent="0.3">
      <c r="A1298" s="3">
        <v>44742</v>
      </c>
      <c r="B1298" s="16" t="s">
        <v>8024</v>
      </c>
      <c r="C1298" s="16" t="s">
        <v>8025</v>
      </c>
      <c r="D1298" s="16" t="s">
        <v>93</v>
      </c>
      <c r="E1298" s="16" t="s">
        <v>8026</v>
      </c>
      <c r="F1298" s="17">
        <v>34941</v>
      </c>
      <c r="G1298" s="18">
        <v>2.89</v>
      </c>
      <c r="H1298" s="18">
        <v>5.26</v>
      </c>
      <c r="I1298" s="169">
        <v>183789.66</v>
      </c>
      <c r="J1298" s="6" t="s">
        <v>2024</v>
      </c>
    </row>
    <row r="1299" spans="1:10" ht="30.6" x14ac:dyDescent="0.3">
      <c r="A1299" s="3">
        <v>44742</v>
      </c>
      <c r="B1299" s="16" t="s">
        <v>8027</v>
      </c>
      <c r="C1299" s="16" t="s">
        <v>8028</v>
      </c>
      <c r="D1299" s="16" t="s">
        <v>30</v>
      </c>
      <c r="E1299" s="16" t="s">
        <v>3346</v>
      </c>
      <c r="F1299" s="17">
        <v>18.5</v>
      </c>
      <c r="G1299" s="18">
        <v>8.57</v>
      </c>
      <c r="H1299" s="18">
        <v>25.1</v>
      </c>
      <c r="I1299" s="169">
        <v>464.35</v>
      </c>
      <c r="J1299" s="6" t="s">
        <v>2024</v>
      </c>
    </row>
    <row r="1300" spans="1:10" ht="30.6" x14ac:dyDescent="0.3">
      <c r="A1300" s="3">
        <v>44742</v>
      </c>
      <c r="B1300" s="16" t="s">
        <v>8029</v>
      </c>
      <c r="C1300" s="16" t="s">
        <v>8030</v>
      </c>
      <c r="D1300" s="16" t="s">
        <v>12</v>
      </c>
      <c r="E1300" s="16" t="s">
        <v>5663</v>
      </c>
      <c r="F1300" s="17">
        <v>76</v>
      </c>
      <c r="G1300" s="18">
        <v>31.08</v>
      </c>
      <c r="H1300" s="18">
        <v>46.22</v>
      </c>
      <c r="I1300" s="169">
        <v>3512.72</v>
      </c>
      <c r="J1300" s="6" t="s">
        <v>2024</v>
      </c>
    </row>
    <row r="1301" spans="1:10" ht="30.6" x14ac:dyDescent="0.3">
      <c r="A1301" s="3">
        <v>44742</v>
      </c>
      <c r="B1301" s="16" t="s">
        <v>8031</v>
      </c>
      <c r="C1301" s="16" t="s">
        <v>8032</v>
      </c>
      <c r="D1301" s="16" t="s">
        <v>30</v>
      </c>
      <c r="E1301" s="16" t="s">
        <v>3427</v>
      </c>
      <c r="F1301" s="17">
        <v>80</v>
      </c>
      <c r="G1301" s="18">
        <v>4.16</v>
      </c>
      <c r="H1301" s="18">
        <v>16.600000000000001</v>
      </c>
      <c r="I1301" s="169">
        <v>1328</v>
      </c>
      <c r="J1301" s="6" t="s">
        <v>2024</v>
      </c>
    </row>
    <row r="1302" spans="1:10" ht="30.6" x14ac:dyDescent="0.3">
      <c r="A1302" s="3">
        <v>44742</v>
      </c>
      <c r="B1302" s="16" t="s">
        <v>8033</v>
      </c>
      <c r="C1302" s="16" t="s">
        <v>8034</v>
      </c>
      <c r="D1302" s="16" t="s">
        <v>12</v>
      </c>
      <c r="E1302" s="16" t="s">
        <v>8035</v>
      </c>
      <c r="F1302" s="17">
        <v>293</v>
      </c>
      <c r="G1302" s="18">
        <v>4.0199999999999996</v>
      </c>
      <c r="H1302" s="18">
        <v>15</v>
      </c>
      <c r="I1302" s="169">
        <v>4395</v>
      </c>
      <c r="J1302" s="6" t="s">
        <v>2024</v>
      </c>
    </row>
    <row r="1303" spans="1:10" ht="30.6" x14ac:dyDescent="0.3">
      <c r="A1303" s="3">
        <v>44742</v>
      </c>
      <c r="B1303" s="16" t="s">
        <v>8036</v>
      </c>
      <c r="C1303" s="16" t="s">
        <v>8037</v>
      </c>
      <c r="D1303" s="16" t="s">
        <v>7679</v>
      </c>
      <c r="E1303" s="16" t="s">
        <v>8038</v>
      </c>
      <c r="F1303" s="17">
        <v>120.5</v>
      </c>
      <c r="G1303" s="18">
        <v>12.2</v>
      </c>
      <c r="H1303" s="18">
        <v>30.5</v>
      </c>
      <c r="I1303" s="169">
        <v>3675.25</v>
      </c>
      <c r="J1303" s="6" t="s">
        <v>2024</v>
      </c>
    </row>
    <row r="1304" spans="1:10" ht="30.6" x14ac:dyDescent="0.3">
      <c r="A1304" s="3">
        <v>44742</v>
      </c>
      <c r="B1304" s="16" t="s">
        <v>8039</v>
      </c>
      <c r="C1304" s="16" t="s">
        <v>8040</v>
      </c>
      <c r="D1304" s="16" t="s">
        <v>16</v>
      </c>
      <c r="E1304" s="16" t="s">
        <v>6313</v>
      </c>
      <c r="F1304" s="17">
        <v>66</v>
      </c>
      <c r="G1304" s="18">
        <v>9.5</v>
      </c>
      <c r="H1304" s="18">
        <v>42.73</v>
      </c>
      <c r="I1304" s="169">
        <v>2820.18</v>
      </c>
      <c r="J1304" s="6" t="s">
        <v>2024</v>
      </c>
    </row>
    <row r="1305" spans="1:10" ht="20.399999999999999" x14ac:dyDescent="0.3">
      <c r="A1305" s="3">
        <v>44770</v>
      </c>
      <c r="B1305" s="16" t="s">
        <v>8935</v>
      </c>
      <c r="C1305" s="16" t="s">
        <v>8936</v>
      </c>
      <c r="D1305" s="16" t="s">
        <v>6307</v>
      </c>
      <c r="E1305" s="16" t="s">
        <v>2104</v>
      </c>
      <c r="F1305" s="17">
        <v>5932</v>
      </c>
      <c r="G1305" s="18">
        <v>52.44</v>
      </c>
      <c r="H1305" s="18">
        <v>52.44</v>
      </c>
      <c r="I1305" s="18">
        <v>311074.08</v>
      </c>
      <c r="J1305" s="6" t="s">
        <v>2024</v>
      </c>
    </row>
    <row r="1306" spans="1:10" ht="20.399999999999999" x14ac:dyDescent="0.3">
      <c r="A1306" s="3">
        <v>44770</v>
      </c>
      <c r="B1306" s="16" t="s">
        <v>6276</v>
      </c>
      <c r="C1306" s="16" t="s">
        <v>8937</v>
      </c>
      <c r="D1306" s="16" t="s">
        <v>1188</v>
      </c>
      <c r="E1306" s="16" t="s">
        <v>6291</v>
      </c>
      <c r="F1306" s="17">
        <v>46.7</v>
      </c>
      <c r="G1306" s="18">
        <v>21.72</v>
      </c>
      <c r="H1306" s="18">
        <v>26.06</v>
      </c>
      <c r="I1306" s="18">
        <v>1217.18</v>
      </c>
      <c r="J1306" s="6" t="s">
        <v>2024</v>
      </c>
    </row>
    <row r="1307" spans="1:10" ht="30.6" x14ac:dyDescent="0.3">
      <c r="A1307" s="3">
        <v>44770</v>
      </c>
      <c r="B1307" s="16" t="s">
        <v>28</v>
      </c>
      <c r="C1307" s="16" t="s">
        <v>8938</v>
      </c>
      <c r="D1307" s="16" t="s">
        <v>12</v>
      </c>
      <c r="E1307" s="16" t="s">
        <v>8939</v>
      </c>
      <c r="F1307" s="17">
        <v>247.5</v>
      </c>
      <c r="G1307" s="18">
        <v>4.5</v>
      </c>
      <c r="H1307" s="18">
        <v>7.16</v>
      </c>
      <c r="I1307" s="18">
        <v>1172.0999999999999</v>
      </c>
      <c r="J1307" s="6" t="s">
        <v>2024</v>
      </c>
    </row>
    <row r="1308" spans="1:10" ht="30.6" x14ac:dyDescent="0.3">
      <c r="A1308" s="3">
        <v>44770</v>
      </c>
      <c r="B1308" s="16" t="s">
        <v>2214</v>
      </c>
      <c r="C1308" s="16" t="s">
        <v>8940</v>
      </c>
      <c r="D1308" s="16" t="s">
        <v>8941</v>
      </c>
      <c r="E1308" s="16" t="s">
        <v>3510</v>
      </c>
      <c r="F1308" s="17">
        <v>19827</v>
      </c>
      <c r="G1308" s="18">
        <v>0.9</v>
      </c>
      <c r="H1308" s="18">
        <v>0.9</v>
      </c>
      <c r="I1308" s="18">
        <v>17844.3</v>
      </c>
      <c r="J1308" s="6" t="s">
        <v>2024</v>
      </c>
    </row>
    <row r="1309" spans="1:10" ht="20.399999999999999" x14ac:dyDescent="0.3">
      <c r="A1309" s="3">
        <v>44770</v>
      </c>
      <c r="B1309" s="16" t="s">
        <v>8942</v>
      </c>
      <c r="C1309" s="16" t="s">
        <v>8943</v>
      </c>
      <c r="D1309" s="16" t="s">
        <v>38</v>
      </c>
      <c r="E1309" s="16" t="s">
        <v>3413</v>
      </c>
      <c r="F1309" s="17">
        <v>5715</v>
      </c>
      <c r="G1309" s="18">
        <v>5.2</v>
      </c>
      <c r="H1309" s="18">
        <v>0</v>
      </c>
      <c r="I1309" s="18">
        <v>0</v>
      </c>
      <c r="J1309" s="6" t="s">
        <v>2024</v>
      </c>
    </row>
    <row r="1310" spans="1:10" ht="20.399999999999999" x14ac:dyDescent="0.3">
      <c r="A1310" s="3">
        <v>44770</v>
      </c>
      <c r="B1310" s="16" t="s">
        <v>6276</v>
      </c>
      <c r="C1310" s="16" t="s">
        <v>8944</v>
      </c>
      <c r="D1310" s="16" t="s">
        <v>1188</v>
      </c>
      <c r="E1310" s="16" t="s">
        <v>7796</v>
      </c>
      <c r="F1310" s="17">
        <v>21</v>
      </c>
      <c r="G1310" s="18">
        <v>36.29</v>
      </c>
      <c r="H1310" s="18">
        <v>36.29</v>
      </c>
      <c r="I1310" s="18">
        <v>762.09</v>
      </c>
      <c r="J1310" s="6" t="s">
        <v>2024</v>
      </c>
    </row>
    <row r="1311" spans="1:10" ht="30.6" x14ac:dyDescent="0.3">
      <c r="A1311" s="3">
        <v>44770</v>
      </c>
      <c r="B1311" s="16" t="s">
        <v>8945</v>
      </c>
      <c r="C1311" s="16" t="s">
        <v>8946</v>
      </c>
      <c r="D1311" s="16" t="s">
        <v>30</v>
      </c>
      <c r="E1311" s="16" t="s">
        <v>8947</v>
      </c>
      <c r="F1311" s="17">
        <v>775.24</v>
      </c>
      <c r="G1311" s="18">
        <v>25.1</v>
      </c>
      <c r="H1311" s="18">
        <v>28.45</v>
      </c>
      <c r="I1311" s="18">
        <v>22055.58</v>
      </c>
      <c r="J1311" s="6" t="s">
        <v>2024</v>
      </c>
    </row>
    <row r="1312" spans="1:10" ht="20.399999999999999" x14ac:dyDescent="0.3">
      <c r="A1312" s="3">
        <v>44770</v>
      </c>
      <c r="B1312" s="16" t="s">
        <v>6276</v>
      </c>
      <c r="C1312" s="16" t="s">
        <v>8948</v>
      </c>
      <c r="D1312" s="16" t="s">
        <v>246</v>
      </c>
      <c r="E1312" s="16" t="s">
        <v>8949</v>
      </c>
      <c r="F1312" s="17">
        <v>0.56999999999999995</v>
      </c>
      <c r="G1312" s="18">
        <v>11.62</v>
      </c>
      <c r="H1312" s="18">
        <v>13.94</v>
      </c>
      <c r="I1312" s="18">
        <v>7.94</v>
      </c>
      <c r="J1312" s="6" t="s">
        <v>2024</v>
      </c>
    </row>
    <row r="1313" spans="1:10" ht="20.399999999999999" x14ac:dyDescent="0.3">
      <c r="A1313" s="3">
        <v>44770</v>
      </c>
      <c r="B1313" s="16" t="s">
        <v>6276</v>
      </c>
      <c r="C1313" s="16" t="s">
        <v>8950</v>
      </c>
      <c r="D1313" s="16" t="s">
        <v>73</v>
      </c>
      <c r="E1313" s="16" t="s">
        <v>8951</v>
      </c>
      <c r="F1313" s="17">
        <v>561</v>
      </c>
      <c r="G1313" s="18">
        <v>66.55</v>
      </c>
      <c r="H1313" s="18">
        <v>66.55</v>
      </c>
      <c r="I1313" s="18">
        <v>37334.550000000003</v>
      </c>
      <c r="J1313" s="6" t="s">
        <v>2024</v>
      </c>
    </row>
    <row r="1314" spans="1:10" ht="30.6" x14ac:dyDescent="0.3">
      <c r="A1314" s="3">
        <v>44770</v>
      </c>
      <c r="B1314" s="16" t="s">
        <v>6276</v>
      </c>
      <c r="C1314" s="16" t="s">
        <v>8952</v>
      </c>
      <c r="D1314" s="16" t="s">
        <v>12</v>
      </c>
      <c r="E1314" s="16" t="s">
        <v>3817</v>
      </c>
      <c r="F1314" s="17">
        <v>826.69</v>
      </c>
      <c r="G1314" s="18">
        <v>12.39</v>
      </c>
      <c r="H1314" s="18">
        <v>12.39</v>
      </c>
      <c r="I1314" s="18">
        <v>10242.69</v>
      </c>
      <c r="J1314" s="6" t="s">
        <v>2024</v>
      </c>
    </row>
    <row r="1315" spans="1:10" ht="30.6" x14ac:dyDescent="0.3">
      <c r="A1315" s="3">
        <v>44770</v>
      </c>
      <c r="B1315" s="16" t="s">
        <v>6276</v>
      </c>
      <c r="C1315" s="16" t="s">
        <v>8953</v>
      </c>
      <c r="D1315" s="16" t="s">
        <v>12</v>
      </c>
      <c r="E1315" s="16" t="s">
        <v>8951</v>
      </c>
      <c r="F1315" s="17">
        <v>4494</v>
      </c>
      <c r="G1315" s="18">
        <v>66.55</v>
      </c>
      <c r="H1315" s="18">
        <v>66.55</v>
      </c>
      <c r="I1315" s="18">
        <v>299075.7</v>
      </c>
      <c r="J1315" s="6" t="s">
        <v>2024</v>
      </c>
    </row>
    <row r="1316" spans="1:10" ht="20.399999999999999" x14ac:dyDescent="0.3">
      <c r="A1316" s="3">
        <v>44770</v>
      </c>
      <c r="B1316" s="16" t="s">
        <v>8954</v>
      </c>
      <c r="C1316" s="16" t="s">
        <v>8955</v>
      </c>
      <c r="D1316" s="16" t="s">
        <v>8941</v>
      </c>
      <c r="E1316" s="16" t="s">
        <v>3493</v>
      </c>
      <c r="F1316" s="17">
        <v>139.84</v>
      </c>
      <c r="G1316" s="18">
        <v>2.99</v>
      </c>
      <c r="H1316" s="18">
        <v>2.99</v>
      </c>
      <c r="I1316" s="18">
        <v>418.12</v>
      </c>
      <c r="J1316" s="6" t="s">
        <v>2024</v>
      </c>
    </row>
    <row r="1317" spans="1:10" ht="20.399999999999999" x14ac:dyDescent="0.3">
      <c r="A1317" s="3">
        <v>44770</v>
      </c>
      <c r="B1317" s="4" t="s">
        <v>8956</v>
      </c>
      <c r="C1317" s="16" t="s">
        <v>8957</v>
      </c>
      <c r="D1317" s="16" t="s">
        <v>38</v>
      </c>
      <c r="E1317" s="16" t="s">
        <v>4140</v>
      </c>
      <c r="F1317" s="17">
        <v>107</v>
      </c>
      <c r="G1317" s="18">
        <v>8.07</v>
      </c>
      <c r="H1317" s="18">
        <v>0</v>
      </c>
      <c r="I1317" s="18">
        <v>0</v>
      </c>
      <c r="J1317" s="6" t="s">
        <v>2024</v>
      </c>
    </row>
    <row r="1318" spans="1:10" ht="20.399999999999999" x14ac:dyDescent="0.3">
      <c r="A1318" s="3">
        <v>44770</v>
      </c>
      <c r="B1318" s="16" t="s">
        <v>6276</v>
      </c>
      <c r="C1318" s="16" t="s">
        <v>8958</v>
      </c>
      <c r="D1318" s="16" t="s">
        <v>1188</v>
      </c>
      <c r="E1318" s="16" t="s">
        <v>7710</v>
      </c>
      <c r="F1318" s="17">
        <v>19812.532599999999</v>
      </c>
      <c r="G1318" s="18">
        <v>22.38</v>
      </c>
      <c r="H1318" s="18">
        <v>22.38</v>
      </c>
      <c r="I1318" s="18">
        <v>443404.48</v>
      </c>
      <c r="J1318" s="6" t="s">
        <v>2024</v>
      </c>
    </row>
    <row r="1319" spans="1:10" ht="20.399999999999999" x14ac:dyDescent="0.3">
      <c r="A1319" s="3">
        <v>44770</v>
      </c>
      <c r="B1319" s="4" t="s">
        <v>8959</v>
      </c>
      <c r="C1319" s="16" t="s">
        <v>8960</v>
      </c>
      <c r="D1319" s="16" t="s">
        <v>77</v>
      </c>
      <c r="E1319" s="16" t="s">
        <v>8961</v>
      </c>
      <c r="F1319" s="17">
        <v>83</v>
      </c>
      <c r="G1319" s="18">
        <v>41.41</v>
      </c>
      <c r="H1319" s="18">
        <v>51.54</v>
      </c>
      <c r="I1319" s="18">
        <v>4277.82</v>
      </c>
      <c r="J1319" s="6" t="s">
        <v>2024</v>
      </c>
    </row>
    <row r="1320" spans="1:10" ht="20.399999999999999" x14ac:dyDescent="0.3">
      <c r="A1320" s="3">
        <v>44770</v>
      </c>
      <c r="B1320" s="16" t="s">
        <v>8962</v>
      </c>
      <c r="C1320" s="16" t="s">
        <v>8963</v>
      </c>
      <c r="D1320" s="16" t="s">
        <v>77</v>
      </c>
      <c r="E1320" s="16" t="s">
        <v>7179</v>
      </c>
      <c r="F1320" s="17">
        <v>104</v>
      </c>
      <c r="G1320" s="18">
        <v>14.79</v>
      </c>
      <c r="H1320" s="18">
        <v>14.79</v>
      </c>
      <c r="I1320" s="18">
        <v>1538.16</v>
      </c>
      <c r="J1320" s="6" t="s">
        <v>2024</v>
      </c>
    </row>
    <row r="1321" spans="1:10" ht="30.6" x14ac:dyDescent="0.3">
      <c r="A1321" s="3">
        <v>44770</v>
      </c>
      <c r="B1321" s="16" t="s">
        <v>8964</v>
      </c>
      <c r="C1321" s="16" t="s">
        <v>8965</v>
      </c>
      <c r="D1321" s="16" t="s">
        <v>12</v>
      </c>
      <c r="E1321" s="16" t="s">
        <v>8966</v>
      </c>
      <c r="F1321" s="17">
        <v>212</v>
      </c>
      <c r="G1321" s="18">
        <v>7.02</v>
      </c>
      <c r="H1321" s="18">
        <v>8.19</v>
      </c>
      <c r="I1321" s="18">
        <v>1736.28</v>
      </c>
      <c r="J1321" s="6" t="s">
        <v>2024</v>
      </c>
    </row>
    <row r="1322" spans="1:10" ht="30.6" x14ac:dyDescent="0.3">
      <c r="A1322" s="3">
        <v>44770</v>
      </c>
      <c r="B1322" s="16" t="s">
        <v>8967</v>
      </c>
      <c r="C1322" s="16" t="s">
        <v>8968</v>
      </c>
      <c r="D1322" s="16" t="s">
        <v>30</v>
      </c>
      <c r="E1322" s="16" t="s">
        <v>5437</v>
      </c>
      <c r="F1322" s="17">
        <v>82.5</v>
      </c>
      <c r="G1322" s="18">
        <v>3.78</v>
      </c>
      <c r="H1322" s="18">
        <v>10.95</v>
      </c>
      <c r="I1322" s="18">
        <v>903.38</v>
      </c>
      <c r="J1322" s="6" t="s">
        <v>2024</v>
      </c>
    </row>
    <row r="1323" spans="1:10" ht="30.6" x14ac:dyDescent="0.3">
      <c r="A1323" s="3">
        <v>44770</v>
      </c>
      <c r="B1323" s="4" t="s">
        <v>3062</v>
      </c>
      <c r="C1323" s="16" t="s">
        <v>8969</v>
      </c>
      <c r="D1323" s="16" t="s">
        <v>30</v>
      </c>
      <c r="E1323" s="16" t="s">
        <v>3381</v>
      </c>
      <c r="F1323" s="17">
        <v>869.05</v>
      </c>
      <c r="G1323" s="18">
        <v>2.6659999999999999</v>
      </c>
      <c r="H1323" s="18">
        <v>7.7</v>
      </c>
      <c r="I1323" s="18">
        <v>6691.7</v>
      </c>
      <c r="J1323" s="6" t="s">
        <v>2024</v>
      </c>
    </row>
    <row r="1324" spans="1:10" ht="20.399999999999999" x14ac:dyDescent="0.3">
      <c r="A1324" s="3">
        <v>44770</v>
      </c>
      <c r="B1324" s="16" t="s">
        <v>8970</v>
      </c>
      <c r="C1324" s="16" t="s">
        <v>8971</v>
      </c>
      <c r="D1324" s="16" t="s">
        <v>38</v>
      </c>
      <c r="E1324" s="16" t="s">
        <v>8972</v>
      </c>
      <c r="F1324" s="17">
        <v>217.625</v>
      </c>
      <c r="G1324" s="18">
        <v>34.24</v>
      </c>
      <c r="H1324" s="18">
        <v>0</v>
      </c>
      <c r="I1324" s="18">
        <v>0</v>
      </c>
      <c r="J1324" s="6" t="s">
        <v>2024</v>
      </c>
    </row>
    <row r="1325" spans="1:10" ht="30.6" x14ac:dyDescent="0.3">
      <c r="A1325" s="3">
        <v>44770</v>
      </c>
      <c r="B1325" s="16" t="s">
        <v>8973</v>
      </c>
      <c r="C1325" s="16" t="s">
        <v>8974</v>
      </c>
      <c r="D1325" s="16" t="s">
        <v>30</v>
      </c>
      <c r="E1325" s="16" t="s">
        <v>2126</v>
      </c>
      <c r="F1325" s="17">
        <v>47.8127</v>
      </c>
      <c r="G1325" s="18">
        <v>27.66</v>
      </c>
      <c r="H1325" s="18">
        <v>27.66</v>
      </c>
      <c r="I1325" s="18">
        <v>1322.5</v>
      </c>
      <c r="J1325" s="6" t="s">
        <v>2024</v>
      </c>
    </row>
    <row r="1326" spans="1:10" ht="40.799999999999997" x14ac:dyDescent="0.3">
      <c r="A1326" s="3">
        <v>44770</v>
      </c>
      <c r="B1326" s="16" t="s">
        <v>6272</v>
      </c>
      <c r="C1326" s="16" t="s">
        <v>8975</v>
      </c>
      <c r="D1326" s="16" t="s">
        <v>5632</v>
      </c>
      <c r="E1326" s="16" t="s">
        <v>6274</v>
      </c>
      <c r="F1326" s="17">
        <v>747.21</v>
      </c>
      <c r="G1326" s="18">
        <v>6.3769999999999998</v>
      </c>
      <c r="H1326" s="18">
        <v>7.6520000000000001</v>
      </c>
      <c r="I1326" s="18">
        <v>5717.62</v>
      </c>
      <c r="J1326" s="6" t="s">
        <v>2024</v>
      </c>
    </row>
    <row r="1327" spans="1:10" ht="30.6" x14ac:dyDescent="0.3">
      <c r="A1327" s="3">
        <v>44770</v>
      </c>
      <c r="B1327" s="16" t="s">
        <v>3138</v>
      </c>
      <c r="C1327" s="16" t="s">
        <v>8976</v>
      </c>
      <c r="D1327" s="16" t="s">
        <v>12</v>
      </c>
      <c r="E1327" s="16" t="s">
        <v>2285</v>
      </c>
      <c r="F1327" s="17">
        <v>19</v>
      </c>
      <c r="G1327" s="18">
        <v>17.57</v>
      </c>
      <c r="H1327" s="18">
        <v>17.57</v>
      </c>
      <c r="I1327" s="18">
        <v>333.83</v>
      </c>
      <c r="J1327" s="6" t="s">
        <v>2024</v>
      </c>
    </row>
    <row r="1328" spans="1:10" ht="20.399999999999999" x14ac:dyDescent="0.3">
      <c r="A1328" s="3">
        <v>44770</v>
      </c>
      <c r="B1328" s="16" t="s">
        <v>5392</v>
      </c>
      <c r="C1328" s="16" t="s">
        <v>8977</v>
      </c>
      <c r="D1328" s="16" t="s">
        <v>7685</v>
      </c>
      <c r="E1328" s="16" t="s">
        <v>5395</v>
      </c>
      <c r="F1328" s="17">
        <v>619.5</v>
      </c>
      <c r="G1328" s="18">
        <v>14.13</v>
      </c>
      <c r="H1328" s="18">
        <v>14.13</v>
      </c>
      <c r="I1328" s="18">
        <v>8753.5400000000009</v>
      </c>
      <c r="J1328" s="6" t="s">
        <v>2024</v>
      </c>
    </row>
    <row r="1329" spans="1:10" ht="30.6" x14ac:dyDescent="0.3">
      <c r="A1329" s="3">
        <v>44770</v>
      </c>
      <c r="B1329" s="16" t="s">
        <v>8978</v>
      </c>
      <c r="C1329" s="16" t="s">
        <v>8979</v>
      </c>
      <c r="D1329" s="16" t="s">
        <v>30</v>
      </c>
      <c r="E1329" s="16" t="s">
        <v>8980</v>
      </c>
      <c r="F1329" s="17">
        <v>191.21</v>
      </c>
      <c r="G1329" s="18">
        <v>4.7300000000000004</v>
      </c>
      <c r="H1329" s="18">
        <v>4.7300000000000004</v>
      </c>
      <c r="I1329" s="18">
        <v>904.72</v>
      </c>
      <c r="J1329" s="6" t="s">
        <v>2024</v>
      </c>
    </row>
    <row r="1330" spans="1:10" ht="30.6" x14ac:dyDescent="0.3">
      <c r="A1330" s="3">
        <v>44770</v>
      </c>
      <c r="B1330" s="16" t="s">
        <v>8981</v>
      </c>
      <c r="C1330" s="16" t="s">
        <v>8982</v>
      </c>
      <c r="D1330" s="16" t="s">
        <v>12</v>
      </c>
      <c r="E1330" s="16" t="s">
        <v>8983</v>
      </c>
      <c r="F1330" s="17">
        <v>1048</v>
      </c>
      <c r="G1330" s="18">
        <v>5.87</v>
      </c>
      <c r="H1330" s="18">
        <v>33.130000000000003</v>
      </c>
      <c r="I1330" s="18">
        <v>34720.239999999998</v>
      </c>
      <c r="J1330" s="6" t="s">
        <v>2024</v>
      </c>
    </row>
    <row r="1331" spans="1:10" ht="30.6" x14ac:dyDescent="0.3">
      <c r="A1331" s="3">
        <v>44770</v>
      </c>
      <c r="B1331" s="16" t="s">
        <v>8984</v>
      </c>
      <c r="C1331" s="16" t="s">
        <v>8985</v>
      </c>
      <c r="D1331" s="16" t="s">
        <v>30</v>
      </c>
      <c r="E1331" s="16" t="s">
        <v>8980</v>
      </c>
      <c r="F1331" s="17">
        <v>93.74</v>
      </c>
      <c r="G1331" s="18">
        <v>0.19800000000000001</v>
      </c>
      <c r="H1331" s="18">
        <v>4.335</v>
      </c>
      <c r="I1331" s="18">
        <v>429.83</v>
      </c>
      <c r="J1331" s="6" t="s">
        <v>2024</v>
      </c>
    </row>
    <row r="1332" spans="1:10" ht="20.399999999999999" x14ac:dyDescent="0.3">
      <c r="A1332" s="3">
        <v>44770</v>
      </c>
      <c r="B1332" s="16" t="s">
        <v>8986</v>
      </c>
      <c r="C1332" s="16" t="s">
        <v>8987</v>
      </c>
      <c r="D1332" s="16" t="s">
        <v>120</v>
      </c>
      <c r="E1332" s="16" t="s">
        <v>2251</v>
      </c>
      <c r="F1332" s="17">
        <v>701.15</v>
      </c>
      <c r="G1332" s="18">
        <v>5.38</v>
      </c>
      <c r="H1332" s="18">
        <v>7.81</v>
      </c>
      <c r="I1332" s="18">
        <v>5475.98</v>
      </c>
      <c r="J1332" s="6" t="s">
        <v>2024</v>
      </c>
    </row>
    <row r="1333" spans="1:10" ht="20.399999999999999" x14ac:dyDescent="0.3">
      <c r="A1333" s="3">
        <v>44770</v>
      </c>
      <c r="B1333" s="16" t="s">
        <v>8988</v>
      </c>
      <c r="C1333" s="16" t="s">
        <v>8989</v>
      </c>
      <c r="D1333" s="16" t="s">
        <v>120</v>
      </c>
      <c r="E1333" s="16" t="s">
        <v>2251</v>
      </c>
      <c r="F1333" s="17">
        <v>156.15</v>
      </c>
      <c r="G1333" s="18">
        <v>5.38</v>
      </c>
      <c r="H1333" s="18">
        <v>7.81</v>
      </c>
      <c r="I1333" s="18">
        <v>1219.53</v>
      </c>
      <c r="J1333" s="6" t="s">
        <v>2024</v>
      </c>
    </row>
    <row r="1334" spans="1:10" ht="20.399999999999999" x14ac:dyDescent="0.3">
      <c r="A1334" s="3">
        <v>44770</v>
      </c>
      <c r="B1334" s="16" t="s">
        <v>8990</v>
      </c>
      <c r="C1334" s="16" t="s">
        <v>8991</v>
      </c>
      <c r="D1334" s="16" t="s">
        <v>120</v>
      </c>
      <c r="E1334" s="16" t="s">
        <v>2251</v>
      </c>
      <c r="F1334" s="17">
        <v>405.15</v>
      </c>
      <c r="G1334" s="18">
        <v>5.38</v>
      </c>
      <c r="H1334" s="18">
        <v>7.81</v>
      </c>
      <c r="I1334" s="18">
        <v>3164.22</v>
      </c>
      <c r="J1334" s="6" t="s">
        <v>2024</v>
      </c>
    </row>
    <row r="1335" spans="1:10" ht="20.399999999999999" x14ac:dyDescent="0.3">
      <c r="A1335" s="3">
        <v>44770</v>
      </c>
      <c r="B1335" s="16" t="s">
        <v>8992</v>
      </c>
      <c r="C1335" s="16" t="s">
        <v>8993</v>
      </c>
      <c r="D1335" s="16" t="s">
        <v>120</v>
      </c>
      <c r="E1335" s="16" t="s">
        <v>2251</v>
      </c>
      <c r="F1335" s="17">
        <v>681.15</v>
      </c>
      <c r="G1335" s="18">
        <v>5.38</v>
      </c>
      <c r="H1335" s="18">
        <v>7.81</v>
      </c>
      <c r="I1335" s="18">
        <v>5319.78</v>
      </c>
      <c r="J1335" s="6" t="s">
        <v>2024</v>
      </c>
    </row>
    <row r="1336" spans="1:10" ht="30.6" x14ac:dyDescent="0.3">
      <c r="A1336" s="3">
        <v>44770</v>
      </c>
      <c r="B1336" s="16" t="s">
        <v>8994</v>
      </c>
      <c r="C1336" s="16" t="s">
        <v>8995</v>
      </c>
      <c r="D1336" s="16" t="s">
        <v>16</v>
      </c>
      <c r="E1336" s="16" t="s">
        <v>3372</v>
      </c>
      <c r="F1336" s="17">
        <v>225</v>
      </c>
      <c r="G1336" s="18">
        <v>4.2699999999999996</v>
      </c>
      <c r="H1336" s="18">
        <v>22.77</v>
      </c>
      <c r="I1336" s="18">
        <v>5123.25</v>
      </c>
      <c r="J1336" s="6" t="s">
        <v>2024</v>
      </c>
    </row>
    <row r="1337" spans="1:10" ht="30.6" x14ac:dyDescent="0.3">
      <c r="A1337" s="3">
        <v>44770</v>
      </c>
      <c r="B1337" s="16" t="s">
        <v>8996</v>
      </c>
      <c r="C1337" s="16" t="s">
        <v>8997</v>
      </c>
      <c r="D1337" s="16" t="s">
        <v>12</v>
      </c>
      <c r="E1337" s="16" t="s">
        <v>8998</v>
      </c>
      <c r="F1337" s="17">
        <v>233</v>
      </c>
      <c r="G1337" s="18">
        <v>4.1399999999999997</v>
      </c>
      <c r="H1337" s="18">
        <v>6.92</v>
      </c>
      <c r="I1337" s="18">
        <v>1612.36</v>
      </c>
      <c r="J1337" s="6" t="s">
        <v>2024</v>
      </c>
    </row>
    <row r="1338" spans="1:10" ht="20.399999999999999" x14ac:dyDescent="0.3">
      <c r="A1338" s="3">
        <v>44770</v>
      </c>
      <c r="B1338" s="16" t="s">
        <v>8999</v>
      </c>
      <c r="C1338" s="16" t="s">
        <v>9000</v>
      </c>
      <c r="D1338" s="16" t="s">
        <v>77</v>
      </c>
      <c r="E1338" s="16" t="s">
        <v>3357</v>
      </c>
      <c r="F1338" s="17">
        <v>40.195700000000002</v>
      </c>
      <c r="G1338" s="18">
        <v>7.92</v>
      </c>
      <c r="H1338" s="18">
        <v>14.97</v>
      </c>
      <c r="I1338" s="18">
        <v>601.71</v>
      </c>
      <c r="J1338" s="6" t="s">
        <v>2024</v>
      </c>
    </row>
    <row r="1339" spans="1:10" ht="30.6" x14ac:dyDescent="0.3">
      <c r="A1339" s="3">
        <v>44770</v>
      </c>
      <c r="B1339" s="16" t="s">
        <v>6338</v>
      </c>
      <c r="C1339" s="16" t="s">
        <v>6339</v>
      </c>
      <c r="D1339" s="16" t="s">
        <v>12</v>
      </c>
      <c r="E1339" s="16" t="s">
        <v>4185</v>
      </c>
      <c r="F1339" s="17">
        <v>986</v>
      </c>
      <c r="G1339" s="18">
        <v>12.38</v>
      </c>
      <c r="H1339" s="18">
        <v>18.82</v>
      </c>
      <c r="I1339" s="18">
        <v>18556.52</v>
      </c>
      <c r="J1339" s="6" t="s">
        <v>2024</v>
      </c>
    </row>
    <row r="1340" spans="1:10" ht="30.6" x14ac:dyDescent="0.3">
      <c r="A1340" s="3">
        <v>44770</v>
      </c>
      <c r="B1340" s="16" t="s">
        <v>9001</v>
      </c>
      <c r="C1340" s="16" t="s">
        <v>9002</v>
      </c>
      <c r="D1340" s="16" t="s">
        <v>30</v>
      </c>
      <c r="E1340" s="16" t="s">
        <v>9003</v>
      </c>
      <c r="F1340" s="17">
        <v>426.31</v>
      </c>
      <c r="G1340" s="18">
        <v>0.76900000000000002</v>
      </c>
      <c r="H1340" s="18">
        <v>7.33</v>
      </c>
      <c r="I1340" s="18">
        <v>3124.85</v>
      </c>
      <c r="J1340" s="6" t="s">
        <v>2024</v>
      </c>
    </row>
    <row r="1341" spans="1:10" ht="20.399999999999999" x14ac:dyDescent="0.3">
      <c r="A1341" s="3">
        <v>44770</v>
      </c>
      <c r="B1341" s="16" t="s">
        <v>9004</v>
      </c>
      <c r="C1341" s="16" t="s">
        <v>9005</v>
      </c>
      <c r="D1341" s="16" t="s">
        <v>1219</v>
      </c>
      <c r="E1341" s="16" t="s">
        <v>4079</v>
      </c>
      <c r="F1341" s="17">
        <v>150</v>
      </c>
      <c r="G1341" s="18">
        <v>39.44</v>
      </c>
      <c r="H1341" s="18">
        <v>71</v>
      </c>
      <c r="I1341" s="18">
        <v>10650</v>
      </c>
      <c r="J1341" s="6" t="s">
        <v>2024</v>
      </c>
    </row>
    <row r="1342" spans="1:10" ht="30.6" x14ac:dyDescent="0.3">
      <c r="A1342" s="3">
        <v>44770</v>
      </c>
      <c r="B1342" s="16" t="s">
        <v>9006</v>
      </c>
      <c r="C1342" s="16" t="s">
        <v>9007</v>
      </c>
      <c r="D1342" s="16" t="s">
        <v>12</v>
      </c>
      <c r="E1342" s="16" t="s">
        <v>4465</v>
      </c>
      <c r="F1342" s="17">
        <v>101</v>
      </c>
      <c r="G1342" s="18">
        <v>10.85</v>
      </c>
      <c r="H1342" s="18">
        <v>18.98</v>
      </c>
      <c r="I1342" s="18">
        <v>1916.98</v>
      </c>
      <c r="J1342" s="6" t="s">
        <v>2024</v>
      </c>
    </row>
    <row r="1343" spans="1:10" ht="30.6" x14ac:dyDescent="0.3">
      <c r="A1343" s="3">
        <v>44770</v>
      </c>
      <c r="B1343" s="16" t="s">
        <v>9008</v>
      </c>
      <c r="C1343" s="16" t="s">
        <v>9009</v>
      </c>
      <c r="D1343" s="16" t="s">
        <v>12</v>
      </c>
      <c r="E1343" s="16" t="s">
        <v>9010</v>
      </c>
      <c r="F1343" s="17">
        <v>191</v>
      </c>
      <c r="G1343" s="18">
        <v>2.12</v>
      </c>
      <c r="H1343" s="18">
        <v>4.88</v>
      </c>
      <c r="I1343" s="18">
        <v>932.08</v>
      </c>
      <c r="J1343" s="6" t="s">
        <v>2024</v>
      </c>
    </row>
    <row r="1344" spans="1:10" ht="30.6" x14ac:dyDescent="0.3">
      <c r="A1344" s="3">
        <v>44770</v>
      </c>
      <c r="B1344" s="16" t="s">
        <v>9011</v>
      </c>
      <c r="C1344" s="16" t="s">
        <v>9012</v>
      </c>
      <c r="D1344" s="16" t="s">
        <v>12</v>
      </c>
      <c r="E1344" s="16" t="s">
        <v>9013</v>
      </c>
      <c r="F1344" s="17">
        <v>339</v>
      </c>
      <c r="G1344" s="18">
        <v>5.72</v>
      </c>
      <c r="H1344" s="18">
        <v>9.2100000000000009</v>
      </c>
      <c r="I1344" s="18">
        <v>3122.19</v>
      </c>
      <c r="J1344" s="6" t="s">
        <v>2024</v>
      </c>
    </row>
    <row r="1345" spans="1:10" ht="30.6" x14ac:dyDescent="0.3">
      <c r="A1345" s="3">
        <v>44770</v>
      </c>
      <c r="B1345" s="16" t="s">
        <v>9014</v>
      </c>
      <c r="C1345" s="16" t="s">
        <v>9015</v>
      </c>
      <c r="D1345" s="16" t="s">
        <v>30</v>
      </c>
      <c r="E1345" s="16" t="s">
        <v>9016</v>
      </c>
      <c r="F1345" s="17">
        <v>178.25</v>
      </c>
      <c r="G1345" s="18">
        <v>11.95</v>
      </c>
      <c r="H1345" s="18">
        <v>25.22</v>
      </c>
      <c r="I1345" s="18">
        <v>4495.47</v>
      </c>
      <c r="J1345" s="6" t="s">
        <v>2024</v>
      </c>
    </row>
    <row r="1346" spans="1:10" ht="30.6" x14ac:dyDescent="0.3">
      <c r="A1346" s="3">
        <v>44770</v>
      </c>
      <c r="B1346" s="16" t="s">
        <v>9017</v>
      </c>
      <c r="C1346" s="16" t="s">
        <v>9018</v>
      </c>
      <c r="D1346" s="16" t="s">
        <v>12</v>
      </c>
      <c r="E1346" s="16" t="s">
        <v>9019</v>
      </c>
      <c r="F1346" s="17">
        <v>614</v>
      </c>
      <c r="G1346" s="18">
        <v>5.0199999999999996</v>
      </c>
      <c r="H1346" s="18">
        <v>6.37</v>
      </c>
      <c r="I1346" s="18">
        <v>3911.18</v>
      </c>
      <c r="J1346" s="6" t="s">
        <v>2024</v>
      </c>
    </row>
    <row r="1347" spans="1:10" ht="51" x14ac:dyDescent="0.3">
      <c r="A1347" s="3">
        <v>44770</v>
      </c>
      <c r="B1347" s="16" t="s">
        <v>9020</v>
      </c>
      <c r="C1347" s="16" t="s">
        <v>9021</v>
      </c>
      <c r="D1347" s="16" t="s">
        <v>30</v>
      </c>
      <c r="E1347" s="16" t="s">
        <v>7932</v>
      </c>
      <c r="F1347" s="17">
        <v>34.112499999999997</v>
      </c>
      <c r="G1347" s="18">
        <v>17.21</v>
      </c>
      <c r="H1347" s="18">
        <v>39</v>
      </c>
      <c r="I1347" s="18">
        <v>1330.39</v>
      </c>
      <c r="J1347" s="6" t="s">
        <v>2024</v>
      </c>
    </row>
    <row r="1348" spans="1:10" ht="61.2" x14ac:dyDescent="0.3">
      <c r="A1348" s="3">
        <v>44770</v>
      </c>
      <c r="B1348" s="16" t="s">
        <v>9022</v>
      </c>
      <c r="C1348" s="16" t="s">
        <v>9023</v>
      </c>
      <c r="D1348" s="16" t="s">
        <v>30</v>
      </c>
      <c r="E1348" s="16" t="s">
        <v>7932</v>
      </c>
      <c r="F1348" s="17">
        <v>106.48</v>
      </c>
      <c r="G1348" s="18">
        <v>17.21</v>
      </c>
      <c r="H1348" s="18">
        <v>39</v>
      </c>
      <c r="I1348" s="18">
        <v>4152.53</v>
      </c>
      <c r="J1348" s="6" t="s">
        <v>2024</v>
      </c>
    </row>
    <row r="1349" spans="1:10" ht="20.399999999999999" x14ac:dyDescent="0.3">
      <c r="A1349" s="3">
        <v>44770</v>
      </c>
      <c r="B1349" s="16" t="s">
        <v>9024</v>
      </c>
      <c r="C1349" s="16" t="s">
        <v>9025</v>
      </c>
      <c r="D1349" s="16" t="s">
        <v>1219</v>
      </c>
      <c r="E1349" s="16" t="s">
        <v>9026</v>
      </c>
      <c r="F1349" s="17">
        <v>107.2</v>
      </c>
      <c r="G1349" s="18">
        <v>6.35</v>
      </c>
      <c r="H1349" s="18">
        <v>12.11</v>
      </c>
      <c r="I1349" s="18">
        <v>1298.19</v>
      </c>
      <c r="J1349" s="6" t="s">
        <v>2024</v>
      </c>
    </row>
    <row r="1350" spans="1:10" ht="30.6" x14ac:dyDescent="0.3">
      <c r="A1350" s="3">
        <v>44770</v>
      </c>
      <c r="B1350" s="16" t="s">
        <v>9027</v>
      </c>
      <c r="C1350" s="16" t="s">
        <v>9028</v>
      </c>
      <c r="D1350" s="16" t="s">
        <v>30</v>
      </c>
      <c r="E1350" s="16" t="s">
        <v>9029</v>
      </c>
      <c r="F1350" s="17">
        <v>242</v>
      </c>
      <c r="G1350" s="18">
        <v>0.86899999999999999</v>
      </c>
      <c r="H1350" s="18">
        <v>15.81</v>
      </c>
      <c r="I1350" s="18">
        <v>3826.02</v>
      </c>
      <c r="J1350" s="6" t="s">
        <v>2024</v>
      </c>
    </row>
    <row r="1351" spans="1:10" ht="20.399999999999999" x14ac:dyDescent="0.3">
      <c r="A1351" s="3">
        <v>44770</v>
      </c>
      <c r="B1351" s="16" t="s">
        <v>9030</v>
      </c>
      <c r="C1351" s="16" t="s">
        <v>9031</v>
      </c>
      <c r="D1351" s="16" t="s">
        <v>246</v>
      </c>
      <c r="E1351" s="16" t="s">
        <v>9032</v>
      </c>
      <c r="F1351" s="17">
        <v>627</v>
      </c>
      <c r="G1351" s="18">
        <v>2.94</v>
      </c>
      <c r="H1351" s="18">
        <v>5.18</v>
      </c>
      <c r="I1351" s="18">
        <v>3247.86</v>
      </c>
      <c r="J1351" s="6" t="s">
        <v>2024</v>
      </c>
    </row>
    <row r="1352" spans="1:10" ht="20.399999999999999" x14ac:dyDescent="0.3">
      <c r="A1352" s="3">
        <v>44770</v>
      </c>
      <c r="B1352" s="16" t="s">
        <v>9033</v>
      </c>
      <c r="C1352" s="16" t="s">
        <v>9034</v>
      </c>
      <c r="D1352" s="16" t="s">
        <v>73</v>
      </c>
      <c r="E1352" s="16" t="s">
        <v>8734</v>
      </c>
      <c r="F1352" s="17">
        <v>450</v>
      </c>
      <c r="G1352" s="18">
        <v>0.50600000000000001</v>
      </c>
      <c r="H1352" s="18">
        <v>3.42</v>
      </c>
      <c r="I1352" s="18">
        <v>1539</v>
      </c>
      <c r="J1352" s="6" t="s">
        <v>2024</v>
      </c>
    </row>
    <row r="1353" spans="1:10" ht="20.399999999999999" x14ac:dyDescent="0.3">
      <c r="A1353" s="3">
        <v>44770</v>
      </c>
      <c r="B1353" s="16" t="s">
        <v>9035</v>
      </c>
      <c r="C1353" s="16" t="s">
        <v>9036</v>
      </c>
      <c r="D1353" s="16" t="s">
        <v>73</v>
      </c>
      <c r="E1353" s="16" t="s">
        <v>6274</v>
      </c>
      <c r="F1353" s="17">
        <v>504</v>
      </c>
      <c r="G1353" s="18">
        <v>9.0500000000000007</v>
      </c>
      <c r="H1353" s="18">
        <v>17.37</v>
      </c>
      <c r="I1353" s="18">
        <v>8764.48</v>
      </c>
      <c r="J1353" s="6" t="s">
        <v>2024</v>
      </c>
    </row>
    <row r="1354" spans="1:10" ht="30.6" x14ac:dyDescent="0.3">
      <c r="A1354" s="3">
        <v>44770</v>
      </c>
      <c r="B1354" s="16" t="s">
        <v>9037</v>
      </c>
      <c r="C1354" s="16" t="s">
        <v>9038</v>
      </c>
      <c r="D1354" s="16" t="s">
        <v>16</v>
      </c>
      <c r="E1354" s="16" t="s">
        <v>7730</v>
      </c>
      <c r="F1354" s="17">
        <v>170</v>
      </c>
      <c r="G1354" s="18">
        <v>47.13</v>
      </c>
      <c r="H1354" s="18">
        <v>69.7</v>
      </c>
      <c r="I1354" s="18">
        <v>11849</v>
      </c>
      <c r="J1354" s="6" t="s">
        <v>2024</v>
      </c>
    </row>
    <row r="1355" spans="1:10" ht="30.6" x14ac:dyDescent="0.3">
      <c r="A1355" s="3">
        <v>44770</v>
      </c>
      <c r="B1355" s="16" t="s">
        <v>9039</v>
      </c>
      <c r="C1355" s="16" t="s">
        <v>9040</v>
      </c>
      <c r="D1355" s="16" t="s">
        <v>16</v>
      </c>
      <c r="E1355" s="16" t="s">
        <v>9041</v>
      </c>
      <c r="F1355" s="17">
        <v>174</v>
      </c>
      <c r="G1355" s="18">
        <v>1.86</v>
      </c>
      <c r="H1355" s="18">
        <v>5</v>
      </c>
      <c r="I1355" s="18">
        <v>870</v>
      </c>
      <c r="J1355" s="6" t="s">
        <v>2024</v>
      </c>
    </row>
    <row r="1356" spans="1:10" ht="30.6" x14ac:dyDescent="0.3">
      <c r="A1356" s="3">
        <v>44770</v>
      </c>
      <c r="B1356" s="16" t="s">
        <v>9042</v>
      </c>
      <c r="C1356" s="16" t="s">
        <v>9043</v>
      </c>
      <c r="D1356" s="16" t="s">
        <v>30</v>
      </c>
      <c r="E1356" s="16" t="s">
        <v>9044</v>
      </c>
      <c r="F1356" s="17">
        <v>151.19999999999999</v>
      </c>
      <c r="G1356" s="18">
        <v>10.4</v>
      </c>
      <c r="H1356" s="18">
        <v>39.72</v>
      </c>
      <c r="I1356" s="18">
        <v>6005.66</v>
      </c>
      <c r="J1356" s="6" t="s">
        <v>2024</v>
      </c>
    </row>
    <row r="1357" spans="1:10" ht="30.6" x14ac:dyDescent="0.3">
      <c r="A1357" s="3">
        <v>44770</v>
      </c>
      <c r="B1357" s="16" t="s">
        <v>9045</v>
      </c>
      <c r="C1357" s="16" t="s">
        <v>9046</v>
      </c>
      <c r="D1357" s="16" t="s">
        <v>30</v>
      </c>
      <c r="E1357" s="16" t="s">
        <v>9047</v>
      </c>
      <c r="F1357" s="17">
        <v>5.42</v>
      </c>
      <c r="G1357" s="18">
        <v>20.03</v>
      </c>
      <c r="H1357" s="18">
        <v>30.05</v>
      </c>
      <c r="I1357" s="18">
        <v>162.87</v>
      </c>
      <c r="J1357" s="6" t="s">
        <v>2024</v>
      </c>
    </row>
    <row r="1358" spans="1:10" ht="20.399999999999999" x14ac:dyDescent="0.3">
      <c r="A1358" s="3">
        <v>44770</v>
      </c>
      <c r="B1358" s="16" t="s">
        <v>9048</v>
      </c>
      <c r="C1358" s="16" t="s">
        <v>9049</v>
      </c>
      <c r="D1358" s="16" t="s">
        <v>131</v>
      </c>
      <c r="E1358" s="16" t="s">
        <v>2104</v>
      </c>
      <c r="F1358" s="17">
        <v>29</v>
      </c>
      <c r="G1358" s="18">
        <v>9.0399999999999991</v>
      </c>
      <c r="H1358" s="18">
        <v>39.4</v>
      </c>
      <c r="I1358" s="18">
        <v>1142.5999999999999</v>
      </c>
      <c r="J1358" s="6" t="s">
        <v>2024</v>
      </c>
    </row>
    <row r="1359" spans="1:10" ht="30.6" x14ac:dyDescent="0.3">
      <c r="A1359" s="3">
        <v>44770</v>
      </c>
      <c r="B1359" s="16" t="s">
        <v>9050</v>
      </c>
      <c r="C1359" s="16" t="s">
        <v>9051</v>
      </c>
      <c r="D1359" s="16" t="s">
        <v>12</v>
      </c>
      <c r="E1359" s="16" t="s">
        <v>9052</v>
      </c>
      <c r="F1359" s="17">
        <v>39</v>
      </c>
      <c r="G1359" s="18">
        <v>6.02</v>
      </c>
      <c r="H1359" s="18">
        <v>17.47</v>
      </c>
      <c r="I1359" s="18">
        <v>681.33</v>
      </c>
      <c r="J1359" s="6" t="s">
        <v>2024</v>
      </c>
    </row>
    <row r="1360" spans="1:10" ht="20.399999999999999" x14ac:dyDescent="0.3">
      <c r="A1360" s="3">
        <v>44770</v>
      </c>
      <c r="B1360" s="16" t="s">
        <v>9053</v>
      </c>
      <c r="C1360" s="16" t="s">
        <v>9054</v>
      </c>
      <c r="D1360" s="16" t="s">
        <v>131</v>
      </c>
      <c r="E1360" s="16" t="s">
        <v>9055</v>
      </c>
      <c r="F1360" s="17">
        <v>60</v>
      </c>
      <c r="G1360" s="18">
        <v>4.47</v>
      </c>
      <c r="H1360" s="18">
        <v>18.100000000000001</v>
      </c>
      <c r="I1360" s="18">
        <v>1086</v>
      </c>
      <c r="J1360" s="6" t="s">
        <v>2024</v>
      </c>
    </row>
    <row r="1361" spans="1:10" ht="20.399999999999999" x14ac:dyDescent="0.3">
      <c r="A1361" s="3">
        <v>44770</v>
      </c>
      <c r="B1361" s="16" t="s">
        <v>9056</v>
      </c>
      <c r="C1361" s="16" t="s">
        <v>9057</v>
      </c>
      <c r="D1361" s="16" t="s">
        <v>131</v>
      </c>
      <c r="E1361" s="16" t="s">
        <v>9055</v>
      </c>
      <c r="F1361" s="17">
        <v>13</v>
      </c>
      <c r="G1361" s="18">
        <v>4.47</v>
      </c>
      <c r="H1361" s="18">
        <v>18.100000000000001</v>
      </c>
      <c r="I1361" s="18">
        <v>235.3</v>
      </c>
      <c r="J1361" s="6" t="s">
        <v>2024</v>
      </c>
    </row>
    <row r="1362" spans="1:10" ht="20.399999999999999" x14ac:dyDescent="0.3">
      <c r="A1362" s="3">
        <v>44770</v>
      </c>
      <c r="B1362" s="16" t="s">
        <v>9058</v>
      </c>
      <c r="C1362" s="16" t="s">
        <v>9059</v>
      </c>
      <c r="D1362" s="16" t="s">
        <v>131</v>
      </c>
      <c r="E1362" s="16" t="s">
        <v>9055</v>
      </c>
      <c r="F1362" s="17">
        <v>45</v>
      </c>
      <c r="G1362" s="18">
        <v>4.47</v>
      </c>
      <c r="H1362" s="18">
        <v>18.100000000000001</v>
      </c>
      <c r="I1362" s="18">
        <v>814.5</v>
      </c>
      <c r="J1362" s="6" t="s">
        <v>2024</v>
      </c>
    </row>
    <row r="1363" spans="1:10" ht="20.399999999999999" x14ac:dyDescent="0.3">
      <c r="A1363" s="3">
        <v>44770</v>
      </c>
      <c r="B1363" s="16" t="s">
        <v>9060</v>
      </c>
      <c r="C1363" s="16" t="s">
        <v>9061</v>
      </c>
      <c r="D1363" s="16" t="s">
        <v>77</v>
      </c>
      <c r="E1363" s="16" t="s">
        <v>5201</v>
      </c>
      <c r="F1363" s="17">
        <v>215</v>
      </c>
      <c r="G1363" s="18">
        <v>5.96</v>
      </c>
      <c r="H1363" s="18">
        <v>11.18</v>
      </c>
      <c r="I1363" s="18">
        <v>2403.6999999999998</v>
      </c>
      <c r="J1363" s="6" t="s">
        <v>2024</v>
      </c>
    </row>
    <row r="1364" spans="1:10" ht="30.6" x14ac:dyDescent="0.3">
      <c r="A1364" s="3">
        <v>44770</v>
      </c>
      <c r="B1364" s="16" t="s">
        <v>9062</v>
      </c>
      <c r="C1364" s="16" t="s">
        <v>9063</v>
      </c>
      <c r="D1364" s="16" t="s">
        <v>12</v>
      </c>
      <c r="E1364" s="16" t="s">
        <v>2894</v>
      </c>
      <c r="F1364" s="17">
        <v>870</v>
      </c>
      <c r="G1364" s="18">
        <v>10.35</v>
      </c>
      <c r="H1364" s="18">
        <v>15.5</v>
      </c>
      <c r="I1364" s="18">
        <v>13485</v>
      </c>
      <c r="J1364" s="6" t="s">
        <v>2024</v>
      </c>
    </row>
    <row r="1365" spans="1:10" ht="20.399999999999999" x14ac:dyDescent="0.3">
      <c r="A1365" s="3">
        <v>44770</v>
      </c>
      <c r="B1365" s="16" t="s">
        <v>9064</v>
      </c>
      <c r="C1365" s="16" t="s">
        <v>9065</v>
      </c>
      <c r="D1365" s="16" t="s">
        <v>1219</v>
      </c>
      <c r="E1365" s="16" t="s">
        <v>6381</v>
      </c>
      <c r="F1365" s="17">
        <v>61.25</v>
      </c>
      <c r="G1365" s="18">
        <v>18.22</v>
      </c>
      <c r="H1365" s="18">
        <v>30.36</v>
      </c>
      <c r="I1365" s="18">
        <v>1859.55</v>
      </c>
      <c r="J1365" s="6" t="s">
        <v>2024</v>
      </c>
    </row>
    <row r="1366" spans="1:10" ht="20.399999999999999" x14ac:dyDescent="0.3">
      <c r="A1366" s="3">
        <v>44770</v>
      </c>
      <c r="B1366" s="16" t="s">
        <v>9066</v>
      </c>
      <c r="C1366" s="16" t="s">
        <v>9067</v>
      </c>
      <c r="D1366" s="16" t="s">
        <v>1219</v>
      </c>
      <c r="E1366" s="16" t="s">
        <v>9068</v>
      </c>
      <c r="F1366" s="17">
        <v>226</v>
      </c>
      <c r="G1366" s="18">
        <v>4.3499999999999996</v>
      </c>
      <c r="H1366" s="18">
        <v>5.9</v>
      </c>
      <c r="I1366" s="18">
        <v>1333.4</v>
      </c>
      <c r="J1366" s="6" t="s">
        <v>2024</v>
      </c>
    </row>
    <row r="1367" spans="1:10" ht="30.6" x14ac:dyDescent="0.3">
      <c r="A1367" s="3">
        <v>44770</v>
      </c>
      <c r="B1367" s="16" t="s">
        <v>9069</v>
      </c>
      <c r="C1367" s="16" t="s">
        <v>9070</v>
      </c>
      <c r="D1367" s="16" t="s">
        <v>30</v>
      </c>
      <c r="E1367" s="16" t="s">
        <v>9071</v>
      </c>
      <c r="F1367" s="17">
        <v>467.88</v>
      </c>
      <c r="G1367" s="18">
        <v>3.57</v>
      </c>
      <c r="H1367" s="18">
        <v>6.89</v>
      </c>
      <c r="I1367" s="18">
        <v>3223.71</v>
      </c>
      <c r="J1367" s="6" t="s">
        <v>2024</v>
      </c>
    </row>
    <row r="1368" spans="1:10" ht="30.6" x14ac:dyDescent="0.3">
      <c r="A1368" s="3">
        <v>44770</v>
      </c>
      <c r="B1368" s="16" t="s">
        <v>9072</v>
      </c>
      <c r="C1368" s="16" t="s">
        <v>9073</v>
      </c>
      <c r="D1368" s="16" t="s">
        <v>16</v>
      </c>
      <c r="E1368" s="16" t="s">
        <v>7890</v>
      </c>
      <c r="F1368" s="17">
        <v>92</v>
      </c>
      <c r="G1368" s="18">
        <v>54.72</v>
      </c>
      <c r="H1368" s="18">
        <v>83.61</v>
      </c>
      <c r="I1368" s="18">
        <v>7692.12</v>
      </c>
      <c r="J1368" s="6" t="s">
        <v>2024</v>
      </c>
    </row>
    <row r="1369" spans="1:10" ht="30.6" x14ac:dyDescent="0.3">
      <c r="A1369" s="3">
        <v>44770</v>
      </c>
      <c r="B1369" s="16" t="s">
        <v>9074</v>
      </c>
      <c r="C1369" s="16" t="s">
        <v>9075</v>
      </c>
      <c r="D1369" s="16" t="s">
        <v>12</v>
      </c>
      <c r="E1369" s="16" t="s">
        <v>2040</v>
      </c>
      <c r="F1369" s="17">
        <v>1020</v>
      </c>
      <c r="G1369" s="18">
        <v>40.159999999999997</v>
      </c>
      <c r="H1369" s="18">
        <v>61.03</v>
      </c>
      <c r="I1369" s="18">
        <v>62250.6</v>
      </c>
      <c r="J1369" s="6" t="s">
        <v>2024</v>
      </c>
    </row>
    <row r="1370" spans="1:10" ht="30.6" x14ac:dyDescent="0.3">
      <c r="A1370" s="3">
        <v>44770</v>
      </c>
      <c r="B1370" s="16" t="s">
        <v>9076</v>
      </c>
      <c r="C1370" s="16" t="s">
        <v>9077</v>
      </c>
      <c r="D1370" s="16" t="s">
        <v>30</v>
      </c>
      <c r="E1370" s="16" t="s">
        <v>3650</v>
      </c>
      <c r="F1370" s="17">
        <v>26.5</v>
      </c>
      <c r="G1370" s="18">
        <v>9.91</v>
      </c>
      <c r="H1370" s="18">
        <v>14.86</v>
      </c>
      <c r="I1370" s="18">
        <v>393.79</v>
      </c>
      <c r="J1370" s="6" t="s">
        <v>2024</v>
      </c>
    </row>
    <row r="1371" spans="1:10" ht="30.6" x14ac:dyDescent="0.3">
      <c r="A1371" s="3">
        <v>44770</v>
      </c>
      <c r="B1371" s="16" t="s">
        <v>9078</v>
      </c>
      <c r="C1371" s="16" t="s">
        <v>9079</v>
      </c>
      <c r="D1371" s="16" t="s">
        <v>9080</v>
      </c>
      <c r="E1371" s="16" t="s">
        <v>2276</v>
      </c>
      <c r="F1371" s="17">
        <v>148</v>
      </c>
      <c r="G1371" s="18">
        <v>7.89</v>
      </c>
      <c r="H1371" s="18">
        <v>43.89</v>
      </c>
      <c r="I1371" s="18">
        <v>6495.72</v>
      </c>
      <c r="J1371" s="6" t="s">
        <v>2024</v>
      </c>
    </row>
    <row r="1372" spans="1:10" ht="20.399999999999999" x14ac:dyDescent="0.3">
      <c r="A1372" s="3">
        <v>44770</v>
      </c>
      <c r="B1372" s="16" t="s">
        <v>9081</v>
      </c>
      <c r="C1372" s="16" t="s">
        <v>9082</v>
      </c>
      <c r="D1372" s="16" t="s">
        <v>77</v>
      </c>
      <c r="E1372" s="16" t="s">
        <v>7511</v>
      </c>
      <c r="F1372" s="17">
        <v>39</v>
      </c>
      <c r="G1372" s="18">
        <v>10.82</v>
      </c>
      <c r="H1372" s="18">
        <v>20</v>
      </c>
      <c r="I1372" s="18">
        <v>780</v>
      </c>
      <c r="J1372" s="6" t="s">
        <v>2024</v>
      </c>
    </row>
    <row r="1373" spans="1:10" ht="30.6" x14ac:dyDescent="0.3">
      <c r="A1373" s="3">
        <v>44770</v>
      </c>
      <c r="B1373" s="16" t="s">
        <v>9083</v>
      </c>
      <c r="C1373" s="16" t="s">
        <v>9084</v>
      </c>
      <c r="D1373" s="16" t="s">
        <v>30</v>
      </c>
      <c r="E1373" s="16" t="s">
        <v>9085</v>
      </c>
      <c r="F1373" s="17">
        <v>272</v>
      </c>
      <c r="G1373" s="18">
        <v>9.5399999999999991</v>
      </c>
      <c r="H1373" s="18">
        <v>13.84</v>
      </c>
      <c r="I1373" s="18">
        <v>3764.48</v>
      </c>
      <c r="J1373" s="6" t="s">
        <v>2024</v>
      </c>
    </row>
    <row r="1374" spans="1:10" ht="20.399999999999999" x14ac:dyDescent="0.3">
      <c r="A1374" s="3">
        <v>44770</v>
      </c>
      <c r="B1374" s="16" t="s">
        <v>9086</v>
      </c>
      <c r="C1374" s="16" t="s">
        <v>9087</v>
      </c>
      <c r="D1374" s="16" t="s">
        <v>131</v>
      </c>
      <c r="E1374" s="16" t="s">
        <v>9055</v>
      </c>
      <c r="F1374" s="17">
        <v>4</v>
      </c>
      <c r="G1374" s="18">
        <v>7.17</v>
      </c>
      <c r="H1374" s="18">
        <v>25</v>
      </c>
      <c r="I1374" s="18">
        <v>100</v>
      </c>
      <c r="J1374" s="6" t="s">
        <v>2024</v>
      </c>
    </row>
    <row r="1375" spans="1:10" ht="30.6" x14ac:dyDescent="0.3">
      <c r="A1375" s="3">
        <v>44770</v>
      </c>
      <c r="B1375" s="16" t="s">
        <v>9088</v>
      </c>
      <c r="C1375" s="16" t="s">
        <v>9089</v>
      </c>
      <c r="D1375" s="16" t="s">
        <v>30</v>
      </c>
      <c r="E1375" s="16" t="s">
        <v>5815</v>
      </c>
      <c r="F1375" s="17">
        <v>147.6</v>
      </c>
      <c r="G1375" s="18">
        <v>0.67600000000000005</v>
      </c>
      <c r="H1375" s="18">
        <v>12.7</v>
      </c>
      <c r="I1375" s="18">
        <v>1874.52</v>
      </c>
      <c r="J1375" s="6" t="s">
        <v>2024</v>
      </c>
    </row>
    <row r="1376" spans="1:10" ht="30.6" x14ac:dyDescent="0.3">
      <c r="A1376" s="3">
        <v>44770</v>
      </c>
      <c r="B1376" s="16" t="s">
        <v>9078</v>
      </c>
      <c r="C1376" s="16" t="s">
        <v>9090</v>
      </c>
      <c r="D1376" s="16" t="s">
        <v>30</v>
      </c>
      <c r="E1376" s="16" t="s">
        <v>2276</v>
      </c>
      <c r="F1376" s="17">
        <v>135</v>
      </c>
      <c r="G1376" s="18">
        <v>7.89</v>
      </c>
      <c r="H1376" s="18">
        <v>43.89</v>
      </c>
      <c r="I1376" s="18">
        <v>5925.16</v>
      </c>
      <c r="J1376" s="6" t="s">
        <v>2024</v>
      </c>
    </row>
    <row r="1377" spans="1:10" ht="30.6" x14ac:dyDescent="0.3">
      <c r="A1377" s="3">
        <v>44770</v>
      </c>
      <c r="B1377" s="16" t="s">
        <v>9091</v>
      </c>
      <c r="C1377" s="16" t="s">
        <v>9092</v>
      </c>
      <c r="D1377" s="16" t="s">
        <v>16</v>
      </c>
      <c r="E1377" s="16" t="s">
        <v>5318</v>
      </c>
      <c r="F1377" s="17">
        <v>74</v>
      </c>
      <c r="G1377" s="18">
        <v>13.11</v>
      </c>
      <c r="H1377" s="18">
        <v>19.899999999999999</v>
      </c>
      <c r="I1377" s="18">
        <v>1472.6</v>
      </c>
      <c r="J1377" s="6" t="s">
        <v>2024</v>
      </c>
    </row>
    <row r="1378" spans="1:10" ht="20.399999999999999" x14ac:dyDescent="0.3">
      <c r="A1378" s="3">
        <v>44770</v>
      </c>
      <c r="B1378" s="16" t="s">
        <v>9093</v>
      </c>
      <c r="C1378" s="16" t="s">
        <v>9094</v>
      </c>
      <c r="D1378" s="16" t="s">
        <v>246</v>
      </c>
      <c r="E1378" s="16" t="s">
        <v>9095</v>
      </c>
      <c r="F1378" s="17">
        <v>778</v>
      </c>
      <c r="G1378" s="18">
        <v>8.1300000000000008</v>
      </c>
      <c r="H1378" s="18">
        <v>17.97</v>
      </c>
      <c r="I1378" s="18">
        <v>13980.66</v>
      </c>
      <c r="J1378" s="6" t="s">
        <v>2024</v>
      </c>
    </row>
    <row r="1379" spans="1:10" ht="30.6" x14ac:dyDescent="0.3">
      <c r="A1379" s="3">
        <v>44770</v>
      </c>
      <c r="B1379" s="16" t="s">
        <v>9096</v>
      </c>
      <c r="C1379" s="16" t="s">
        <v>9097</v>
      </c>
      <c r="D1379" s="16" t="s">
        <v>30</v>
      </c>
      <c r="E1379" s="16" t="s">
        <v>2104</v>
      </c>
      <c r="F1379" s="17">
        <v>311.60000000000002</v>
      </c>
      <c r="G1379" s="18">
        <v>5.28</v>
      </c>
      <c r="H1379" s="18">
        <v>20.7</v>
      </c>
      <c r="I1379" s="18">
        <v>6450.13</v>
      </c>
      <c r="J1379" s="6" t="s">
        <v>2024</v>
      </c>
    </row>
    <row r="1380" spans="1:10" ht="40.799999999999997" x14ac:dyDescent="0.3">
      <c r="A1380" s="3">
        <v>44770</v>
      </c>
      <c r="B1380" s="16" t="s">
        <v>9098</v>
      </c>
      <c r="C1380" s="16" t="s">
        <v>9099</v>
      </c>
      <c r="D1380" s="16" t="s">
        <v>9100</v>
      </c>
      <c r="E1380" s="16" t="s">
        <v>9101</v>
      </c>
      <c r="F1380" s="17">
        <v>130</v>
      </c>
      <c r="G1380" s="18">
        <v>3.66</v>
      </c>
      <c r="H1380" s="18">
        <v>12.19</v>
      </c>
      <c r="I1380" s="18">
        <v>1584.7</v>
      </c>
      <c r="J1380" s="6" t="s">
        <v>2024</v>
      </c>
    </row>
    <row r="1381" spans="1:10" ht="30.6" x14ac:dyDescent="0.3">
      <c r="A1381" s="3">
        <v>44770</v>
      </c>
      <c r="B1381" s="16" t="s">
        <v>9102</v>
      </c>
      <c r="C1381" s="16" t="s">
        <v>9103</v>
      </c>
      <c r="D1381" s="16" t="s">
        <v>30</v>
      </c>
      <c r="E1381" s="16" t="s">
        <v>2104</v>
      </c>
      <c r="F1381" s="17">
        <v>303.05</v>
      </c>
      <c r="G1381" s="18">
        <v>5.28</v>
      </c>
      <c r="H1381" s="18">
        <v>20.7</v>
      </c>
      <c r="I1381" s="18">
        <v>6273.14</v>
      </c>
      <c r="J1381" s="6" t="s">
        <v>2024</v>
      </c>
    </row>
    <row r="1382" spans="1:10" ht="30.6" x14ac:dyDescent="0.3">
      <c r="A1382" s="3">
        <v>44770</v>
      </c>
      <c r="B1382" s="16" t="s">
        <v>9104</v>
      </c>
      <c r="C1382" s="16" t="s">
        <v>9105</v>
      </c>
      <c r="D1382" s="16" t="s">
        <v>30</v>
      </c>
      <c r="E1382" s="16" t="s">
        <v>2104</v>
      </c>
      <c r="F1382" s="17">
        <v>284.05</v>
      </c>
      <c r="G1382" s="18">
        <v>5.28</v>
      </c>
      <c r="H1382" s="18">
        <v>20.7</v>
      </c>
      <c r="I1382" s="18">
        <v>5879.84</v>
      </c>
      <c r="J1382" s="6" t="s">
        <v>2024</v>
      </c>
    </row>
    <row r="1383" spans="1:10" ht="20.399999999999999" x14ac:dyDescent="0.3">
      <c r="A1383" s="3">
        <v>44770</v>
      </c>
      <c r="B1383" s="16" t="s">
        <v>9106</v>
      </c>
      <c r="C1383" s="16" t="s">
        <v>9107</v>
      </c>
      <c r="D1383" s="16" t="s">
        <v>120</v>
      </c>
      <c r="E1383" s="16" t="s">
        <v>1040</v>
      </c>
      <c r="F1383" s="17">
        <v>104</v>
      </c>
      <c r="G1383" s="18">
        <v>9.84</v>
      </c>
      <c r="H1383" s="18">
        <v>16.57</v>
      </c>
      <c r="I1383" s="18">
        <v>1723.28</v>
      </c>
      <c r="J1383" s="6" t="s">
        <v>2024</v>
      </c>
    </row>
    <row r="1384" spans="1:10" ht="30.6" x14ac:dyDescent="0.3">
      <c r="A1384" s="3">
        <v>44770</v>
      </c>
      <c r="B1384" s="16" t="s">
        <v>9108</v>
      </c>
      <c r="C1384" s="16" t="s">
        <v>9109</v>
      </c>
      <c r="D1384" s="16" t="s">
        <v>16</v>
      </c>
      <c r="E1384" s="16" t="s">
        <v>9110</v>
      </c>
      <c r="F1384" s="17">
        <v>153</v>
      </c>
      <c r="G1384" s="18">
        <v>2.0499999999999998</v>
      </c>
      <c r="H1384" s="18">
        <v>5.7</v>
      </c>
      <c r="I1384" s="18">
        <v>872.1</v>
      </c>
      <c r="J1384" s="6" t="s">
        <v>2024</v>
      </c>
    </row>
    <row r="1385" spans="1:10" ht="20.399999999999999" x14ac:dyDescent="0.3">
      <c r="A1385" s="3">
        <v>44770</v>
      </c>
      <c r="B1385" s="16" t="s">
        <v>9111</v>
      </c>
      <c r="C1385" s="16" t="s">
        <v>9112</v>
      </c>
      <c r="D1385" s="16" t="s">
        <v>120</v>
      </c>
      <c r="E1385" s="16" t="s">
        <v>1040</v>
      </c>
      <c r="F1385" s="17">
        <v>91</v>
      </c>
      <c r="G1385" s="18">
        <v>9.84</v>
      </c>
      <c r="H1385" s="18">
        <v>16.57</v>
      </c>
      <c r="I1385" s="18">
        <v>1507.87</v>
      </c>
      <c r="J1385" s="6" t="s">
        <v>2024</v>
      </c>
    </row>
    <row r="1386" spans="1:10" ht="30.6" x14ac:dyDescent="0.3">
      <c r="A1386" s="3">
        <v>44770</v>
      </c>
      <c r="B1386" s="16" t="s">
        <v>9113</v>
      </c>
      <c r="C1386" s="16" t="s">
        <v>9114</v>
      </c>
      <c r="D1386" s="16" t="s">
        <v>30</v>
      </c>
      <c r="E1386" s="16" t="s">
        <v>9115</v>
      </c>
      <c r="F1386" s="17">
        <v>743.23</v>
      </c>
      <c r="G1386" s="18">
        <v>8.39</v>
      </c>
      <c r="H1386" s="18">
        <v>15.11</v>
      </c>
      <c r="I1386" s="18">
        <v>11230.14</v>
      </c>
      <c r="J1386" s="6" t="s">
        <v>2024</v>
      </c>
    </row>
    <row r="1387" spans="1:10" ht="20.399999999999999" x14ac:dyDescent="0.3">
      <c r="A1387" s="3">
        <v>44770</v>
      </c>
      <c r="B1387" s="16" t="s">
        <v>9116</v>
      </c>
      <c r="C1387" s="16" t="s">
        <v>9117</v>
      </c>
      <c r="D1387" s="16" t="s">
        <v>120</v>
      </c>
      <c r="E1387" s="16" t="s">
        <v>3347</v>
      </c>
      <c r="F1387" s="17">
        <v>1187</v>
      </c>
      <c r="G1387" s="18">
        <v>2.71</v>
      </c>
      <c r="H1387" s="18">
        <v>7.6</v>
      </c>
      <c r="I1387" s="18">
        <v>9021.2000000000007</v>
      </c>
      <c r="J1387" s="6" t="s">
        <v>2024</v>
      </c>
    </row>
    <row r="1388" spans="1:10" ht="20.399999999999999" x14ac:dyDescent="0.3">
      <c r="A1388" s="3">
        <v>44770</v>
      </c>
      <c r="B1388" s="16" t="s">
        <v>9118</v>
      </c>
      <c r="C1388" s="16" t="s">
        <v>9119</v>
      </c>
      <c r="D1388" s="16" t="s">
        <v>1219</v>
      </c>
      <c r="E1388" s="16" t="s">
        <v>9120</v>
      </c>
      <c r="F1388" s="17">
        <v>291.2</v>
      </c>
      <c r="G1388" s="18">
        <v>0.35</v>
      </c>
      <c r="H1388" s="18">
        <v>30.75</v>
      </c>
      <c r="I1388" s="18">
        <v>8954.4</v>
      </c>
      <c r="J1388" s="6" t="s">
        <v>2024</v>
      </c>
    </row>
    <row r="1389" spans="1:10" ht="30.6" x14ac:dyDescent="0.3">
      <c r="A1389" s="3">
        <v>44770</v>
      </c>
      <c r="B1389" s="16" t="s">
        <v>9121</v>
      </c>
      <c r="C1389" s="16" t="s">
        <v>9122</v>
      </c>
      <c r="D1389" s="16" t="s">
        <v>12</v>
      </c>
      <c r="E1389" s="16" t="s">
        <v>6561</v>
      </c>
      <c r="F1389" s="17">
        <v>343</v>
      </c>
      <c r="G1389" s="18">
        <v>6.37</v>
      </c>
      <c r="H1389" s="18">
        <v>12.37</v>
      </c>
      <c r="I1389" s="18">
        <v>4242.91</v>
      </c>
      <c r="J1389" s="6" t="s">
        <v>2024</v>
      </c>
    </row>
    <row r="1390" spans="1:10" ht="20.399999999999999" x14ac:dyDescent="0.3">
      <c r="A1390" s="3">
        <v>44770</v>
      </c>
      <c r="B1390" s="16" t="s">
        <v>9123</v>
      </c>
      <c r="C1390" s="16" t="s">
        <v>9124</v>
      </c>
      <c r="D1390" s="16" t="s">
        <v>131</v>
      </c>
      <c r="E1390" s="16" t="s">
        <v>2984</v>
      </c>
      <c r="F1390" s="17">
        <v>146</v>
      </c>
      <c r="G1390" s="18">
        <v>10.23</v>
      </c>
      <c r="H1390" s="18">
        <v>35.340000000000003</v>
      </c>
      <c r="I1390" s="18">
        <v>5159.6400000000003</v>
      </c>
      <c r="J1390" s="6" t="s">
        <v>2024</v>
      </c>
    </row>
    <row r="1391" spans="1:10" ht="30.6" x14ac:dyDescent="0.3">
      <c r="A1391" s="3">
        <v>44770</v>
      </c>
      <c r="B1391" s="16" t="s">
        <v>9125</v>
      </c>
      <c r="C1391" s="16" t="s">
        <v>9126</v>
      </c>
      <c r="D1391" s="16" t="s">
        <v>12</v>
      </c>
      <c r="E1391" s="16" t="s">
        <v>9127</v>
      </c>
      <c r="F1391" s="17">
        <v>288</v>
      </c>
      <c r="G1391" s="18">
        <v>8.7200000000000006</v>
      </c>
      <c r="H1391" s="18">
        <v>24.5</v>
      </c>
      <c r="I1391" s="18">
        <v>7056</v>
      </c>
      <c r="J1391" s="6" t="s">
        <v>2024</v>
      </c>
    </row>
    <row r="1392" spans="1:10" ht="30.6" x14ac:dyDescent="0.3">
      <c r="A1392" s="3">
        <v>44770</v>
      </c>
      <c r="B1392" s="16" t="s">
        <v>9128</v>
      </c>
      <c r="C1392" s="16" t="s">
        <v>9129</v>
      </c>
      <c r="D1392" s="16" t="s">
        <v>30</v>
      </c>
      <c r="E1392" s="16" t="s">
        <v>2647</v>
      </c>
      <c r="F1392" s="17">
        <v>200.63</v>
      </c>
      <c r="G1392" s="18">
        <v>9.0399999999999991</v>
      </c>
      <c r="H1392" s="18">
        <v>30.99</v>
      </c>
      <c r="I1392" s="18">
        <v>6217.37</v>
      </c>
      <c r="J1392" s="6" t="s">
        <v>2024</v>
      </c>
    </row>
    <row r="1393" spans="1:10" ht="20.399999999999999" x14ac:dyDescent="0.3">
      <c r="A1393" s="3">
        <v>44770</v>
      </c>
      <c r="B1393" s="16" t="s">
        <v>9130</v>
      </c>
      <c r="C1393" s="16" t="s">
        <v>9131</v>
      </c>
      <c r="D1393" s="16" t="s">
        <v>77</v>
      </c>
      <c r="E1393" s="16" t="s">
        <v>2668</v>
      </c>
      <c r="F1393" s="17">
        <v>49</v>
      </c>
      <c r="G1393" s="18">
        <v>13.05</v>
      </c>
      <c r="H1393" s="18">
        <v>25.36</v>
      </c>
      <c r="I1393" s="18">
        <v>1242.6400000000001</v>
      </c>
      <c r="J1393" s="6" t="s">
        <v>2024</v>
      </c>
    </row>
    <row r="1394" spans="1:10" ht="30.6" x14ac:dyDescent="0.3">
      <c r="A1394" s="3">
        <v>44770</v>
      </c>
      <c r="B1394" s="16" t="s">
        <v>9132</v>
      </c>
      <c r="C1394" s="16" t="s">
        <v>9133</v>
      </c>
      <c r="D1394" s="16" t="s">
        <v>30</v>
      </c>
      <c r="E1394" s="16" t="s">
        <v>9134</v>
      </c>
      <c r="F1394" s="17">
        <v>117.21420000000001</v>
      </c>
      <c r="G1394" s="18">
        <v>4.2699999999999996</v>
      </c>
      <c r="H1394" s="18">
        <v>27.9</v>
      </c>
      <c r="I1394" s="18">
        <v>3270.28</v>
      </c>
      <c r="J1394" s="6" t="s">
        <v>2024</v>
      </c>
    </row>
    <row r="1395" spans="1:10" ht="20.399999999999999" x14ac:dyDescent="0.3">
      <c r="A1395" s="3">
        <v>44770</v>
      </c>
      <c r="B1395" s="4" t="s">
        <v>9135</v>
      </c>
      <c r="C1395" s="16" t="s">
        <v>9136</v>
      </c>
      <c r="D1395" s="16" t="s">
        <v>77</v>
      </c>
      <c r="E1395" s="16" t="s">
        <v>8166</v>
      </c>
      <c r="F1395" s="17">
        <v>352</v>
      </c>
      <c r="G1395" s="18">
        <v>5.08</v>
      </c>
      <c r="H1395" s="18">
        <v>13.21</v>
      </c>
      <c r="I1395" s="18">
        <v>4649.92</v>
      </c>
      <c r="J1395" s="6" t="s">
        <v>2024</v>
      </c>
    </row>
    <row r="1396" spans="1:10" ht="20.399999999999999" x14ac:dyDescent="0.3">
      <c r="A1396" s="3">
        <v>44770</v>
      </c>
      <c r="B1396" s="16" t="s">
        <v>9137</v>
      </c>
      <c r="C1396" s="16" t="s">
        <v>9138</v>
      </c>
      <c r="D1396" s="16" t="s">
        <v>49</v>
      </c>
      <c r="E1396" s="16" t="s">
        <v>9139</v>
      </c>
      <c r="F1396" s="17">
        <v>2907.33</v>
      </c>
      <c r="G1396" s="18">
        <v>2.96</v>
      </c>
      <c r="H1396" s="18">
        <v>10</v>
      </c>
      <c r="I1396" s="18">
        <v>29073.3</v>
      </c>
      <c r="J1396" s="6" t="s">
        <v>2024</v>
      </c>
    </row>
    <row r="1397" spans="1:10" ht="20.399999999999999" x14ac:dyDescent="0.3">
      <c r="A1397" s="3">
        <v>44770</v>
      </c>
      <c r="B1397" s="16" t="s">
        <v>9140</v>
      </c>
      <c r="C1397" s="16" t="s">
        <v>9141</v>
      </c>
      <c r="D1397" s="16" t="s">
        <v>120</v>
      </c>
      <c r="E1397" s="16" t="s">
        <v>2031</v>
      </c>
      <c r="F1397" s="17">
        <v>55</v>
      </c>
      <c r="G1397" s="18">
        <v>19.36</v>
      </c>
      <c r="H1397" s="18">
        <v>36.14</v>
      </c>
      <c r="I1397" s="18">
        <v>1987.7</v>
      </c>
      <c r="J1397" s="6" t="s">
        <v>2024</v>
      </c>
    </row>
    <row r="1398" spans="1:10" ht="30.6" x14ac:dyDescent="0.3">
      <c r="A1398" s="3">
        <v>44770</v>
      </c>
      <c r="B1398" s="16" t="s">
        <v>9142</v>
      </c>
      <c r="C1398" s="16" t="s">
        <v>9143</v>
      </c>
      <c r="D1398" s="16" t="s">
        <v>30</v>
      </c>
      <c r="E1398" s="16" t="s">
        <v>2377</v>
      </c>
      <c r="F1398" s="17">
        <v>602</v>
      </c>
      <c r="G1398" s="18">
        <v>12.3</v>
      </c>
      <c r="H1398" s="18">
        <v>29.23</v>
      </c>
      <c r="I1398" s="18">
        <v>17596.46</v>
      </c>
      <c r="J1398" s="6" t="s">
        <v>2024</v>
      </c>
    </row>
    <row r="1399" spans="1:10" ht="30.6" x14ac:dyDescent="0.3">
      <c r="A1399" s="3">
        <v>44770</v>
      </c>
      <c r="B1399" s="16" t="s">
        <v>9144</v>
      </c>
      <c r="C1399" s="16" t="s">
        <v>9145</v>
      </c>
      <c r="D1399" s="16" t="s">
        <v>30</v>
      </c>
      <c r="E1399" s="16" t="s">
        <v>5990</v>
      </c>
      <c r="F1399" s="17">
        <v>88.2</v>
      </c>
      <c r="G1399" s="18">
        <v>13.94</v>
      </c>
      <c r="H1399" s="18">
        <v>42.62</v>
      </c>
      <c r="I1399" s="18">
        <v>3759.8</v>
      </c>
      <c r="J1399" s="6" t="s">
        <v>2024</v>
      </c>
    </row>
    <row r="1400" spans="1:10" ht="30.6" x14ac:dyDescent="0.3">
      <c r="A1400" s="3">
        <v>44770</v>
      </c>
      <c r="B1400" s="16" t="s">
        <v>9146</v>
      </c>
      <c r="C1400" s="16" t="s">
        <v>9147</v>
      </c>
      <c r="D1400" s="16" t="s">
        <v>16</v>
      </c>
      <c r="E1400" s="16" t="s">
        <v>6488</v>
      </c>
      <c r="F1400" s="17">
        <v>148</v>
      </c>
      <c r="G1400" s="18">
        <v>7.36</v>
      </c>
      <c r="H1400" s="18">
        <v>26.3</v>
      </c>
      <c r="I1400" s="18">
        <v>3892.4</v>
      </c>
      <c r="J1400" s="6" t="s">
        <v>2024</v>
      </c>
    </row>
    <row r="1401" spans="1:10" ht="30.6" x14ac:dyDescent="0.3">
      <c r="A1401" s="3">
        <v>44770</v>
      </c>
      <c r="B1401" s="16" t="s">
        <v>9148</v>
      </c>
      <c r="C1401" s="16" t="s">
        <v>9149</v>
      </c>
      <c r="D1401" s="16" t="s">
        <v>30</v>
      </c>
      <c r="E1401" s="16" t="s">
        <v>7801</v>
      </c>
      <c r="F1401" s="17">
        <v>537.5</v>
      </c>
      <c r="G1401" s="18">
        <v>2.95</v>
      </c>
      <c r="H1401" s="18">
        <v>29.87</v>
      </c>
      <c r="I1401" s="18">
        <v>16055.13</v>
      </c>
      <c r="J1401" s="6" t="s">
        <v>2024</v>
      </c>
    </row>
    <row r="1402" spans="1:10" ht="30.6" x14ac:dyDescent="0.3">
      <c r="A1402" s="3">
        <v>44770</v>
      </c>
      <c r="B1402" s="16" t="s">
        <v>9150</v>
      </c>
      <c r="C1402" s="16" t="s">
        <v>9151</v>
      </c>
      <c r="D1402" s="16" t="s">
        <v>30</v>
      </c>
      <c r="E1402" s="16" t="s">
        <v>6457</v>
      </c>
      <c r="F1402" s="17">
        <v>135.167</v>
      </c>
      <c r="G1402" s="18">
        <v>1.54</v>
      </c>
      <c r="H1402" s="18">
        <v>36.01</v>
      </c>
      <c r="I1402" s="18">
        <v>4867.3599999999997</v>
      </c>
      <c r="J1402" s="6" t="s">
        <v>2024</v>
      </c>
    </row>
    <row r="1403" spans="1:10" ht="30.6" x14ac:dyDescent="0.3">
      <c r="A1403" s="3">
        <v>44770</v>
      </c>
      <c r="B1403" s="16" t="s">
        <v>9152</v>
      </c>
      <c r="C1403" s="16" t="s">
        <v>9153</v>
      </c>
      <c r="D1403" s="16" t="s">
        <v>16</v>
      </c>
      <c r="E1403" s="16" t="s">
        <v>9154</v>
      </c>
      <c r="F1403" s="17">
        <v>185</v>
      </c>
      <c r="G1403" s="18">
        <v>0.91100000000000003</v>
      </c>
      <c r="H1403" s="18">
        <v>5</v>
      </c>
      <c r="I1403" s="18">
        <v>925</v>
      </c>
      <c r="J1403" s="6" t="s">
        <v>2024</v>
      </c>
    </row>
    <row r="1404" spans="1:10" ht="30.6" x14ac:dyDescent="0.3">
      <c r="A1404" s="3">
        <v>44770</v>
      </c>
      <c r="B1404" s="16" t="s">
        <v>9155</v>
      </c>
      <c r="C1404" s="16" t="s">
        <v>9156</v>
      </c>
      <c r="D1404" s="16" t="s">
        <v>30</v>
      </c>
      <c r="E1404" s="16" t="s">
        <v>5660</v>
      </c>
      <c r="F1404" s="17">
        <v>78.400000000000006</v>
      </c>
      <c r="G1404" s="18">
        <v>9.3000000000000007</v>
      </c>
      <c r="H1404" s="18">
        <v>23</v>
      </c>
      <c r="I1404" s="18">
        <v>1803.2</v>
      </c>
      <c r="J1404" s="6" t="s">
        <v>2024</v>
      </c>
    </row>
    <row r="1405" spans="1:10" ht="30.6" x14ac:dyDescent="0.3">
      <c r="A1405" s="3">
        <v>44770</v>
      </c>
      <c r="B1405" s="16" t="s">
        <v>9157</v>
      </c>
      <c r="C1405" s="16" t="s">
        <v>9158</v>
      </c>
      <c r="D1405" s="16" t="s">
        <v>16</v>
      </c>
      <c r="E1405" s="16" t="s">
        <v>3416</v>
      </c>
      <c r="F1405" s="17">
        <v>160</v>
      </c>
      <c r="G1405" s="18">
        <v>9.56</v>
      </c>
      <c r="H1405" s="18">
        <v>48</v>
      </c>
      <c r="I1405" s="18">
        <v>7680</v>
      </c>
      <c r="J1405" s="6" t="s">
        <v>2024</v>
      </c>
    </row>
    <row r="1406" spans="1:10" ht="20.399999999999999" x14ac:dyDescent="0.3">
      <c r="A1406" s="3">
        <v>44770</v>
      </c>
      <c r="B1406" s="16" t="s">
        <v>9159</v>
      </c>
      <c r="C1406" s="16" t="s">
        <v>9160</v>
      </c>
      <c r="D1406" s="16" t="s">
        <v>49</v>
      </c>
      <c r="E1406" s="16" t="s">
        <v>3395</v>
      </c>
      <c r="F1406" s="17">
        <v>4608.57</v>
      </c>
      <c r="G1406" s="18">
        <v>4.9000000000000004</v>
      </c>
      <c r="H1406" s="18">
        <v>13.99</v>
      </c>
      <c r="I1406" s="18">
        <v>64473.89</v>
      </c>
      <c r="J1406" s="6" t="s">
        <v>2024</v>
      </c>
    </row>
    <row r="1407" spans="1:10" ht="20.399999999999999" x14ac:dyDescent="0.3">
      <c r="A1407" s="3">
        <v>44770</v>
      </c>
      <c r="B1407" s="16" t="s">
        <v>9161</v>
      </c>
      <c r="C1407" s="16" t="s">
        <v>9162</v>
      </c>
      <c r="D1407" s="16" t="s">
        <v>9163</v>
      </c>
      <c r="E1407" s="16" t="s">
        <v>2313</v>
      </c>
      <c r="F1407" s="17">
        <v>13.5</v>
      </c>
      <c r="G1407" s="18">
        <v>23.85</v>
      </c>
      <c r="H1407" s="18">
        <v>92.54</v>
      </c>
      <c r="I1407" s="18">
        <v>1249.29</v>
      </c>
      <c r="J1407" s="6" t="s">
        <v>2024</v>
      </c>
    </row>
    <row r="1408" spans="1:10" ht="20.399999999999999" x14ac:dyDescent="0.3">
      <c r="A1408" s="3">
        <v>44770</v>
      </c>
      <c r="B1408" s="16" t="s">
        <v>9164</v>
      </c>
      <c r="C1408" s="16" t="s">
        <v>9165</v>
      </c>
      <c r="D1408" s="16" t="s">
        <v>246</v>
      </c>
      <c r="E1408" s="16" t="s">
        <v>5682</v>
      </c>
      <c r="F1408" s="17">
        <v>1137</v>
      </c>
      <c r="G1408" s="18">
        <v>3.95</v>
      </c>
      <c r="H1408" s="18">
        <v>15.64</v>
      </c>
      <c r="I1408" s="18">
        <v>17782.68</v>
      </c>
      <c r="J1408" s="6" t="s">
        <v>2024</v>
      </c>
    </row>
    <row r="1409" spans="1:10" ht="30.6" x14ac:dyDescent="0.3">
      <c r="A1409" s="3">
        <v>44770</v>
      </c>
      <c r="B1409" s="16" t="s">
        <v>9166</v>
      </c>
      <c r="C1409" s="16" t="s">
        <v>9167</v>
      </c>
      <c r="D1409" s="16" t="s">
        <v>30</v>
      </c>
      <c r="E1409" s="16" t="s">
        <v>2239</v>
      </c>
      <c r="F1409" s="17">
        <v>563.1</v>
      </c>
      <c r="G1409" s="18">
        <v>19.420000000000002</v>
      </c>
      <c r="H1409" s="18">
        <v>36.409999999999997</v>
      </c>
      <c r="I1409" s="18">
        <v>20502.47</v>
      </c>
      <c r="J1409" s="6" t="s">
        <v>2024</v>
      </c>
    </row>
    <row r="1410" spans="1:10" ht="30.6" x14ac:dyDescent="0.3">
      <c r="A1410" s="3">
        <v>44770</v>
      </c>
      <c r="B1410" s="16" t="s">
        <v>9168</v>
      </c>
      <c r="C1410" s="16" t="s">
        <v>9169</v>
      </c>
      <c r="D1410" s="16" t="s">
        <v>16</v>
      </c>
      <c r="E1410" s="16" t="s">
        <v>9170</v>
      </c>
      <c r="F1410" s="17">
        <v>128</v>
      </c>
      <c r="G1410" s="18">
        <v>6.5</v>
      </c>
      <c r="H1410" s="18">
        <v>27.74</v>
      </c>
      <c r="I1410" s="18">
        <v>3550.72</v>
      </c>
      <c r="J1410" s="6" t="s">
        <v>2024</v>
      </c>
    </row>
    <row r="1411" spans="1:10" ht="30.6" x14ac:dyDescent="0.3">
      <c r="A1411" s="3">
        <v>44770</v>
      </c>
      <c r="B1411" s="16" t="s">
        <v>9171</v>
      </c>
      <c r="C1411" s="16" t="s">
        <v>9172</v>
      </c>
      <c r="D1411" s="16" t="s">
        <v>30</v>
      </c>
      <c r="E1411" s="16" t="s">
        <v>9173</v>
      </c>
      <c r="F1411" s="17">
        <v>25</v>
      </c>
      <c r="G1411" s="18">
        <v>24.72</v>
      </c>
      <c r="H1411" s="18">
        <v>123.64</v>
      </c>
      <c r="I1411" s="18">
        <v>3091</v>
      </c>
      <c r="J1411" s="6" t="s">
        <v>2024</v>
      </c>
    </row>
    <row r="1412" spans="1:10" ht="30.6" x14ac:dyDescent="0.3">
      <c r="A1412" s="3">
        <v>44770</v>
      </c>
      <c r="B1412" s="16" t="s">
        <v>9174</v>
      </c>
      <c r="C1412" s="16" t="s">
        <v>9175</v>
      </c>
      <c r="D1412" s="16" t="s">
        <v>12</v>
      </c>
      <c r="E1412" s="16" t="s">
        <v>7820</v>
      </c>
      <c r="F1412" s="17">
        <v>159</v>
      </c>
      <c r="G1412" s="18">
        <v>1.29</v>
      </c>
      <c r="H1412" s="18">
        <v>4.0199999999999996</v>
      </c>
      <c r="I1412" s="18">
        <v>639.17999999999995</v>
      </c>
      <c r="J1412" s="6" t="s">
        <v>2024</v>
      </c>
    </row>
    <row r="1413" spans="1:10" ht="30.6" x14ac:dyDescent="0.3">
      <c r="A1413" s="3">
        <v>44770</v>
      </c>
      <c r="B1413" s="16" t="s">
        <v>9176</v>
      </c>
      <c r="C1413" s="16" t="s">
        <v>9177</v>
      </c>
      <c r="D1413" s="16" t="s">
        <v>30</v>
      </c>
      <c r="E1413" s="16" t="s">
        <v>9178</v>
      </c>
      <c r="F1413" s="17">
        <v>84.42</v>
      </c>
      <c r="G1413" s="18">
        <v>11.01</v>
      </c>
      <c r="H1413" s="18">
        <v>17.440000000000001</v>
      </c>
      <c r="I1413" s="18">
        <v>1472.28</v>
      </c>
      <c r="J1413" s="6" t="s">
        <v>2024</v>
      </c>
    </row>
    <row r="1414" spans="1:10" ht="30.6" x14ac:dyDescent="0.3">
      <c r="A1414" s="3">
        <v>44770</v>
      </c>
      <c r="B1414" s="16" t="s">
        <v>9179</v>
      </c>
      <c r="C1414" s="16" t="s">
        <v>9180</v>
      </c>
      <c r="D1414" s="16" t="s">
        <v>16</v>
      </c>
      <c r="E1414" s="16" t="s">
        <v>5743</v>
      </c>
      <c r="F1414" s="17">
        <v>179</v>
      </c>
      <c r="G1414" s="18">
        <v>9.64</v>
      </c>
      <c r="H1414" s="18">
        <v>26.89</v>
      </c>
      <c r="I1414" s="18">
        <v>4813.3100000000004</v>
      </c>
      <c r="J1414" s="6" t="s">
        <v>2024</v>
      </c>
    </row>
    <row r="1415" spans="1:10" ht="30.6" x14ac:dyDescent="0.3">
      <c r="A1415" s="3">
        <v>44770</v>
      </c>
      <c r="B1415" s="16" t="s">
        <v>9181</v>
      </c>
      <c r="C1415" s="16" t="s">
        <v>9182</v>
      </c>
      <c r="D1415" s="16" t="s">
        <v>30</v>
      </c>
      <c r="E1415" s="16" t="s">
        <v>3345</v>
      </c>
      <c r="F1415" s="17">
        <v>21.92</v>
      </c>
      <c r="G1415" s="18">
        <v>99.95</v>
      </c>
      <c r="H1415" s="18">
        <v>131.19</v>
      </c>
      <c r="I1415" s="18">
        <v>2875.68</v>
      </c>
      <c r="J1415" s="6" t="s">
        <v>2024</v>
      </c>
    </row>
    <row r="1416" spans="1:10" ht="20.399999999999999" x14ac:dyDescent="0.3">
      <c r="A1416" s="3">
        <v>44770</v>
      </c>
      <c r="B1416" s="16" t="s">
        <v>9183</v>
      </c>
      <c r="C1416" s="16" t="s">
        <v>9184</v>
      </c>
      <c r="D1416" s="16" t="s">
        <v>1219</v>
      </c>
      <c r="E1416" s="16" t="s">
        <v>5388</v>
      </c>
      <c r="F1416" s="17">
        <v>330.33</v>
      </c>
      <c r="G1416" s="18">
        <v>5.66</v>
      </c>
      <c r="H1416" s="18">
        <v>20.41</v>
      </c>
      <c r="I1416" s="18">
        <v>6742.04</v>
      </c>
      <c r="J1416" s="6" t="s">
        <v>2024</v>
      </c>
    </row>
    <row r="1417" spans="1:10" ht="20.399999999999999" x14ac:dyDescent="0.3">
      <c r="A1417" s="3">
        <v>44770</v>
      </c>
      <c r="B1417" s="16" t="s">
        <v>9185</v>
      </c>
      <c r="C1417" s="16" t="s">
        <v>9186</v>
      </c>
      <c r="D1417" s="16" t="s">
        <v>266</v>
      </c>
      <c r="E1417" s="16" t="s">
        <v>9187</v>
      </c>
      <c r="F1417" s="17">
        <v>8</v>
      </c>
      <c r="G1417" s="18">
        <v>119.14</v>
      </c>
      <c r="H1417" s="18">
        <v>140.16</v>
      </c>
      <c r="I1417" s="18">
        <v>1121.28</v>
      </c>
      <c r="J1417" s="6" t="s">
        <v>2024</v>
      </c>
    </row>
    <row r="1418" spans="1:10" ht="20.399999999999999" x14ac:dyDescent="0.3">
      <c r="A1418" s="3">
        <v>44770</v>
      </c>
      <c r="B1418" s="16" t="s">
        <v>9188</v>
      </c>
      <c r="C1418" s="16" t="s">
        <v>9189</v>
      </c>
      <c r="D1418" s="16" t="s">
        <v>131</v>
      </c>
      <c r="E1418" s="16" t="s">
        <v>2858</v>
      </c>
      <c r="F1418" s="17">
        <v>41</v>
      </c>
      <c r="G1418" s="18">
        <v>10.73</v>
      </c>
      <c r="H1418" s="18">
        <v>39.700000000000003</v>
      </c>
      <c r="I1418" s="18">
        <v>1627.7</v>
      </c>
      <c r="J1418" s="6" t="s">
        <v>2024</v>
      </c>
    </row>
    <row r="1419" spans="1:10" ht="30.6" x14ac:dyDescent="0.3">
      <c r="A1419" s="3">
        <v>44770</v>
      </c>
      <c r="B1419" s="16" t="s">
        <v>9190</v>
      </c>
      <c r="C1419" s="16" t="s">
        <v>9191</v>
      </c>
      <c r="D1419" s="16" t="s">
        <v>30</v>
      </c>
      <c r="E1419" s="16" t="s">
        <v>3395</v>
      </c>
      <c r="F1419" s="17">
        <v>1378.5</v>
      </c>
      <c r="G1419" s="18">
        <v>2.6</v>
      </c>
      <c r="H1419" s="18">
        <v>13.99</v>
      </c>
      <c r="I1419" s="18">
        <v>19285.22</v>
      </c>
      <c r="J1419" s="6" t="s">
        <v>2024</v>
      </c>
    </row>
    <row r="1420" spans="1:10" ht="20.399999999999999" x14ac:dyDescent="0.3">
      <c r="A1420" s="3">
        <v>44812</v>
      </c>
      <c r="B1420" s="4" t="s">
        <v>6276</v>
      </c>
      <c r="C1420" s="4" t="s">
        <v>9842</v>
      </c>
      <c r="D1420" s="4" t="s">
        <v>246</v>
      </c>
      <c r="E1420" s="4" t="s">
        <v>9843</v>
      </c>
      <c r="F1420" s="5">
        <v>12392.46</v>
      </c>
      <c r="G1420" s="6">
        <v>4.3</v>
      </c>
      <c r="H1420" s="6">
        <v>5.16</v>
      </c>
      <c r="I1420" s="6">
        <v>63945.09</v>
      </c>
      <c r="J1420" s="6" t="s">
        <v>2024</v>
      </c>
    </row>
    <row r="1421" spans="1:10" ht="20.399999999999999" x14ac:dyDescent="0.3">
      <c r="A1421" s="3">
        <v>44812</v>
      </c>
      <c r="B1421" s="4" t="s">
        <v>6276</v>
      </c>
      <c r="C1421" s="4" t="s">
        <v>9844</v>
      </c>
      <c r="D1421" s="4" t="s">
        <v>246</v>
      </c>
      <c r="E1421" s="4" t="s">
        <v>3406</v>
      </c>
      <c r="F1421" s="5">
        <v>775</v>
      </c>
      <c r="G1421" s="6">
        <v>23.23</v>
      </c>
      <c r="H1421" s="6">
        <v>27.876000000000001</v>
      </c>
      <c r="I1421" s="6">
        <v>21603.9</v>
      </c>
      <c r="J1421" s="6" t="s">
        <v>2024</v>
      </c>
    </row>
    <row r="1422" spans="1:10" ht="30.6" x14ac:dyDescent="0.3">
      <c r="A1422" s="3">
        <v>44812</v>
      </c>
      <c r="B1422" s="4" t="s">
        <v>6276</v>
      </c>
      <c r="C1422" s="4" t="s">
        <v>9845</v>
      </c>
      <c r="D1422" s="4" t="s">
        <v>12</v>
      </c>
      <c r="E1422" s="4" t="s">
        <v>8522</v>
      </c>
      <c r="F1422" s="5">
        <v>24737</v>
      </c>
      <c r="G1422" s="6">
        <v>80.69</v>
      </c>
      <c r="H1422" s="6">
        <v>80.69</v>
      </c>
      <c r="I1422" s="6">
        <v>1993867.42</v>
      </c>
      <c r="J1422" s="6" t="s">
        <v>2024</v>
      </c>
    </row>
    <row r="1423" spans="1:10" ht="30.6" x14ac:dyDescent="0.3">
      <c r="A1423" s="3">
        <v>44812</v>
      </c>
      <c r="B1423" s="4" t="s">
        <v>6276</v>
      </c>
      <c r="C1423" s="4" t="s">
        <v>9846</v>
      </c>
      <c r="D1423" s="4" t="s">
        <v>12</v>
      </c>
      <c r="E1423" s="4" t="s">
        <v>9847</v>
      </c>
      <c r="F1423" s="5">
        <v>7679</v>
      </c>
      <c r="G1423" s="6">
        <v>29.14</v>
      </c>
      <c r="H1423" s="6">
        <v>29.14</v>
      </c>
      <c r="I1423" s="6">
        <v>223791.98</v>
      </c>
      <c r="J1423" s="6" t="s">
        <v>2024</v>
      </c>
    </row>
    <row r="1424" spans="1:10" ht="30.6" x14ac:dyDescent="0.3">
      <c r="A1424" s="3">
        <v>44812</v>
      </c>
      <c r="B1424" s="4" t="s">
        <v>6276</v>
      </c>
      <c r="C1424" s="4" t="s">
        <v>9848</v>
      </c>
      <c r="D1424" s="4" t="s">
        <v>12</v>
      </c>
      <c r="E1424" s="4" t="s">
        <v>7796</v>
      </c>
      <c r="F1424" s="5">
        <v>1919</v>
      </c>
      <c r="G1424" s="6">
        <v>32.33</v>
      </c>
      <c r="H1424" s="6">
        <v>32.33</v>
      </c>
      <c r="I1424" s="6">
        <v>62046.44</v>
      </c>
      <c r="J1424" s="6" t="s">
        <v>2024</v>
      </c>
    </row>
    <row r="1425" spans="1:10" ht="30.6" x14ac:dyDescent="0.3">
      <c r="A1425" s="3">
        <v>44812</v>
      </c>
      <c r="B1425" s="4" t="s">
        <v>6276</v>
      </c>
      <c r="C1425" s="4" t="s">
        <v>9849</v>
      </c>
      <c r="D1425" s="4" t="s">
        <v>12</v>
      </c>
      <c r="E1425" s="4" t="s">
        <v>9850</v>
      </c>
      <c r="F1425" s="5">
        <v>854.67</v>
      </c>
      <c r="G1425" s="6">
        <v>14.17</v>
      </c>
      <c r="H1425" s="6">
        <v>14.17</v>
      </c>
      <c r="I1425" s="6">
        <v>12110.67</v>
      </c>
      <c r="J1425" s="6" t="s">
        <v>2024</v>
      </c>
    </row>
    <row r="1426" spans="1:10" ht="30.6" x14ac:dyDescent="0.3">
      <c r="A1426" s="3">
        <v>44812</v>
      </c>
      <c r="B1426" s="4" t="s">
        <v>9851</v>
      </c>
      <c r="C1426" s="4" t="s">
        <v>9852</v>
      </c>
      <c r="D1426" s="4" t="s">
        <v>12</v>
      </c>
      <c r="E1426" s="4" t="s">
        <v>9853</v>
      </c>
      <c r="F1426" s="5">
        <v>23</v>
      </c>
      <c r="G1426" s="6">
        <v>4.1399999999999997</v>
      </c>
      <c r="H1426" s="6">
        <v>10</v>
      </c>
      <c r="I1426" s="6">
        <v>240</v>
      </c>
      <c r="J1426" s="6" t="s">
        <v>2024</v>
      </c>
    </row>
    <row r="1427" spans="1:10" ht="20.399999999999999" x14ac:dyDescent="0.3">
      <c r="A1427" s="3">
        <v>44812</v>
      </c>
      <c r="B1427" s="4" t="s">
        <v>6276</v>
      </c>
      <c r="C1427" s="4" t="s">
        <v>9854</v>
      </c>
      <c r="D1427" s="4" t="s">
        <v>246</v>
      </c>
      <c r="E1427" s="4" t="s">
        <v>3614</v>
      </c>
      <c r="F1427" s="5">
        <v>929.5</v>
      </c>
      <c r="G1427" s="6">
        <v>72.92</v>
      </c>
      <c r="H1427" s="6">
        <v>87.504000000000005</v>
      </c>
      <c r="I1427" s="6">
        <v>81334.97</v>
      </c>
      <c r="J1427" s="6" t="s">
        <v>2024</v>
      </c>
    </row>
    <row r="1428" spans="1:10" ht="20.399999999999999" x14ac:dyDescent="0.3">
      <c r="A1428" s="3">
        <v>44812</v>
      </c>
      <c r="B1428" s="4" t="s">
        <v>6276</v>
      </c>
      <c r="C1428" s="4" t="s">
        <v>9855</v>
      </c>
      <c r="D1428" s="4" t="s">
        <v>246</v>
      </c>
      <c r="E1428" s="4" t="s">
        <v>9856</v>
      </c>
      <c r="F1428" s="5">
        <v>197</v>
      </c>
      <c r="G1428" s="6">
        <v>8.61</v>
      </c>
      <c r="H1428" s="6">
        <v>10.332000000000001</v>
      </c>
      <c r="I1428" s="6">
        <v>2035.4</v>
      </c>
      <c r="J1428" s="6" t="s">
        <v>2024</v>
      </c>
    </row>
    <row r="1429" spans="1:10" ht="30.6" x14ac:dyDescent="0.3">
      <c r="A1429" s="3">
        <v>44812</v>
      </c>
      <c r="B1429" s="4" t="s">
        <v>6276</v>
      </c>
      <c r="C1429" s="4" t="s">
        <v>9857</v>
      </c>
      <c r="D1429" s="4" t="s">
        <v>12</v>
      </c>
      <c r="E1429" s="4" t="s">
        <v>9850</v>
      </c>
      <c r="F1429" s="5">
        <v>4178.4048000000003</v>
      </c>
      <c r="G1429" s="6">
        <v>14.88</v>
      </c>
      <c r="H1429" s="6">
        <v>14.88</v>
      </c>
      <c r="I1429" s="6">
        <v>62174.66</v>
      </c>
      <c r="J1429" s="6" t="s">
        <v>2024</v>
      </c>
    </row>
    <row r="1430" spans="1:10" ht="30.6" x14ac:dyDescent="0.3">
      <c r="A1430" s="3">
        <v>44812</v>
      </c>
      <c r="B1430" s="4" t="s">
        <v>9858</v>
      </c>
      <c r="C1430" s="4" t="s">
        <v>9859</v>
      </c>
      <c r="D1430" s="4" t="s">
        <v>12</v>
      </c>
      <c r="E1430" s="4" t="s">
        <v>9860</v>
      </c>
      <c r="F1430" s="5">
        <v>176</v>
      </c>
      <c r="G1430" s="6">
        <v>5.19</v>
      </c>
      <c r="H1430" s="6">
        <v>5.19</v>
      </c>
      <c r="I1430" s="6">
        <v>913.44</v>
      </c>
      <c r="J1430" s="6" t="s">
        <v>2024</v>
      </c>
    </row>
    <row r="1431" spans="1:10" ht="20.399999999999999" x14ac:dyDescent="0.3">
      <c r="A1431" s="3">
        <v>44812</v>
      </c>
      <c r="B1431" s="4" t="s">
        <v>9861</v>
      </c>
      <c r="C1431" s="4" t="s">
        <v>9862</v>
      </c>
      <c r="D1431" s="4" t="s">
        <v>246</v>
      </c>
      <c r="E1431" s="4" t="s">
        <v>3614</v>
      </c>
      <c r="F1431" s="5">
        <v>33</v>
      </c>
      <c r="G1431" s="6">
        <v>65.63</v>
      </c>
      <c r="H1431" s="6">
        <v>78.756</v>
      </c>
      <c r="I1431" s="6">
        <v>2598.9499999999998</v>
      </c>
      <c r="J1431" s="6" t="s">
        <v>2024</v>
      </c>
    </row>
    <row r="1432" spans="1:10" ht="20.399999999999999" x14ac:dyDescent="0.3">
      <c r="A1432" s="3">
        <v>44812</v>
      </c>
      <c r="B1432" s="4" t="s">
        <v>1854</v>
      </c>
      <c r="C1432" s="4" t="s">
        <v>9863</v>
      </c>
      <c r="D1432" s="4" t="s">
        <v>246</v>
      </c>
      <c r="E1432" s="4" t="s">
        <v>6509</v>
      </c>
      <c r="F1432" s="5">
        <v>33</v>
      </c>
      <c r="G1432" s="6">
        <v>2.79</v>
      </c>
      <c r="H1432" s="6">
        <v>22.31</v>
      </c>
      <c r="I1432" s="6">
        <v>736.23</v>
      </c>
      <c r="J1432" s="6" t="s">
        <v>2024</v>
      </c>
    </row>
    <row r="1433" spans="1:10" ht="20.399999999999999" x14ac:dyDescent="0.3">
      <c r="A1433" s="3">
        <v>44812</v>
      </c>
      <c r="B1433" s="4" t="s">
        <v>5139</v>
      </c>
      <c r="C1433" s="4" t="s">
        <v>9864</v>
      </c>
      <c r="D1433" s="4" t="s">
        <v>38</v>
      </c>
      <c r="E1433" s="4" t="s">
        <v>9865</v>
      </c>
      <c r="F1433" s="5">
        <v>128</v>
      </c>
      <c r="G1433" s="6">
        <v>40.49</v>
      </c>
      <c r="H1433" s="6">
        <v>0</v>
      </c>
      <c r="I1433" s="6">
        <v>0</v>
      </c>
      <c r="J1433" s="6" t="s">
        <v>2024</v>
      </c>
    </row>
    <row r="1434" spans="1:10" ht="20.399999999999999" x14ac:dyDescent="0.3">
      <c r="A1434" s="3">
        <v>44812</v>
      </c>
      <c r="B1434" s="4" t="s">
        <v>9866</v>
      </c>
      <c r="C1434" s="4" t="s">
        <v>9867</v>
      </c>
      <c r="D1434" s="4" t="s">
        <v>38</v>
      </c>
      <c r="E1434" s="4" t="s">
        <v>5553</v>
      </c>
      <c r="F1434" s="5">
        <v>22</v>
      </c>
      <c r="G1434" s="6">
        <v>19.079999999999998</v>
      </c>
      <c r="H1434" s="6">
        <v>0</v>
      </c>
      <c r="I1434" s="6">
        <v>0</v>
      </c>
      <c r="J1434" s="6" t="s">
        <v>2024</v>
      </c>
    </row>
    <row r="1435" spans="1:10" ht="20.399999999999999" x14ac:dyDescent="0.3">
      <c r="A1435" s="3">
        <v>44812</v>
      </c>
      <c r="B1435" s="4" t="s">
        <v>6276</v>
      </c>
      <c r="C1435" s="4" t="s">
        <v>9868</v>
      </c>
      <c r="D1435" s="4" t="s">
        <v>1188</v>
      </c>
      <c r="E1435" s="4" t="s">
        <v>9847</v>
      </c>
      <c r="F1435" s="5">
        <v>5098.37</v>
      </c>
      <c r="G1435" s="6">
        <v>31.54</v>
      </c>
      <c r="H1435" s="6">
        <v>31.54</v>
      </c>
      <c r="I1435" s="6">
        <v>160821.26999999999</v>
      </c>
      <c r="J1435" s="6" t="s">
        <v>2024</v>
      </c>
    </row>
    <row r="1436" spans="1:10" ht="20.399999999999999" x14ac:dyDescent="0.3">
      <c r="A1436" s="3">
        <v>44812</v>
      </c>
      <c r="B1436" s="4" t="s">
        <v>9869</v>
      </c>
      <c r="C1436" s="4" t="s">
        <v>9870</v>
      </c>
      <c r="D1436" s="4" t="s">
        <v>77</v>
      </c>
      <c r="E1436" s="4" t="s">
        <v>5955</v>
      </c>
      <c r="F1436" s="5">
        <v>213</v>
      </c>
      <c r="G1436" s="6">
        <v>5.63</v>
      </c>
      <c r="H1436" s="6">
        <v>11.15</v>
      </c>
      <c r="I1436" s="6">
        <v>2374.9499999999998</v>
      </c>
      <c r="J1436" s="6" t="s">
        <v>2024</v>
      </c>
    </row>
    <row r="1437" spans="1:10" ht="20.399999999999999" x14ac:dyDescent="0.3">
      <c r="A1437" s="3">
        <v>44812</v>
      </c>
      <c r="B1437" s="4" t="s">
        <v>6276</v>
      </c>
      <c r="C1437" s="4" t="s">
        <v>9871</v>
      </c>
      <c r="D1437" s="4" t="s">
        <v>1188</v>
      </c>
      <c r="E1437" s="4" t="s">
        <v>9872</v>
      </c>
      <c r="F1437" s="5">
        <v>1287.5320999999999</v>
      </c>
      <c r="G1437" s="6">
        <v>14.67</v>
      </c>
      <c r="H1437" s="6">
        <v>14.67</v>
      </c>
      <c r="I1437" s="6">
        <v>18888.099999999999</v>
      </c>
      <c r="J1437" s="6" t="s">
        <v>2024</v>
      </c>
    </row>
    <row r="1438" spans="1:10" ht="20.399999999999999" x14ac:dyDescent="0.3">
      <c r="A1438" s="3">
        <v>44812</v>
      </c>
      <c r="B1438" s="4" t="s">
        <v>9873</v>
      </c>
      <c r="C1438" s="4" t="s">
        <v>9874</v>
      </c>
      <c r="D1438" s="4" t="s">
        <v>77</v>
      </c>
      <c r="E1438" s="4" t="s">
        <v>9875</v>
      </c>
      <c r="F1438" s="5">
        <v>128</v>
      </c>
      <c r="G1438" s="6">
        <v>2.5</v>
      </c>
      <c r="H1438" s="6">
        <v>3.32</v>
      </c>
      <c r="I1438" s="6">
        <v>424.96</v>
      </c>
      <c r="J1438" s="6" t="s">
        <v>2024</v>
      </c>
    </row>
    <row r="1439" spans="1:10" ht="20.399999999999999" x14ac:dyDescent="0.3">
      <c r="A1439" s="3">
        <v>44812</v>
      </c>
      <c r="B1439" s="4" t="s">
        <v>7813</v>
      </c>
      <c r="C1439" s="4" t="s">
        <v>9876</v>
      </c>
      <c r="D1439" s="4" t="s">
        <v>1188</v>
      </c>
      <c r="E1439" s="4" t="s">
        <v>9877</v>
      </c>
      <c r="F1439" s="5">
        <v>75.916700000000006</v>
      </c>
      <c r="G1439" s="6">
        <v>18.739999999999998</v>
      </c>
      <c r="H1439" s="6">
        <v>49.98</v>
      </c>
      <c r="I1439" s="6">
        <v>3794.32</v>
      </c>
      <c r="J1439" s="6" t="s">
        <v>2024</v>
      </c>
    </row>
    <row r="1440" spans="1:10" ht="20.399999999999999" x14ac:dyDescent="0.3">
      <c r="A1440" s="3">
        <v>44812</v>
      </c>
      <c r="B1440" s="4" t="s">
        <v>9878</v>
      </c>
      <c r="C1440" s="4" t="s">
        <v>9879</v>
      </c>
      <c r="D1440" s="4" t="s">
        <v>120</v>
      </c>
      <c r="E1440" s="4" t="s">
        <v>1040</v>
      </c>
      <c r="F1440" s="5">
        <v>441</v>
      </c>
      <c r="G1440" s="6">
        <v>8.2899999999999991</v>
      </c>
      <c r="H1440" s="6">
        <v>16.57</v>
      </c>
      <c r="I1440" s="6">
        <v>7307.37</v>
      </c>
      <c r="J1440" s="6" t="s">
        <v>2024</v>
      </c>
    </row>
    <row r="1441" spans="1:10" ht="61.2" x14ac:dyDescent="0.3">
      <c r="A1441" s="3">
        <v>44812</v>
      </c>
      <c r="B1441" s="4" t="s">
        <v>9880</v>
      </c>
      <c r="C1441" s="4" t="s">
        <v>9881</v>
      </c>
      <c r="D1441" s="4" t="s">
        <v>12</v>
      </c>
      <c r="E1441" s="4" t="s">
        <v>3933</v>
      </c>
      <c r="F1441" s="5">
        <v>29</v>
      </c>
      <c r="G1441" s="6">
        <v>5.18</v>
      </c>
      <c r="H1441" s="6">
        <v>40.24</v>
      </c>
      <c r="I1441" s="6">
        <v>1166.96</v>
      </c>
      <c r="J1441" s="6" t="s">
        <v>2024</v>
      </c>
    </row>
    <row r="1442" spans="1:10" ht="30.6" x14ac:dyDescent="0.3">
      <c r="A1442" s="3">
        <v>44812</v>
      </c>
      <c r="B1442" s="4" t="s">
        <v>9882</v>
      </c>
      <c r="C1442" s="4" t="s">
        <v>9883</v>
      </c>
      <c r="D1442" s="4" t="s">
        <v>16</v>
      </c>
      <c r="E1442" s="4" t="s">
        <v>9884</v>
      </c>
      <c r="F1442" s="5">
        <v>89</v>
      </c>
      <c r="G1442" s="6">
        <v>6.91</v>
      </c>
      <c r="H1442" s="6">
        <v>14</v>
      </c>
      <c r="I1442" s="6">
        <v>1246</v>
      </c>
      <c r="J1442" s="6" t="s">
        <v>2024</v>
      </c>
    </row>
    <row r="1443" spans="1:10" ht="30.6" x14ac:dyDescent="0.3">
      <c r="A1443" s="3">
        <v>44812</v>
      </c>
      <c r="B1443" s="4" t="s">
        <v>9885</v>
      </c>
      <c r="C1443" s="4" t="s">
        <v>9886</v>
      </c>
      <c r="D1443" s="4" t="s">
        <v>12</v>
      </c>
      <c r="E1443" s="4" t="s">
        <v>4082</v>
      </c>
      <c r="F1443" s="5">
        <v>64</v>
      </c>
      <c r="G1443" s="6">
        <v>22.23</v>
      </c>
      <c r="H1443" s="6">
        <v>37</v>
      </c>
      <c r="I1443" s="6">
        <v>2368</v>
      </c>
      <c r="J1443" s="6" t="s">
        <v>2024</v>
      </c>
    </row>
    <row r="1444" spans="1:10" ht="30.6" x14ac:dyDescent="0.3">
      <c r="A1444" s="3">
        <v>44812</v>
      </c>
      <c r="B1444" s="4" t="s">
        <v>9887</v>
      </c>
      <c r="C1444" s="4" t="s">
        <v>9888</v>
      </c>
      <c r="D1444" s="4" t="s">
        <v>16</v>
      </c>
      <c r="E1444" s="4" t="s">
        <v>9889</v>
      </c>
      <c r="F1444" s="5">
        <v>419</v>
      </c>
      <c r="G1444" s="6">
        <v>1.02</v>
      </c>
      <c r="H1444" s="6">
        <v>7.3</v>
      </c>
      <c r="I1444" s="6">
        <v>3058.7</v>
      </c>
      <c r="J1444" s="6" t="s">
        <v>2024</v>
      </c>
    </row>
    <row r="1445" spans="1:10" ht="30.6" x14ac:dyDescent="0.3">
      <c r="A1445" s="3">
        <v>44812</v>
      </c>
      <c r="B1445" s="4" t="s">
        <v>9890</v>
      </c>
      <c r="C1445" s="4" t="s">
        <v>9891</v>
      </c>
      <c r="D1445" s="4" t="s">
        <v>12</v>
      </c>
      <c r="E1445" s="4" t="s">
        <v>5604</v>
      </c>
      <c r="F1445" s="5">
        <v>53.166600000000003</v>
      </c>
      <c r="G1445" s="6">
        <v>2.87</v>
      </c>
      <c r="H1445" s="6">
        <v>8.3800000000000008</v>
      </c>
      <c r="I1445" s="6">
        <v>445.54</v>
      </c>
      <c r="J1445" s="6" t="s">
        <v>2024</v>
      </c>
    </row>
    <row r="1446" spans="1:10" ht="20.399999999999999" x14ac:dyDescent="0.3">
      <c r="A1446" s="3">
        <v>44812</v>
      </c>
      <c r="B1446" s="4" t="s">
        <v>9892</v>
      </c>
      <c r="C1446" s="4" t="s">
        <v>9893</v>
      </c>
      <c r="D1446" s="4" t="s">
        <v>1219</v>
      </c>
      <c r="E1446" s="4" t="s">
        <v>9120</v>
      </c>
      <c r="F1446" s="5">
        <v>291.75</v>
      </c>
      <c r="G1446" s="6">
        <v>3.9</v>
      </c>
      <c r="H1446" s="6">
        <v>30.75</v>
      </c>
      <c r="I1446" s="6">
        <v>8971.31</v>
      </c>
      <c r="J1446" s="6" t="s">
        <v>2024</v>
      </c>
    </row>
    <row r="1447" spans="1:10" ht="30.6" x14ac:dyDescent="0.3">
      <c r="A1447" s="3">
        <v>44812</v>
      </c>
      <c r="B1447" s="4" t="s">
        <v>9894</v>
      </c>
      <c r="C1447" s="4" t="s">
        <v>9895</v>
      </c>
      <c r="D1447" s="4" t="s">
        <v>12</v>
      </c>
      <c r="E1447" s="4" t="s">
        <v>9690</v>
      </c>
      <c r="F1447" s="5">
        <v>2567</v>
      </c>
      <c r="G1447" s="6">
        <v>12.3</v>
      </c>
      <c r="H1447" s="6">
        <v>21.4</v>
      </c>
      <c r="I1447" s="6">
        <v>54933.8</v>
      </c>
      <c r="J1447" s="6" t="s">
        <v>2024</v>
      </c>
    </row>
    <row r="1448" spans="1:10" ht="20.399999999999999" x14ac:dyDescent="0.3">
      <c r="A1448" s="3">
        <v>44812</v>
      </c>
      <c r="B1448" s="4" t="s">
        <v>9896</v>
      </c>
      <c r="C1448" s="4" t="s">
        <v>9897</v>
      </c>
      <c r="D1448" s="4" t="s">
        <v>1219</v>
      </c>
      <c r="E1448" s="4" t="s">
        <v>2724</v>
      </c>
      <c r="F1448" s="5">
        <v>210.5</v>
      </c>
      <c r="G1448" s="6">
        <v>11.99</v>
      </c>
      <c r="H1448" s="6">
        <v>21.02</v>
      </c>
      <c r="I1448" s="6">
        <v>4424.71</v>
      </c>
      <c r="J1448" s="6" t="s">
        <v>2024</v>
      </c>
    </row>
    <row r="1449" spans="1:10" ht="20.399999999999999" x14ac:dyDescent="0.3">
      <c r="A1449" s="3">
        <v>44812</v>
      </c>
      <c r="B1449" s="4" t="s">
        <v>9898</v>
      </c>
      <c r="C1449" s="4" t="s">
        <v>9899</v>
      </c>
      <c r="D1449" s="4" t="s">
        <v>120</v>
      </c>
      <c r="E1449" s="4" t="s">
        <v>3614</v>
      </c>
      <c r="F1449" s="5">
        <v>508</v>
      </c>
      <c r="G1449" s="6">
        <v>5.74</v>
      </c>
      <c r="H1449" s="6">
        <v>21.75</v>
      </c>
      <c r="I1449" s="6">
        <v>11049</v>
      </c>
      <c r="J1449" s="6" t="s">
        <v>2024</v>
      </c>
    </row>
    <row r="1450" spans="1:10" ht="20.399999999999999" x14ac:dyDescent="0.3">
      <c r="A1450" s="3">
        <v>44812</v>
      </c>
      <c r="B1450" s="4" t="s">
        <v>9121</v>
      </c>
      <c r="C1450" s="4" t="s">
        <v>9900</v>
      </c>
      <c r="D1450" s="4" t="s">
        <v>246</v>
      </c>
      <c r="E1450" s="4" t="s">
        <v>9901</v>
      </c>
      <c r="F1450" s="5">
        <v>410</v>
      </c>
      <c r="G1450" s="6">
        <v>3.87</v>
      </c>
      <c r="H1450" s="6">
        <v>21.68</v>
      </c>
      <c r="I1450" s="6">
        <v>8888.7999999999993</v>
      </c>
      <c r="J1450" s="6" t="s">
        <v>2024</v>
      </c>
    </row>
    <row r="1451" spans="1:10" ht="20.399999999999999" x14ac:dyDescent="0.3">
      <c r="A1451" s="3">
        <v>44812</v>
      </c>
      <c r="B1451" s="4" t="s">
        <v>9902</v>
      </c>
      <c r="C1451" s="4" t="s">
        <v>9903</v>
      </c>
      <c r="D1451" s="4" t="s">
        <v>246</v>
      </c>
      <c r="E1451" s="4" t="s">
        <v>2807</v>
      </c>
      <c r="F1451" s="5">
        <v>672</v>
      </c>
      <c r="G1451" s="6">
        <v>9.69</v>
      </c>
      <c r="H1451" s="6">
        <v>55.91</v>
      </c>
      <c r="I1451" s="6">
        <v>37571.519999999997</v>
      </c>
      <c r="J1451" s="6" t="s">
        <v>2024</v>
      </c>
    </row>
    <row r="1452" spans="1:10" ht="20.399999999999999" x14ac:dyDescent="0.3">
      <c r="A1452" s="3">
        <v>44812</v>
      </c>
      <c r="B1452" s="4" t="s">
        <v>9904</v>
      </c>
      <c r="C1452" s="4" t="s">
        <v>9905</v>
      </c>
      <c r="D1452" s="4" t="s">
        <v>1219</v>
      </c>
      <c r="E1452" s="4" t="s">
        <v>9906</v>
      </c>
      <c r="F1452" s="5">
        <v>125.6</v>
      </c>
      <c r="G1452" s="6">
        <v>8.9600000000000009</v>
      </c>
      <c r="H1452" s="6">
        <v>28.78</v>
      </c>
      <c r="I1452" s="6">
        <v>3614.77</v>
      </c>
      <c r="J1452" s="6" t="s">
        <v>2024</v>
      </c>
    </row>
    <row r="1453" spans="1:10" ht="20.399999999999999" x14ac:dyDescent="0.3">
      <c r="A1453" s="3">
        <v>44812</v>
      </c>
      <c r="B1453" s="4" t="s">
        <v>9907</v>
      </c>
      <c r="C1453" s="4" t="s">
        <v>9908</v>
      </c>
      <c r="D1453" s="4" t="s">
        <v>1219</v>
      </c>
      <c r="E1453" s="4" t="s">
        <v>2120</v>
      </c>
      <c r="F1453" s="5">
        <v>125</v>
      </c>
      <c r="G1453" s="6">
        <v>12.24</v>
      </c>
      <c r="H1453" s="6">
        <v>26.7</v>
      </c>
      <c r="I1453" s="6">
        <v>3337.5</v>
      </c>
      <c r="J1453" s="6" t="s">
        <v>2024</v>
      </c>
    </row>
    <row r="1454" spans="1:10" ht="30.6" x14ac:dyDescent="0.3">
      <c r="A1454" s="3">
        <v>44812</v>
      </c>
      <c r="B1454" s="4" t="s">
        <v>9909</v>
      </c>
      <c r="C1454" s="4" t="s">
        <v>9910</v>
      </c>
      <c r="D1454" s="4" t="s">
        <v>12</v>
      </c>
      <c r="E1454" s="4" t="s">
        <v>9911</v>
      </c>
      <c r="F1454" s="5">
        <v>105</v>
      </c>
      <c r="G1454" s="6">
        <v>24.6</v>
      </c>
      <c r="H1454" s="6">
        <v>63.25</v>
      </c>
      <c r="I1454" s="6">
        <v>6641.25</v>
      </c>
      <c r="J1454" s="6" t="s">
        <v>2024</v>
      </c>
    </row>
    <row r="1455" spans="1:10" ht="61.2" x14ac:dyDescent="0.3">
      <c r="A1455" s="3">
        <v>44812</v>
      </c>
      <c r="B1455" s="4" t="s">
        <v>5519</v>
      </c>
      <c r="C1455" s="4" t="s">
        <v>9912</v>
      </c>
      <c r="D1455" s="4" t="s">
        <v>16</v>
      </c>
      <c r="E1455" s="4" t="s">
        <v>3388</v>
      </c>
      <c r="F1455" s="5">
        <v>101</v>
      </c>
      <c r="G1455" s="6">
        <v>2.0099999999999998</v>
      </c>
      <c r="H1455" s="6">
        <v>0</v>
      </c>
      <c r="I1455" s="6">
        <v>0</v>
      </c>
      <c r="J1455" s="6" t="s">
        <v>2024</v>
      </c>
    </row>
    <row r="1456" spans="1:10" ht="30.6" x14ac:dyDescent="0.3">
      <c r="A1456" s="3">
        <v>44812</v>
      </c>
      <c r="B1456" s="4" t="s">
        <v>9913</v>
      </c>
      <c r="C1456" s="4" t="s">
        <v>9914</v>
      </c>
      <c r="D1456" s="4" t="s">
        <v>30</v>
      </c>
      <c r="E1456" s="4" t="s">
        <v>5302</v>
      </c>
      <c r="F1456" s="5">
        <v>137.38</v>
      </c>
      <c r="G1456" s="6">
        <v>3.87</v>
      </c>
      <c r="H1456" s="6">
        <v>12.1</v>
      </c>
      <c r="I1456" s="6">
        <v>1662.24</v>
      </c>
      <c r="J1456" s="6" t="s">
        <v>2024</v>
      </c>
    </row>
    <row r="1457" spans="1:10" ht="20.399999999999999" x14ac:dyDescent="0.3">
      <c r="A1457" s="3">
        <v>44812</v>
      </c>
      <c r="B1457" s="4" t="s">
        <v>9915</v>
      </c>
      <c r="C1457" s="4" t="s">
        <v>9916</v>
      </c>
      <c r="D1457" s="4" t="s">
        <v>77</v>
      </c>
      <c r="E1457" s="4" t="s">
        <v>2104</v>
      </c>
      <c r="F1457" s="5">
        <v>16</v>
      </c>
      <c r="G1457" s="6">
        <v>55.06</v>
      </c>
      <c r="H1457" s="6">
        <v>61.2</v>
      </c>
      <c r="I1457" s="6">
        <v>979.2</v>
      </c>
      <c r="J1457" s="6" t="s">
        <v>2024</v>
      </c>
    </row>
    <row r="1458" spans="1:10" ht="30.6" x14ac:dyDescent="0.3">
      <c r="A1458" s="3">
        <v>44812</v>
      </c>
      <c r="B1458" s="4" t="s">
        <v>9917</v>
      </c>
      <c r="C1458" s="4" t="s">
        <v>9918</v>
      </c>
      <c r="D1458" s="4" t="s">
        <v>30</v>
      </c>
      <c r="E1458" s="4" t="s">
        <v>3905</v>
      </c>
      <c r="F1458" s="5">
        <v>162</v>
      </c>
      <c r="G1458" s="6">
        <v>12.12</v>
      </c>
      <c r="H1458" s="6">
        <v>30.3</v>
      </c>
      <c r="I1458" s="6">
        <v>4908.6000000000004</v>
      </c>
      <c r="J1458" s="6" t="s">
        <v>2024</v>
      </c>
    </row>
    <row r="1459" spans="1:10" ht="20.399999999999999" x14ac:dyDescent="0.3">
      <c r="A1459" s="3">
        <v>44812</v>
      </c>
      <c r="B1459" s="4" t="s">
        <v>9919</v>
      </c>
      <c r="C1459" s="4" t="s">
        <v>9920</v>
      </c>
      <c r="D1459" s="4" t="s">
        <v>77</v>
      </c>
      <c r="E1459" s="4" t="s">
        <v>2104</v>
      </c>
      <c r="F1459" s="5">
        <v>93</v>
      </c>
      <c r="G1459" s="6">
        <v>39.39</v>
      </c>
      <c r="H1459" s="6">
        <v>79.2</v>
      </c>
      <c r="I1459" s="6">
        <v>7365.6</v>
      </c>
      <c r="J1459" s="6" t="s">
        <v>2024</v>
      </c>
    </row>
    <row r="1460" spans="1:10" ht="30.6" x14ac:dyDescent="0.3">
      <c r="A1460" s="3">
        <v>44812</v>
      </c>
      <c r="B1460" s="4" t="s">
        <v>9921</v>
      </c>
      <c r="C1460" s="4" t="s">
        <v>9922</v>
      </c>
      <c r="D1460" s="4" t="s">
        <v>30</v>
      </c>
      <c r="E1460" s="4" t="s">
        <v>9923</v>
      </c>
      <c r="F1460" s="5">
        <v>104.5</v>
      </c>
      <c r="G1460" s="6">
        <v>5.0199999999999996</v>
      </c>
      <c r="H1460" s="6">
        <v>22.66</v>
      </c>
      <c r="I1460" s="6">
        <v>2367.9699999999998</v>
      </c>
      <c r="J1460" s="6" t="s">
        <v>2024</v>
      </c>
    </row>
    <row r="1461" spans="1:10" ht="30.6" x14ac:dyDescent="0.3">
      <c r="A1461" s="3">
        <v>44812</v>
      </c>
      <c r="B1461" s="4" t="s">
        <v>9924</v>
      </c>
      <c r="C1461" s="4" t="s">
        <v>9925</v>
      </c>
      <c r="D1461" s="4" t="s">
        <v>30</v>
      </c>
      <c r="E1461" s="4" t="s">
        <v>9926</v>
      </c>
      <c r="F1461" s="5">
        <v>515</v>
      </c>
      <c r="G1461" s="6">
        <v>5.38</v>
      </c>
      <c r="H1461" s="6">
        <v>15.06</v>
      </c>
      <c r="I1461" s="6">
        <v>7755.9</v>
      </c>
      <c r="J1461" s="6" t="s">
        <v>2024</v>
      </c>
    </row>
    <row r="1462" spans="1:10" ht="30.6" x14ac:dyDescent="0.3">
      <c r="A1462" s="3">
        <v>44812</v>
      </c>
      <c r="B1462" s="4" t="s">
        <v>9927</v>
      </c>
      <c r="C1462" s="4" t="s">
        <v>9928</v>
      </c>
      <c r="D1462" s="4" t="s">
        <v>30</v>
      </c>
      <c r="E1462" s="4" t="s">
        <v>7990</v>
      </c>
      <c r="F1462" s="5">
        <v>79.777699999999996</v>
      </c>
      <c r="G1462" s="6">
        <v>11.69</v>
      </c>
      <c r="H1462" s="6">
        <v>20.68</v>
      </c>
      <c r="I1462" s="6">
        <v>1649.8</v>
      </c>
      <c r="J1462" s="6" t="s">
        <v>2024</v>
      </c>
    </row>
    <row r="1463" spans="1:10" ht="30.6" x14ac:dyDescent="0.3">
      <c r="A1463" s="3">
        <v>44812</v>
      </c>
      <c r="B1463" s="4" t="s">
        <v>9929</v>
      </c>
      <c r="C1463" s="4" t="s">
        <v>9930</v>
      </c>
      <c r="D1463" s="4" t="s">
        <v>30</v>
      </c>
      <c r="E1463" s="4" t="s">
        <v>6295</v>
      </c>
      <c r="F1463" s="5">
        <v>342.94459999999998</v>
      </c>
      <c r="G1463" s="6">
        <v>15.42</v>
      </c>
      <c r="H1463" s="6">
        <v>30.74</v>
      </c>
      <c r="I1463" s="6">
        <v>10542.12</v>
      </c>
      <c r="J1463" s="6" t="s">
        <v>2024</v>
      </c>
    </row>
    <row r="1464" spans="1:10" ht="30.6" x14ac:dyDescent="0.3">
      <c r="A1464" s="3">
        <v>44812</v>
      </c>
      <c r="B1464" s="4" t="s">
        <v>9931</v>
      </c>
      <c r="C1464" s="4" t="s">
        <v>9932</v>
      </c>
      <c r="D1464" s="4" t="s">
        <v>30</v>
      </c>
      <c r="E1464" s="4" t="s">
        <v>9055</v>
      </c>
      <c r="F1464" s="5">
        <v>1239</v>
      </c>
      <c r="G1464" s="6">
        <v>1.0900000000000001</v>
      </c>
      <c r="H1464" s="6">
        <v>5.2</v>
      </c>
      <c r="I1464" s="6">
        <v>6442.8</v>
      </c>
      <c r="J1464" s="6" t="s">
        <v>2024</v>
      </c>
    </row>
    <row r="1465" spans="1:10" ht="20.399999999999999" x14ac:dyDescent="0.3">
      <c r="A1465" s="3">
        <v>44812</v>
      </c>
      <c r="B1465" s="4" t="s">
        <v>9933</v>
      </c>
      <c r="C1465" s="4" t="s">
        <v>9934</v>
      </c>
      <c r="D1465" s="4" t="s">
        <v>120</v>
      </c>
      <c r="E1465" s="4" t="s">
        <v>2424</v>
      </c>
      <c r="F1465" s="5">
        <v>303</v>
      </c>
      <c r="G1465" s="6">
        <v>34.42</v>
      </c>
      <c r="H1465" s="6">
        <v>36.57</v>
      </c>
      <c r="I1465" s="6">
        <v>0</v>
      </c>
      <c r="J1465" s="6" t="s">
        <v>2024</v>
      </c>
    </row>
    <row r="1466" spans="1:10" ht="30.6" x14ac:dyDescent="0.3">
      <c r="A1466" s="3">
        <v>44812</v>
      </c>
      <c r="B1466" s="4" t="s">
        <v>9935</v>
      </c>
      <c r="C1466" s="4" t="s">
        <v>9936</v>
      </c>
      <c r="D1466" s="4" t="s">
        <v>16</v>
      </c>
      <c r="E1466" s="4" t="s">
        <v>3402</v>
      </c>
      <c r="F1466" s="5">
        <v>287</v>
      </c>
      <c r="G1466" s="6">
        <v>19.36</v>
      </c>
      <c r="H1466" s="6">
        <v>31</v>
      </c>
      <c r="I1466" s="6">
        <v>8897</v>
      </c>
      <c r="J1466" s="6" t="s">
        <v>2024</v>
      </c>
    </row>
    <row r="1467" spans="1:10" ht="30.6" x14ac:dyDescent="0.3">
      <c r="A1467" s="3">
        <v>44812</v>
      </c>
      <c r="B1467" s="4" t="s">
        <v>9937</v>
      </c>
      <c r="C1467" s="4" t="s">
        <v>9938</v>
      </c>
      <c r="D1467" s="4" t="s">
        <v>12</v>
      </c>
      <c r="E1467" s="4" t="s">
        <v>9939</v>
      </c>
      <c r="F1467" s="5">
        <v>67</v>
      </c>
      <c r="G1467" s="6">
        <v>22.06</v>
      </c>
      <c r="H1467" s="6">
        <v>42.62</v>
      </c>
      <c r="I1467" s="6">
        <v>2855.54</v>
      </c>
      <c r="J1467" s="6" t="s">
        <v>2024</v>
      </c>
    </row>
    <row r="1468" spans="1:10" ht="30.6" x14ac:dyDescent="0.3">
      <c r="A1468" s="3">
        <v>44812</v>
      </c>
      <c r="B1468" s="4" t="s">
        <v>9940</v>
      </c>
      <c r="C1468" s="4" t="s">
        <v>9941</v>
      </c>
      <c r="D1468" s="4" t="s">
        <v>12</v>
      </c>
      <c r="E1468" s="4" t="s">
        <v>9942</v>
      </c>
      <c r="F1468" s="5">
        <v>441</v>
      </c>
      <c r="G1468" s="6">
        <v>1.85</v>
      </c>
      <c r="H1468" s="6">
        <v>10.77</v>
      </c>
      <c r="I1468" s="6">
        <v>4749.57</v>
      </c>
      <c r="J1468" s="6" t="s">
        <v>2024</v>
      </c>
    </row>
    <row r="1469" spans="1:10" ht="30.6" x14ac:dyDescent="0.3">
      <c r="A1469" s="3">
        <v>44812</v>
      </c>
      <c r="B1469" s="4" t="s">
        <v>9943</v>
      </c>
      <c r="C1469" s="4" t="s">
        <v>9944</v>
      </c>
      <c r="D1469" s="4" t="s">
        <v>97</v>
      </c>
      <c r="E1469" s="4" t="s">
        <v>9945</v>
      </c>
      <c r="F1469" s="5">
        <v>1688</v>
      </c>
      <c r="G1469" s="6">
        <v>9.75</v>
      </c>
      <c r="H1469" s="6">
        <v>16.98</v>
      </c>
      <c r="I1469" s="6">
        <v>28656.400000000001</v>
      </c>
      <c r="J1469" s="6" t="s">
        <v>2024</v>
      </c>
    </row>
    <row r="1470" spans="1:10" ht="51" x14ac:dyDescent="0.3">
      <c r="A1470" s="3">
        <v>44812</v>
      </c>
      <c r="B1470" s="4" t="s">
        <v>9946</v>
      </c>
      <c r="C1470" s="4" t="s">
        <v>9947</v>
      </c>
      <c r="D1470" s="4" t="s">
        <v>9948</v>
      </c>
      <c r="E1470" s="4" t="s">
        <v>5388</v>
      </c>
      <c r="F1470" s="5">
        <v>370</v>
      </c>
      <c r="G1470" s="6">
        <v>2.39</v>
      </c>
      <c r="H1470" s="6">
        <v>17.579999999999998</v>
      </c>
      <c r="I1470" s="6">
        <v>6504.6</v>
      </c>
      <c r="J1470" s="6" t="s">
        <v>2024</v>
      </c>
    </row>
    <row r="1471" spans="1:10" ht="30.6" x14ac:dyDescent="0.3">
      <c r="A1471" s="3">
        <v>44812</v>
      </c>
      <c r="B1471" s="4" t="s">
        <v>9949</v>
      </c>
      <c r="C1471" s="4" t="s">
        <v>9950</v>
      </c>
      <c r="D1471" s="4" t="s">
        <v>12</v>
      </c>
      <c r="E1471" s="4" t="s">
        <v>4064</v>
      </c>
      <c r="F1471" s="5">
        <v>373</v>
      </c>
      <c r="G1471" s="6">
        <v>10.43</v>
      </c>
      <c r="H1471" s="6">
        <v>24.21</v>
      </c>
      <c r="I1471" s="6">
        <v>9030.33</v>
      </c>
      <c r="J1471" s="6" t="s">
        <v>2024</v>
      </c>
    </row>
    <row r="1472" spans="1:10" ht="30.6" x14ac:dyDescent="0.3">
      <c r="A1472" s="35">
        <v>44812</v>
      </c>
      <c r="B1472" s="36" t="s">
        <v>9951</v>
      </c>
      <c r="C1472" s="36" t="s">
        <v>9952</v>
      </c>
      <c r="D1472" s="36" t="s">
        <v>16</v>
      </c>
      <c r="E1472" s="36" t="s">
        <v>4061</v>
      </c>
      <c r="F1472" s="37">
        <v>59</v>
      </c>
      <c r="G1472" s="38">
        <v>31.47</v>
      </c>
      <c r="H1472" s="38">
        <v>69.94</v>
      </c>
      <c r="I1472" s="38">
        <v>4126.46</v>
      </c>
      <c r="J1472" s="38" t="s">
        <v>5882</v>
      </c>
    </row>
    <row r="1473" spans="1:10" ht="30.6" x14ac:dyDescent="0.3">
      <c r="A1473" s="35">
        <v>44812</v>
      </c>
      <c r="B1473" s="36" t="s">
        <v>9953</v>
      </c>
      <c r="C1473" s="36" t="s">
        <v>9954</v>
      </c>
      <c r="D1473" s="36" t="s">
        <v>12</v>
      </c>
      <c r="E1473" s="36" t="s">
        <v>3333</v>
      </c>
      <c r="F1473" s="37">
        <v>183</v>
      </c>
      <c r="G1473" s="38">
        <v>15.06</v>
      </c>
      <c r="H1473" s="38">
        <v>38.24</v>
      </c>
      <c r="I1473" s="38">
        <v>6997.92</v>
      </c>
      <c r="J1473" s="38" t="s">
        <v>5882</v>
      </c>
    </row>
    <row r="1474" spans="1:10" ht="20.399999999999999" x14ac:dyDescent="0.3">
      <c r="A1474" s="3">
        <v>44812</v>
      </c>
      <c r="B1474" s="4" t="s">
        <v>9955</v>
      </c>
      <c r="C1474" s="4" t="s">
        <v>9956</v>
      </c>
      <c r="D1474" s="4" t="s">
        <v>1219</v>
      </c>
      <c r="E1474" s="4" t="s">
        <v>9957</v>
      </c>
      <c r="F1474" s="5">
        <v>28.333300000000001</v>
      </c>
      <c r="G1474" s="6">
        <v>14.89</v>
      </c>
      <c r="H1474" s="6">
        <v>40.03</v>
      </c>
      <c r="I1474" s="6">
        <v>1134.18</v>
      </c>
      <c r="J1474" s="6" t="s">
        <v>2024</v>
      </c>
    </row>
    <row r="1475" spans="1:10" ht="30.6" x14ac:dyDescent="0.3">
      <c r="A1475" s="3">
        <v>44812</v>
      </c>
      <c r="B1475" s="4" t="s">
        <v>9958</v>
      </c>
      <c r="C1475" s="4" t="s">
        <v>9959</v>
      </c>
      <c r="D1475" s="4" t="s">
        <v>93</v>
      </c>
      <c r="E1475" s="4" t="s">
        <v>9960</v>
      </c>
      <c r="F1475" s="5">
        <v>1748</v>
      </c>
      <c r="G1475" s="6">
        <v>3.03</v>
      </c>
      <c r="H1475" s="6">
        <v>12.39</v>
      </c>
      <c r="I1475" s="6">
        <v>21657.72</v>
      </c>
      <c r="J1475" s="6" t="s">
        <v>2024</v>
      </c>
    </row>
    <row r="1476" spans="1:10" ht="30.6" x14ac:dyDescent="0.3">
      <c r="A1476" s="3">
        <v>44812</v>
      </c>
      <c r="B1476" s="4" t="s">
        <v>9961</v>
      </c>
      <c r="C1476" s="4" t="s">
        <v>9962</v>
      </c>
      <c r="D1476" s="4" t="s">
        <v>12</v>
      </c>
      <c r="E1476" s="4" t="s">
        <v>6177</v>
      </c>
      <c r="F1476" s="5">
        <v>187</v>
      </c>
      <c r="G1476" s="6">
        <v>4.6900000000000004</v>
      </c>
      <c r="H1476" s="6">
        <v>16.690000000000001</v>
      </c>
      <c r="I1476" s="6">
        <v>3121.03</v>
      </c>
      <c r="J1476" s="6" t="s">
        <v>2024</v>
      </c>
    </row>
    <row r="1477" spans="1:10" ht="20.399999999999999" x14ac:dyDescent="0.3">
      <c r="A1477" s="3">
        <v>44812</v>
      </c>
      <c r="B1477" s="4" t="s">
        <v>9963</v>
      </c>
      <c r="C1477" s="4" t="s">
        <v>9964</v>
      </c>
      <c r="D1477" s="4" t="s">
        <v>1054</v>
      </c>
      <c r="E1477" s="4" t="s">
        <v>3611</v>
      </c>
      <c r="F1477" s="5">
        <v>61</v>
      </c>
      <c r="G1477" s="6">
        <v>27.04</v>
      </c>
      <c r="H1477" s="6">
        <v>72.400000000000006</v>
      </c>
      <c r="I1477" s="6">
        <v>4416.3999999999996</v>
      </c>
      <c r="J1477" s="6" t="s">
        <v>2024</v>
      </c>
    </row>
    <row r="1478" spans="1:10" ht="30.6" x14ac:dyDescent="0.3">
      <c r="A1478" s="3">
        <v>44812</v>
      </c>
      <c r="B1478" s="4" t="s">
        <v>9965</v>
      </c>
      <c r="C1478" s="4" t="s">
        <v>9966</v>
      </c>
      <c r="D1478" s="4" t="s">
        <v>30</v>
      </c>
      <c r="E1478" s="4" t="s">
        <v>9967</v>
      </c>
      <c r="F1478" s="5">
        <v>14.85</v>
      </c>
      <c r="G1478" s="6">
        <v>3.76</v>
      </c>
      <c r="H1478" s="6">
        <v>15.06</v>
      </c>
      <c r="I1478" s="6">
        <v>223.64</v>
      </c>
      <c r="J1478" s="6" t="s">
        <v>2024</v>
      </c>
    </row>
    <row r="1479" spans="1:10" ht="30.6" x14ac:dyDescent="0.3">
      <c r="A1479" s="3">
        <v>44812</v>
      </c>
      <c r="B1479" s="4" t="s">
        <v>6525</v>
      </c>
      <c r="C1479" s="4" t="s">
        <v>6526</v>
      </c>
      <c r="D1479" s="4" t="s">
        <v>30</v>
      </c>
      <c r="E1479" s="4" t="s">
        <v>6527</v>
      </c>
      <c r="F1479" s="5">
        <v>359.5</v>
      </c>
      <c r="G1479" s="6">
        <v>2.33</v>
      </c>
      <c r="H1479" s="6">
        <v>4.67</v>
      </c>
      <c r="I1479" s="6">
        <v>1606.87</v>
      </c>
      <c r="J1479" s="6" t="s">
        <v>2024</v>
      </c>
    </row>
    <row r="1480" spans="1:10" ht="30.6" x14ac:dyDescent="0.3">
      <c r="A1480" s="3">
        <v>44812</v>
      </c>
      <c r="B1480" s="4" t="s">
        <v>9968</v>
      </c>
      <c r="C1480" s="4" t="s">
        <v>9969</v>
      </c>
      <c r="D1480" s="4" t="s">
        <v>30</v>
      </c>
      <c r="E1480" s="4" t="s">
        <v>9850</v>
      </c>
      <c r="F1480" s="5">
        <v>172.13</v>
      </c>
      <c r="G1480" s="6">
        <v>13.21</v>
      </c>
      <c r="H1480" s="6">
        <v>28</v>
      </c>
      <c r="I1480" s="6">
        <v>4819.6400000000003</v>
      </c>
      <c r="J1480" s="6" t="s">
        <v>2024</v>
      </c>
    </row>
    <row r="1481" spans="1:10" ht="30.6" x14ac:dyDescent="0.3">
      <c r="A1481" s="3">
        <v>44812</v>
      </c>
      <c r="B1481" s="4" t="s">
        <v>9970</v>
      </c>
      <c r="C1481" s="4" t="s">
        <v>9971</v>
      </c>
      <c r="D1481" s="4" t="s">
        <v>30</v>
      </c>
      <c r="E1481" s="4" t="s">
        <v>3953</v>
      </c>
      <c r="F1481" s="5">
        <v>51.5</v>
      </c>
      <c r="G1481" s="6">
        <v>19.72</v>
      </c>
      <c r="H1481" s="6">
        <v>50.38</v>
      </c>
      <c r="I1481" s="169">
        <v>2594.5700000000002</v>
      </c>
      <c r="J1481" s="6" t="s">
        <v>2024</v>
      </c>
    </row>
    <row r="1482" spans="1:10" ht="30.6" x14ac:dyDescent="0.3">
      <c r="A1482" s="3">
        <v>44812</v>
      </c>
      <c r="B1482" s="4" t="s">
        <v>9972</v>
      </c>
      <c r="C1482" s="4" t="s">
        <v>9973</v>
      </c>
      <c r="D1482" s="4" t="s">
        <v>30</v>
      </c>
      <c r="E1482" s="4" t="s">
        <v>9974</v>
      </c>
      <c r="F1482" s="5">
        <v>180.6</v>
      </c>
      <c r="G1482" s="6">
        <v>6.45</v>
      </c>
      <c r="H1482" s="6">
        <v>15.23</v>
      </c>
      <c r="I1482" s="6">
        <v>2750.54</v>
      </c>
      <c r="J1482" s="6" t="s">
        <v>2024</v>
      </c>
    </row>
    <row r="1483" spans="1:10" ht="30.6" x14ac:dyDescent="0.3">
      <c r="A1483" s="3">
        <v>44812</v>
      </c>
      <c r="B1483" s="4" t="s">
        <v>9975</v>
      </c>
      <c r="C1483" s="4" t="s">
        <v>9976</v>
      </c>
      <c r="D1483" s="4" t="s">
        <v>30</v>
      </c>
      <c r="E1483" s="4" t="s">
        <v>3415</v>
      </c>
      <c r="F1483" s="5">
        <v>1073</v>
      </c>
      <c r="G1483" s="6">
        <v>4.32</v>
      </c>
      <c r="H1483" s="6">
        <v>18.559999999999999</v>
      </c>
      <c r="I1483" s="6">
        <v>19914.88</v>
      </c>
      <c r="J1483" s="6" t="s">
        <v>2024</v>
      </c>
    </row>
    <row r="1484" spans="1:10" ht="30.6" x14ac:dyDescent="0.3">
      <c r="A1484" s="3">
        <v>44812</v>
      </c>
      <c r="B1484" s="4" t="s">
        <v>9977</v>
      </c>
      <c r="C1484" s="4" t="s">
        <v>9978</v>
      </c>
      <c r="D1484" s="4" t="s">
        <v>30</v>
      </c>
      <c r="E1484" s="4" t="s">
        <v>9979</v>
      </c>
      <c r="F1484" s="5">
        <v>94</v>
      </c>
      <c r="G1484" s="6">
        <v>25.41</v>
      </c>
      <c r="H1484" s="6">
        <v>48.19</v>
      </c>
      <c r="I1484" s="6">
        <v>4529.8599999999997</v>
      </c>
      <c r="J1484" s="6" t="s">
        <v>2024</v>
      </c>
    </row>
    <row r="1485" spans="1:10" ht="30.6" x14ac:dyDescent="0.3">
      <c r="A1485" s="3">
        <v>44812</v>
      </c>
      <c r="B1485" s="4" t="s">
        <v>9980</v>
      </c>
      <c r="C1485" s="4" t="s">
        <v>9981</v>
      </c>
      <c r="D1485" s="4" t="s">
        <v>30</v>
      </c>
      <c r="E1485" s="4" t="s">
        <v>5735</v>
      </c>
      <c r="F1485" s="5">
        <v>151</v>
      </c>
      <c r="G1485" s="6">
        <v>24.45</v>
      </c>
      <c r="H1485" s="6">
        <v>29.94</v>
      </c>
      <c r="I1485" s="6">
        <v>4520.9399999999996</v>
      </c>
      <c r="J1485" s="6" t="s">
        <v>2024</v>
      </c>
    </row>
    <row r="1486" spans="1:10" ht="30.6" x14ac:dyDescent="0.3">
      <c r="A1486" s="3">
        <v>44812</v>
      </c>
      <c r="B1486" s="4" t="s">
        <v>9958</v>
      </c>
      <c r="C1486" s="4" t="s">
        <v>9982</v>
      </c>
      <c r="D1486" s="4" t="s">
        <v>49</v>
      </c>
      <c r="E1486" s="4" t="s">
        <v>9960</v>
      </c>
      <c r="F1486" s="5">
        <v>13648.8079</v>
      </c>
      <c r="G1486" s="6">
        <v>3.82</v>
      </c>
      <c r="H1486" s="6">
        <v>12.39</v>
      </c>
      <c r="I1486" s="6">
        <v>169108.73</v>
      </c>
      <c r="J1486" s="6" t="s">
        <v>2024</v>
      </c>
    </row>
    <row r="1487" spans="1:10" ht="30.6" x14ac:dyDescent="0.3">
      <c r="A1487" s="3">
        <v>44812</v>
      </c>
      <c r="B1487" s="4" t="s">
        <v>9983</v>
      </c>
      <c r="C1487" s="4" t="s">
        <v>9984</v>
      </c>
      <c r="D1487" s="4" t="s">
        <v>30</v>
      </c>
      <c r="E1487" s="4" t="s">
        <v>2210</v>
      </c>
      <c r="F1487" s="5">
        <v>25.2</v>
      </c>
      <c r="G1487" s="6">
        <v>4.32</v>
      </c>
      <c r="H1487" s="6">
        <v>21.33</v>
      </c>
      <c r="I1487" s="6">
        <v>537.52</v>
      </c>
      <c r="J1487" s="6" t="s">
        <v>2024</v>
      </c>
    </row>
    <row r="1488" spans="1:10" ht="30.6" x14ac:dyDescent="0.3">
      <c r="A1488" s="3">
        <v>44812</v>
      </c>
      <c r="B1488" s="4" t="s">
        <v>9985</v>
      </c>
      <c r="C1488" s="4" t="s">
        <v>9986</v>
      </c>
      <c r="D1488" s="4" t="s">
        <v>30</v>
      </c>
      <c r="E1488" s="4" t="s">
        <v>2157</v>
      </c>
      <c r="F1488" s="5">
        <v>185.3</v>
      </c>
      <c r="G1488" s="6">
        <v>5.82</v>
      </c>
      <c r="H1488" s="6">
        <v>14.56</v>
      </c>
      <c r="I1488" s="6">
        <v>2697.96</v>
      </c>
      <c r="J1488" s="6" t="s">
        <v>2024</v>
      </c>
    </row>
    <row r="1489" spans="1:10" ht="30.6" x14ac:dyDescent="0.3">
      <c r="A1489" s="3">
        <v>44840</v>
      </c>
      <c r="B1489" s="16" t="s">
        <v>10736</v>
      </c>
      <c r="C1489" s="16" t="s">
        <v>10737</v>
      </c>
      <c r="D1489" s="16" t="s">
        <v>16</v>
      </c>
      <c r="E1489" s="16" t="s">
        <v>10738</v>
      </c>
      <c r="F1489" s="17">
        <v>17</v>
      </c>
      <c r="G1489" s="18">
        <v>3.32</v>
      </c>
      <c r="H1489" s="18">
        <v>9.07</v>
      </c>
      <c r="I1489" s="18">
        <v>154.19</v>
      </c>
      <c r="J1489" s="6" t="s">
        <v>2024</v>
      </c>
    </row>
    <row r="1490" spans="1:10" ht="20.399999999999999" x14ac:dyDescent="0.3">
      <c r="A1490" s="3">
        <v>44840</v>
      </c>
      <c r="B1490" s="16" t="s">
        <v>10739</v>
      </c>
      <c r="C1490" s="16" t="s">
        <v>10740</v>
      </c>
      <c r="D1490" s="16" t="s">
        <v>1219</v>
      </c>
      <c r="E1490" s="16" t="s">
        <v>2232</v>
      </c>
      <c r="F1490" s="17">
        <v>221</v>
      </c>
      <c r="G1490" s="18">
        <v>7.92</v>
      </c>
      <c r="H1490" s="18">
        <v>36.770000000000003</v>
      </c>
      <c r="I1490" s="18">
        <v>8126.17</v>
      </c>
      <c r="J1490" s="6" t="s">
        <v>2024</v>
      </c>
    </row>
    <row r="1491" spans="1:10" ht="20.399999999999999" x14ac:dyDescent="0.3">
      <c r="A1491" s="3">
        <v>44840</v>
      </c>
      <c r="B1491" s="16" t="s">
        <v>8970</v>
      </c>
      <c r="C1491" s="16" t="s">
        <v>10741</v>
      </c>
      <c r="D1491" s="16" t="s">
        <v>26</v>
      </c>
      <c r="E1491" s="16" t="s">
        <v>10742</v>
      </c>
      <c r="F1491" s="17">
        <v>523.33330000000001</v>
      </c>
      <c r="G1491" s="18">
        <v>66.430000000000007</v>
      </c>
      <c r="H1491" s="18">
        <v>0</v>
      </c>
      <c r="I1491" s="18">
        <v>0</v>
      </c>
      <c r="J1491" s="6" t="s">
        <v>2024</v>
      </c>
    </row>
    <row r="1492" spans="1:10" ht="20.399999999999999" x14ac:dyDescent="0.3">
      <c r="A1492" s="3">
        <v>44840</v>
      </c>
      <c r="B1492" s="16" t="s">
        <v>10743</v>
      </c>
      <c r="C1492" s="16" t="s">
        <v>10744</v>
      </c>
      <c r="D1492" s="16" t="s">
        <v>38</v>
      </c>
      <c r="E1492" s="16" t="s">
        <v>2730</v>
      </c>
      <c r="F1492" s="17">
        <v>3364</v>
      </c>
      <c r="G1492" s="18">
        <v>2.56</v>
      </c>
      <c r="H1492" s="18">
        <v>0</v>
      </c>
      <c r="I1492" s="18">
        <v>0</v>
      </c>
      <c r="J1492" s="6" t="s">
        <v>2024</v>
      </c>
    </row>
    <row r="1493" spans="1:10" ht="30.6" x14ac:dyDescent="0.3">
      <c r="A1493" s="3">
        <v>44840</v>
      </c>
      <c r="B1493" s="16" t="s">
        <v>10745</v>
      </c>
      <c r="C1493" s="16" t="s">
        <v>10746</v>
      </c>
      <c r="D1493" s="16" t="s">
        <v>1188</v>
      </c>
      <c r="E1493" s="16" t="s">
        <v>10747</v>
      </c>
      <c r="F1493" s="17">
        <v>630.33000000000004</v>
      </c>
      <c r="G1493" s="18">
        <v>0.63</v>
      </c>
      <c r="H1493" s="18">
        <v>0.63</v>
      </c>
      <c r="I1493" s="18">
        <v>397.11</v>
      </c>
      <c r="J1493" s="6" t="s">
        <v>2024</v>
      </c>
    </row>
    <row r="1494" spans="1:10" ht="30.6" x14ac:dyDescent="0.3">
      <c r="A1494" s="3">
        <v>44840</v>
      </c>
      <c r="B1494" s="16" t="s">
        <v>3021</v>
      </c>
      <c r="C1494" s="16" t="s">
        <v>10748</v>
      </c>
      <c r="D1494" s="16" t="s">
        <v>30</v>
      </c>
      <c r="E1494" s="16" t="s">
        <v>3349</v>
      </c>
      <c r="F1494" s="17">
        <v>341.67</v>
      </c>
      <c r="G1494" s="18">
        <v>0.93</v>
      </c>
      <c r="H1494" s="18">
        <v>4.7</v>
      </c>
      <c r="I1494" s="18">
        <v>1605.85</v>
      </c>
      <c r="J1494" s="6" t="s">
        <v>2024</v>
      </c>
    </row>
    <row r="1495" spans="1:10" ht="30.6" x14ac:dyDescent="0.3">
      <c r="A1495" s="3">
        <v>44840</v>
      </c>
      <c r="B1495" s="16" t="s">
        <v>5271</v>
      </c>
      <c r="C1495" s="16" t="s">
        <v>10749</v>
      </c>
      <c r="D1495" s="16" t="s">
        <v>30</v>
      </c>
      <c r="E1495" s="16" t="s">
        <v>4738</v>
      </c>
      <c r="F1495" s="17">
        <v>343.31</v>
      </c>
      <c r="G1495" s="18">
        <v>3.94</v>
      </c>
      <c r="H1495" s="18">
        <v>14.31</v>
      </c>
      <c r="I1495" s="18">
        <v>4912.7700000000004</v>
      </c>
      <c r="J1495" s="6" t="s">
        <v>2024</v>
      </c>
    </row>
    <row r="1496" spans="1:10" ht="20.399999999999999" x14ac:dyDescent="0.3">
      <c r="A1496" s="3">
        <v>44840</v>
      </c>
      <c r="B1496" s="16" t="s">
        <v>1283</v>
      </c>
      <c r="C1496" s="16" t="s">
        <v>10750</v>
      </c>
      <c r="D1496" s="16" t="s">
        <v>77</v>
      </c>
      <c r="E1496" s="16" t="s">
        <v>4100</v>
      </c>
      <c r="F1496" s="17">
        <v>1451</v>
      </c>
      <c r="G1496" s="18">
        <v>9.44</v>
      </c>
      <c r="H1496" s="18">
        <v>9.44</v>
      </c>
      <c r="I1496" s="18">
        <v>13697.44</v>
      </c>
      <c r="J1496" s="6" t="s">
        <v>2024</v>
      </c>
    </row>
    <row r="1497" spans="1:10" ht="30.6" x14ac:dyDescent="0.3">
      <c r="A1497" s="3">
        <v>44840</v>
      </c>
      <c r="B1497" s="16" t="s">
        <v>10751</v>
      </c>
      <c r="C1497" s="16" t="s">
        <v>10752</v>
      </c>
      <c r="D1497" s="16" t="s">
        <v>30</v>
      </c>
      <c r="E1497" s="16" t="s">
        <v>10753</v>
      </c>
      <c r="F1497" s="17">
        <v>23</v>
      </c>
      <c r="G1497" s="18">
        <v>1.42</v>
      </c>
      <c r="H1497" s="18">
        <v>6.16</v>
      </c>
      <c r="I1497" s="18">
        <v>141.68</v>
      </c>
      <c r="J1497" s="6" t="s">
        <v>2024</v>
      </c>
    </row>
    <row r="1498" spans="1:10" ht="20.399999999999999" x14ac:dyDescent="0.3">
      <c r="A1498" s="3">
        <v>44840</v>
      </c>
      <c r="B1498" s="16" t="s">
        <v>2188</v>
      </c>
      <c r="C1498" s="16" t="s">
        <v>10754</v>
      </c>
      <c r="D1498" s="16" t="s">
        <v>10755</v>
      </c>
      <c r="E1498" s="16" t="s">
        <v>2190</v>
      </c>
      <c r="F1498" s="17">
        <v>94</v>
      </c>
      <c r="G1498" s="18">
        <v>3.87</v>
      </c>
      <c r="H1498" s="18">
        <v>5.4</v>
      </c>
      <c r="I1498" s="18">
        <v>507.6</v>
      </c>
      <c r="J1498" s="6" t="s">
        <v>2024</v>
      </c>
    </row>
    <row r="1499" spans="1:10" ht="30.6" x14ac:dyDescent="0.3">
      <c r="A1499" s="3">
        <v>44840</v>
      </c>
      <c r="B1499" s="16" t="s">
        <v>10756</v>
      </c>
      <c r="C1499" s="16" t="s">
        <v>10757</v>
      </c>
      <c r="D1499" s="16" t="s">
        <v>30</v>
      </c>
      <c r="E1499" s="16" t="s">
        <v>10758</v>
      </c>
      <c r="F1499" s="17">
        <v>816.375</v>
      </c>
      <c r="G1499" s="18">
        <v>4.16</v>
      </c>
      <c r="H1499" s="18">
        <v>16.64</v>
      </c>
      <c r="I1499" s="18">
        <v>13584.48</v>
      </c>
      <c r="J1499" s="6" t="s">
        <v>2024</v>
      </c>
    </row>
    <row r="1500" spans="1:10" ht="30.6" x14ac:dyDescent="0.3">
      <c r="A1500" s="3">
        <v>44840</v>
      </c>
      <c r="B1500" s="16" t="s">
        <v>10759</v>
      </c>
      <c r="C1500" s="16" t="s">
        <v>10760</v>
      </c>
      <c r="D1500" s="16" t="s">
        <v>30</v>
      </c>
      <c r="E1500" s="16" t="s">
        <v>10761</v>
      </c>
      <c r="F1500" s="17">
        <v>907.25</v>
      </c>
      <c r="G1500" s="18">
        <v>1.9</v>
      </c>
      <c r="H1500" s="18">
        <v>9.6</v>
      </c>
      <c r="I1500" s="18">
        <v>8709.6</v>
      </c>
      <c r="J1500" s="6" t="s">
        <v>2024</v>
      </c>
    </row>
    <row r="1501" spans="1:10" ht="20.399999999999999" x14ac:dyDescent="0.3">
      <c r="A1501" s="3">
        <v>44840</v>
      </c>
      <c r="B1501" s="16" t="s">
        <v>10759</v>
      </c>
      <c r="C1501" s="16" t="s">
        <v>10762</v>
      </c>
      <c r="D1501" s="16" t="s">
        <v>77</v>
      </c>
      <c r="E1501" s="16" t="s">
        <v>10761</v>
      </c>
      <c r="F1501" s="17">
        <v>166.5</v>
      </c>
      <c r="G1501" s="18">
        <v>1.9</v>
      </c>
      <c r="H1501" s="18">
        <v>9.6</v>
      </c>
      <c r="I1501" s="18">
        <v>1598.4</v>
      </c>
      <c r="J1501" s="6" t="s">
        <v>2024</v>
      </c>
    </row>
    <row r="1502" spans="1:10" ht="20.399999999999999" x14ac:dyDescent="0.3">
      <c r="A1502" s="3">
        <v>44840</v>
      </c>
      <c r="B1502" s="4" t="s">
        <v>5269</v>
      </c>
      <c r="C1502" s="16" t="s">
        <v>10763</v>
      </c>
      <c r="D1502" s="16" t="s">
        <v>266</v>
      </c>
      <c r="E1502" s="16" t="s">
        <v>2294</v>
      </c>
      <c r="F1502" s="17">
        <v>8</v>
      </c>
      <c r="G1502" s="18">
        <v>6.71</v>
      </c>
      <c r="H1502" s="18">
        <v>16.8</v>
      </c>
      <c r="I1502" s="18">
        <v>134.4</v>
      </c>
      <c r="J1502" s="6" t="s">
        <v>2024</v>
      </c>
    </row>
    <row r="1503" spans="1:10" ht="30.6" x14ac:dyDescent="0.3">
      <c r="A1503" s="3">
        <v>44840</v>
      </c>
      <c r="B1503" s="16" t="s">
        <v>10764</v>
      </c>
      <c r="C1503" s="16" t="s">
        <v>10765</v>
      </c>
      <c r="D1503" s="16" t="s">
        <v>10766</v>
      </c>
      <c r="E1503" s="16" t="s">
        <v>2812</v>
      </c>
      <c r="F1503" s="17">
        <v>1334</v>
      </c>
      <c r="G1503" s="18">
        <v>22.38</v>
      </c>
      <c r="H1503" s="18">
        <v>100</v>
      </c>
      <c r="I1503" s="18">
        <v>133400</v>
      </c>
      <c r="J1503" s="6" t="s">
        <v>2024</v>
      </c>
    </row>
    <row r="1504" spans="1:10" ht="20.399999999999999" x14ac:dyDescent="0.3">
      <c r="A1504" s="3">
        <v>44840</v>
      </c>
      <c r="B1504" s="16" t="s">
        <v>10767</v>
      </c>
      <c r="C1504" s="16" t="s">
        <v>10768</v>
      </c>
      <c r="D1504" s="16" t="s">
        <v>131</v>
      </c>
      <c r="E1504" s="16" t="s">
        <v>5485</v>
      </c>
      <c r="F1504" s="17">
        <v>526</v>
      </c>
      <c r="G1504" s="18">
        <v>19.36</v>
      </c>
      <c r="H1504" s="18">
        <v>45.02</v>
      </c>
      <c r="I1504" s="18">
        <v>23680.52</v>
      </c>
      <c r="J1504" s="6" t="s">
        <v>2024</v>
      </c>
    </row>
    <row r="1505" spans="1:10" ht="20.399999999999999" x14ac:dyDescent="0.3">
      <c r="A1505" s="3">
        <v>44840</v>
      </c>
      <c r="B1505" s="16" t="s">
        <v>10769</v>
      </c>
      <c r="C1505" s="16" t="s">
        <v>10770</v>
      </c>
      <c r="D1505" s="16" t="s">
        <v>34</v>
      </c>
      <c r="E1505" s="16" t="s">
        <v>3650</v>
      </c>
      <c r="F1505" s="17">
        <v>403.65</v>
      </c>
      <c r="G1505" s="18">
        <v>2.77</v>
      </c>
      <c r="H1505" s="18">
        <v>14.99</v>
      </c>
      <c r="I1505" s="18">
        <v>6050.71</v>
      </c>
      <c r="J1505" s="6" t="s">
        <v>2024</v>
      </c>
    </row>
    <row r="1506" spans="1:10" ht="20.399999999999999" x14ac:dyDescent="0.3">
      <c r="A1506" s="3">
        <v>44840</v>
      </c>
      <c r="B1506" s="16" t="s">
        <v>10771</v>
      </c>
      <c r="C1506" s="16" t="s">
        <v>10772</v>
      </c>
      <c r="D1506" s="16" t="s">
        <v>266</v>
      </c>
      <c r="E1506" s="16" t="s">
        <v>4204</v>
      </c>
      <c r="F1506" s="17">
        <v>219</v>
      </c>
      <c r="G1506" s="18">
        <v>6.88</v>
      </c>
      <c r="H1506" s="18">
        <v>24.1</v>
      </c>
      <c r="I1506" s="18">
        <v>5277.9</v>
      </c>
      <c r="J1506" s="6" t="s">
        <v>2024</v>
      </c>
    </row>
    <row r="1507" spans="1:10" ht="30.6" x14ac:dyDescent="0.3">
      <c r="A1507" s="3">
        <v>44840</v>
      </c>
      <c r="B1507" s="16" t="s">
        <v>10773</v>
      </c>
      <c r="C1507" s="16" t="s">
        <v>10774</v>
      </c>
      <c r="D1507" s="16" t="s">
        <v>16</v>
      </c>
      <c r="E1507" s="16" t="s">
        <v>10775</v>
      </c>
      <c r="F1507" s="17">
        <v>26</v>
      </c>
      <c r="G1507" s="18">
        <v>11.65</v>
      </c>
      <c r="H1507" s="18">
        <v>28.91</v>
      </c>
      <c r="I1507" s="18">
        <v>751.66</v>
      </c>
      <c r="J1507" s="6" t="s">
        <v>2024</v>
      </c>
    </row>
    <row r="1508" spans="1:10" ht="51" x14ac:dyDescent="0.3">
      <c r="A1508" s="3">
        <v>44840</v>
      </c>
      <c r="B1508" s="16" t="s">
        <v>10776</v>
      </c>
      <c r="C1508" s="16" t="s">
        <v>10777</v>
      </c>
      <c r="D1508" s="16" t="s">
        <v>5380</v>
      </c>
      <c r="E1508" s="16" t="s">
        <v>2068</v>
      </c>
      <c r="F1508" s="17">
        <v>85</v>
      </c>
      <c r="G1508" s="18">
        <v>6.44</v>
      </c>
      <c r="H1508" s="18">
        <v>25.03</v>
      </c>
      <c r="I1508" s="18">
        <v>2127.5500000000002</v>
      </c>
      <c r="J1508" s="6" t="s">
        <v>2024</v>
      </c>
    </row>
    <row r="1509" spans="1:10" ht="30.6" x14ac:dyDescent="0.3">
      <c r="A1509" s="3">
        <v>44840</v>
      </c>
      <c r="B1509" s="16" t="s">
        <v>10778</v>
      </c>
      <c r="C1509" s="16" t="s">
        <v>10779</v>
      </c>
      <c r="D1509" s="16" t="s">
        <v>12</v>
      </c>
      <c r="E1509" s="16" t="s">
        <v>2848</v>
      </c>
      <c r="F1509" s="17">
        <v>200</v>
      </c>
      <c r="G1509" s="18">
        <v>12.73</v>
      </c>
      <c r="H1509" s="18">
        <v>18.25</v>
      </c>
      <c r="I1509" s="18">
        <v>3650</v>
      </c>
      <c r="J1509" s="6" t="s">
        <v>2024</v>
      </c>
    </row>
    <row r="1510" spans="1:10" ht="30.6" x14ac:dyDescent="0.3">
      <c r="A1510" s="3">
        <v>44840</v>
      </c>
      <c r="B1510" s="16" t="s">
        <v>10780</v>
      </c>
      <c r="C1510" s="16" t="s">
        <v>10781</v>
      </c>
      <c r="D1510" s="16" t="s">
        <v>1293</v>
      </c>
      <c r="E1510" s="16" t="s">
        <v>2665</v>
      </c>
      <c r="F1510" s="17">
        <v>259</v>
      </c>
      <c r="G1510" s="18">
        <v>2.52</v>
      </c>
      <c r="H1510" s="18">
        <v>7.65</v>
      </c>
      <c r="I1510" s="18">
        <v>1981.35</v>
      </c>
      <c r="J1510" s="6" t="s">
        <v>2024</v>
      </c>
    </row>
    <row r="1511" spans="1:10" ht="20.399999999999999" x14ac:dyDescent="0.3">
      <c r="A1511" s="3">
        <v>44840</v>
      </c>
      <c r="B1511" s="16" t="s">
        <v>10782</v>
      </c>
      <c r="C1511" s="16" t="s">
        <v>10783</v>
      </c>
      <c r="D1511" s="16" t="s">
        <v>73</v>
      </c>
      <c r="E1511" s="16" t="s">
        <v>2181</v>
      </c>
      <c r="F1511" s="17">
        <v>217</v>
      </c>
      <c r="G1511" s="18">
        <v>35.24</v>
      </c>
      <c r="H1511" s="18">
        <v>42.28</v>
      </c>
      <c r="I1511" s="18">
        <v>9174.76</v>
      </c>
      <c r="J1511" s="6" t="s">
        <v>2024</v>
      </c>
    </row>
    <row r="1512" spans="1:10" ht="30.6" x14ac:dyDescent="0.3">
      <c r="A1512" s="3">
        <v>44840</v>
      </c>
      <c r="B1512" s="16" t="s">
        <v>10784</v>
      </c>
      <c r="C1512" s="16" t="s">
        <v>10785</v>
      </c>
      <c r="D1512" s="16" t="s">
        <v>12</v>
      </c>
      <c r="E1512" s="16" t="s">
        <v>7405</v>
      </c>
      <c r="F1512" s="17">
        <v>183</v>
      </c>
      <c r="G1512" s="18">
        <v>2.75</v>
      </c>
      <c r="H1512" s="18">
        <v>12.26</v>
      </c>
      <c r="I1512" s="18">
        <v>2243.58</v>
      </c>
      <c r="J1512" s="6" t="s">
        <v>2024</v>
      </c>
    </row>
    <row r="1513" spans="1:10" ht="30.6" x14ac:dyDescent="0.3">
      <c r="A1513" s="3">
        <v>44840</v>
      </c>
      <c r="B1513" s="16" t="s">
        <v>10786</v>
      </c>
      <c r="C1513" s="16" t="s">
        <v>10787</v>
      </c>
      <c r="D1513" s="16" t="s">
        <v>16</v>
      </c>
      <c r="E1513" s="16" t="s">
        <v>3421</v>
      </c>
      <c r="F1513" s="17">
        <v>48</v>
      </c>
      <c r="G1513" s="18">
        <v>4.18</v>
      </c>
      <c r="H1513" s="18">
        <v>31.4</v>
      </c>
      <c r="I1513" s="18">
        <v>1507.2</v>
      </c>
      <c r="J1513" s="6" t="s">
        <v>2024</v>
      </c>
    </row>
    <row r="1514" spans="1:10" ht="30.6" x14ac:dyDescent="0.3">
      <c r="A1514" s="3">
        <v>44840</v>
      </c>
      <c r="B1514" s="16" t="s">
        <v>10788</v>
      </c>
      <c r="C1514" s="16" t="s">
        <v>10789</v>
      </c>
      <c r="D1514" s="16" t="s">
        <v>16</v>
      </c>
      <c r="E1514" s="16" t="s">
        <v>3421</v>
      </c>
      <c r="F1514" s="17">
        <v>47</v>
      </c>
      <c r="G1514" s="18">
        <v>4.18</v>
      </c>
      <c r="H1514" s="18">
        <v>31.4</v>
      </c>
      <c r="I1514" s="18">
        <v>1475.8</v>
      </c>
      <c r="J1514" s="6" t="s">
        <v>2024</v>
      </c>
    </row>
    <row r="1515" spans="1:10" ht="30.6" x14ac:dyDescent="0.3">
      <c r="A1515" s="3">
        <v>44840</v>
      </c>
      <c r="B1515" s="16" t="s">
        <v>10790</v>
      </c>
      <c r="C1515" s="16" t="s">
        <v>10791</v>
      </c>
      <c r="D1515" s="16" t="s">
        <v>16</v>
      </c>
      <c r="E1515" s="16" t="s">
        <v>3421</v>
      </c>
      <c r="F1515" s="17">
        <v>76</v>
      </c>
      <c r="G1515" s="18">
        <v>4.18</v>
      </c>
      <c r="H1515" s="18">
        <v>31.4</v>
      </c>
      <c r="I1515" s="18">
        <v>2386.4</v>
      </c>
      <c r="J1515" s="6" t="s">
        <v>2024</v>
      </c>
    </row>
    <row r="1516" spans="1:10" ht="20.399999999999999" x14ac:dyDescent="0.3">
      <c r="A1516" s="3">
        <v>44840</v>
      </c>
      <c r="B1516" s="16" t="s">
        <v>10792</v>
      </c>
      <c r="C1516" s="16" t="s">
        <v>10793</v>
      </c>
      <c r="D1516" s="16" t="s">
        <v>1219</v>
      </c>
      <c r="E1516" s="16" t="s">
        <v>10794</v>
      </c>
      <c r="F1516" s="17">
        <v>59.5</v>
      </c>
      <c r="G1516" s="18">
        <v>18.28</v>
      </c>
      <c r="H1516" s="18">
        <v>30.44</v>
      </c>
      <c r="I1516" s="18">
        <v>1811.28</v>
      </c>
      <c r="J1516" s="6" t="s">
        <v>2024</v>
      </c>
    </row>
    <row r="1517" spans="1:10" ht="30.6" x14ac:dyDescent="0.3">
      <c r="A1517" s="3">
        <v>44840</v>
      </c>
      <c r="B1517" s="16" t="s">
        <v>10795</v>
      </c>
      <c r="C1517" s="16" t="s">
        <v>10796</v>
      </c>
      <c r="D1517" s="16" t="s">
        <v>16</v>
      </c>
      <c r="E1517" s="16" t="s">
        <v>3421</v>
      </c>
      <c r="F1517" s="17">
        <v>55</v>
      </c>
      <c r="G1517" s="18">
        <v>4.18</v>
      </c>
      <c r="H1517" s="18">
        <v>31.4</v>
      </c>
      <c r="I1517" s="18">
        <v>1727</v>
      </c>
      <c r="J1517" s="6" t="s">
        <v>2024</v>
      </c>
    </row>
    <row r="1518" spans="1:10" ht="20.399999999999999" x14ac:dyDescent="0.3">
      <c r="A1518" s="3">
        <v>44840</v>
      </c>
      <c r="B1518" s="16" t="s">
        <v>10797</v>
      </c>
      <c r="C1518" s="16" t="s">
        <v>10798</v>
      </c>
      <c r="D1518" s="16" t="s">
        <v>1219</v>
      </c>
      <c r="E1518" s="16" t="s">
        <v>3391</v>
      </c>
      <c r="F1518" s="17">
        <v>83.25</v>
      </c>
      <c r="G1518" s="18">
        <v>6.91</v>
      </c>
      <c r="H1518" s="18">
        <v>22.1</v>
      </c>
      <c r="I1518" s="18">
        <v>1839.83</v>
      </c>
      <c r="J1518" s="6" t="s">
        <v>2024</v>
      </c>
    </row>
    <row r="1519" spans="1:10" ht="20.399999999999999" x14ac:dyDescent="0.3">
      <c r="A1519" s="3">
        <v>44840</v>
      </c>
      <c r="B1519" s="16" t="s">
        <v>10799</v>
      </c>
      <c r="C1519" s="16" t="s">
        <v>10800</v>
      </c>
      <c r="D1519" s="16" t="s">
        <v>77</v>
      </c>
      <c r="E1519" s="16" t="s">
        <v>2827</v>
      </c>
      <c r="F1519" s="17">
        <v>54</v>
      </c>
      <c r="G1519" s="18">
        <v>27.53</v>
      </c>
      <c r="H1519" s="18">
        <v>40.380000000000003</v>
      </c>
      <c r="I1519" s="18">
        <v>2180.52</v>
      </c>
      <c r="J1519" s="6" t="s">
        <v>2024</v>
      </c>
    </row>
    <row r="1520" spans="1:10" ht="20.399999999999999" x14ac:dyDescent="0.3">
      <c r="A1520" s="3">
        <v>44840</v>
      </c>
      <c r="B1520" s="16" t="s">
        <v>10801</v>
      </c>
      <c r="C1520" s="16" t="s">
        <v>10802</v>
      </c>
      <c r="D1520" s="16" t="s">
        <v>77</v>
      </c>
      <c r="E1520" s="16" t="s">
        <v>7999</v>
      </c>
      <c r="F1520" s="17">
        <v>50</v>
      </c>
      <c r="G1520" s="18">
        <v>6.39</v>
      </c>
      <c r="H1520" s="18">
        <v>16.22</v>
      </c>
      <c r="I1520" s="18">
        <v>811</v>
      </c>
      <c r="J1520" s="6" t="s">
        <v>2024</v>
      </c>
    </row>
    <row r="1521" spans="1:10" ht="40.799999999999997" x14ac:dyDescent="0.3">
      <c r="A1521" s="3">
        <v>44840</v>
      </c>
      <c r="B1521" s="16" t="s">
        <v>10803</v>
      </c>
      <c r="C1521" s="16" t="s">
        <v>10804</v>
      </c>
      <c r="D1521" s="16" t="s">
        <v>5632</v>
      </c>
      <c r="E1521" s="16" t="s">
        <v>10805</v>
      </c>
      <c r="F1521" s="17">
        <v>168.28</v>
      </c>
      <c r="G1521" s="18">
        <v>1.66</v>
      </c>
      <c r="H1521" s="18">
        <v>17.21</v>
      </c>
      <c r="I1521" s="18">
        <v>2896.1</v>
      </c>
      <c r="J1521" s="6" t="s">
        <v>2024</v>
      </c>
    </row>
    <row r="1522" spans="1:10" ht="20.399999999999999" x14ac:dyDescent="0.3">
      <c r="A1522" s="3">
        <v>44840</v>
      </c>
      <c r="B1522" s="16" t="s">
        <v>10806</v>
      </c>
      <c r="C1522" s="16" t="s">
        <v>10807</v>
      </c>
      <c r="D1522" s="16" t="s">
        <v>34</v>
      </c>
      <c r="E1522" s="16" t="s">
        <v>4458</v>
      </c>
      <c r="F1522" s="17">
        <v>97</v>
      </c>
      <c r="G1522" s="18">
        <v>26.77</v>
      </c>
      <c r="H1522" s="18">
        <v>40</v>
      </c>
      <c r="I1522" s="18">
        <v>3880</v>
      </c>
      <c r="J1522" s="6" t="s">
        <v>2024</v>
      </c>
    </row>
    <row r="1523" spans="1:10" ht="30.6" x14ac:dyDescent="0.3">
      <c r="A1523" s="3">
        <v>44840</v>
      </c>
      <c r="B1523" s="16" t="s">
        <v>10808</v>
      </c>
      <c r="C1523" s="16" t="s">
        <v>10809</v>
      </c>
      <c r="D1523" s="16" t="s">
        <v>30</v>
      </c>
      <c r="E1523" s="16" t="s">
        <v>10810</v>
      </c>
      <c r="F1523" s="17">
        <v>636.9</v>
      </c>
      <c r="G1523" s="18">
        <v>8.16</v>
      </c>
      <c r="H1523" s="18">
        <v>23.5</v>
      </c>
      <c r="I1523" s="18">
        <v>14967.15</v>
      </c>
      <c r="J1523" s="6" t="s">
        <v>2024</v>
      </c>
    </row>
    <row r="1524" spans="1:10" ht="30.6" x14ac:dyDescent="0.3">
      <c r="A1524" s="3">
        <v>44840</v>
      </c>
      <c r="B1524" s="16" t="s">
        <v>10811</v>
      </c>
      <c r="C1524" s="16" t="s">
        <v>10812</v>
      </c>
      <c r="D1524" s="16" t="s">
        <v>30</v>
      </c>
      <c r="E1524" s="16" t="s">
        <v>2827</v>
      </c>
      <c r="F1524" s="17">
        <v>15</v>
      </c>
      <c r="G1524" s="18">
        <v>6.18</v>
      </c>
      <c r="H1524" s="18">
        <v>36.69</v>
      </c>
      <c r="I1524" s="18">
        <v>550.35</v>
      </c>
      <c r="J1524" s="6" t="s">
        <v>2024</v>
      </c>
    </row>
    <row r="1525" spans="1:10" ht="20.399999999999999" x14ac:dyDescent="0.3">
      <c r="A1525" s="3">
        <v>44840</v>
      </c>
      <c r="B1525" s="16" t="s">
        <v>10813</v>
      </c>
      <c r="C1525" s="16" t="s">
        <v>10814</v>
      </c>
      <c r="D1525" s="16" t="s">
        <v>34</v>
      </c>
      <c r="E1525" s="16" t="s">
        <v>2028</v>
      </c>
      <c r="F1525" s="17">
        <v>182.5</v>
      </c>
      <c r="G1525" s="18">
        <v>14.9</v>
      </c>
      <c r="H1525" s="18">
        <v>78.150000000000006</v>
      </c>
      <c r="I1525" s="18">
        <v>14262.38</v>
      </c>
      <c r="J1525" s="6" t="s">
        <v>2024</v>
      </c>
    </row>
    <row r="1526" spans="1:10" ht="30.6" x14ac:dyDescent="0.3">
      <c r="A1526" s="3">
        <v>44840</v>
      </c>
      <c r="B1526" s="16" t="s">
        <v>10815</v>
      </c>
      <c r="C1526" s="16" t="s">
        <v>10816</v>
      </c>
      <c r="D1526" s="16" t="s">
        <v>30</v>
      </c>
      <c r="E1526" s="16" t="s">
        <v>10817</v>
      </c>
      <c r="F1526" s="17">
        <v>413.5</v>
      </c>
      <c r="G1526" s="18">
        <v>4.84</v>
      </c>
      <c r="H1526" s="18">
        <v>22</v>
      </c>
      <c r="I1526" s="18">
        <v>9097</v>
      </c>
      <c r="J1526" s="6" t="s">
        <v>2024</v>
      </c>
    </row>
    <row r="1527" spans="1:10" ht="30.6" x14ac:dyDescent="0.3">
      <c r="A1527" s="3">
        <v>44840</v>
      </c>
      <c r="B1527" s="16" t="s">
        <v>10818</v>
      </c>
      <c r="C1527" s="16" t="s">
        <v>10819</v>
      </c>
      <c r="D1527" s="16" t="s">
        <v>30</v>
      </c>
      <c r="E1527" s="16" t="s">
        <v>6122</v>
      </c>
      <c r="F1527" s="17">
        <v>175.25</v>
      </c>
      <c r="G1527" s="18">
        <v>9.7200000000000006</v>
      </c>
      <c r="H1527" s="18">
        <v>25.76</v>
      </c>
      <c r="I1527" s="18">
        <v>4514.4399999999996</v>
      </c>
      <c r="J1527" s="6" t="s">
        <v>2024</v>
      </c>
    </row>
    <row r="1528" spans="1:10" ht="30.6" x14ac:dyDescent="0.3">
      <c r="A1528" s="3">
        <v>44840</v>
      </c>
      <c r="B1528" s="16" t="s">
        <v>10820</v>
      </c>
      <c r="C1528" s="16" t="s">
        <v>10821</v>
      </c>
      <c r="D1528" s="16" t="s">
        <v>30</v>
      </c>
      <c r="E1528" s="16" t="s">
        <v>4166</v>
      </c>
      <c r="F1528" s="17">
        <v>201.375</v>
      </c>
      <c r="G1528" s="18">
        <v>23.07</v>
      </c>
      <c r="H1528" s="18">
        <v>37.229999999999997</v>
      </c>
      <c r="I1528" s="18">
        <v>7497.19</v>
      </c>
      <c r="J1528" s="6" t="s">
        <v>2024</v>
      </c>
    </row>
    <row r="1529" spans="1:10" ht="30.6" x14ac:dyDescent="0.3">
      <c r="A1529" s="3">
        <v>44840</v>
      </c>
      <c r="B1529" s="16" t="s">
        <v>10822</v>
      </c>
      <c r="C1529" s="16" t="s">
        <v>10823</v>
      </c>
      <c r="D1529" s="16" t="s">
        <v>30</v>
      </c>
      <c r="E1529" s="16" t="s">
        <v>10824</v>
      </c>
      <c r="F1529" s="17">
        <v>64.17</v>
      </c>
      <c r="G1529" s="18">
        <v>1.1399999999999999</v>
      </c>
      <c r="H1529" s="18">
        <v>17.920000000000002</v>
      </c>
      <c r="I1529" s="18">
        <v>1149.93</v>
      </c>
      <c r="J1529" s="6" t="s">
        <v>2024</v>
      </c>
    </row>
    <row r="1530" spans="1:10" ht="30.6" x14ac:dyDescent="0.3">
      <c r="A1530" s="3">
        <v>44840</v>
      </c>
      <c r="B1530" s="16" t="s">
        <v>10825</v>
      </c>
      <c r="C1530" s="16" t="s">
        <v>10826</v>
      </c>
      <c r="D1530" s="16" t="s">
        <v>30</v>
      </c>
      <c r="E1530" s="16" t="s">
        <v>4162</v>
      </c>
      <c r="F1530" s="17">
        <v>16</v>
      </c>
      <c r="G1530" s="18">
        <v>30.83</v>
      </c>
      <c r="H1530" s="18">
        <v>111.9</v>
      </c>
      <c r="I1530" s="18">
        <v>1790.4</v>
      </c>
      <c r="J1530" s="6" t="s">
        <v>2024</v>
      </c>
    </row>
    <row r="1531" spans="1:10" ht="20.399999999999999" x14ac:dyDescent="0.3">
      <c r="A1531" s="3">
        <v>44840</v>
      </c>
      <c r="B1531" s="16" t="s">
        <v>10827</v>
      </c>
      <c r="C1531" s="16" t="s">
        <v>10828</v>
      </c>
      <c r="D1531" s="16" t="s">
        <v>34</v>
      </c>
      <c r="E1531" s="16" t="s">
        <v>10829</v>
      </c>
      <c r="F1531" s="17">
        <v>114.47</v>
      </c>
      <c r="G1531" s="18">
        <v>28.8</v>
      </c>
      <c r="H1531" s="18">
        <v>38.07</v>
      </c>
      <c r="I1531" s="18">
        <v>4357.87</v>
      </c>
      <c r="J1531" s="6" t="s">
        <v>2024</v>
      </c>
    </row>
    <row r="1532" spans="1:10" ht="20.399999999999999" x14ac:dyDescent="0.3">
      <c r="A1532" s="3">
        <v>44840</v>
      </c>
      <c r="B1532" s="16" t="s">
        <v>10830</v>
      </c>
      <c r="C1532" s="16" t="s">
        <v>10831</v>
      </c>
      <c r="D1532" s="16" t="s">
        <v>77</v>
      </c>
      <c r="E1532" s="16" t="s">
        <v>10832</v>
      </c>
      <c r="F1532" s="17">
        <v>20</v>
      </c>
      <c r="G1532" s="18">
        <v>140.65</v>
      </c>
      <c r="H1532" s="18">
        <v>187.53</v>
      </c>
      <c r="I1532" s="18">
        <v>3750.6</v>
      </c>
      <c r="J1532" s="6" t="s">
        <v>2024</v>
      </c>
    </row>
    <row r="1533" spans="1:10" ht="40.799999999999997" x14ac:dyDescent="0.3">
      <c r="A1533" s="3">
        <v>44840</v>
      </c>
      <c r="B1533" s="16" t="s">
        <v>10833</v>
      </c>
      <c r="C1533" s="16" t="s">
        <v>10834</v>
      </c>
      <c r="D1533" s="16" t="s">
        <v>5632</v>
      </c>
      <c r="E1533" s="16" t="s">
        <v>3415</v>
      </c>
      <c r="F1533" s="17">
        <v>24.13</v>
      </c>
      <c r="G1533" s="18">
        <v>41.99</v>
      </c>
      <c r="H1533" s="18">
        <v>41.99</v>
      </c>
      <c r="I1533" s="18">
        <v>1013.22</v>
      </c>
      <c r="J1533" s="6" t="s">
        <v>2024</v>
      </c>
    </row>
    <row r="1534" spans="1:10" ht="20.399999999999999" x14ac:dyDescent="0.3">
      <c r="A1534" s="3">
        <v>44874</v>
      </c>
      <c r="B1534" s="16" t="s">
        <v>1283</v>
      </c>
      <c r="C1534" s="16" t="s">
        <v>11255</v>
      </c>
      <c r="D1534" s="16" t="s">
        <v>38</v>
      </c>
      <c r="E1534" s="16" t="s">
        <v>4100</v>
      </c>
      <c r="F1534" s="17">
        <v>93</v>
      </c>
      <c r="G1534" s="18">
        <v>10.49</v>
      </c>
      <c r="H1534" s="18">
        <v>0</v>
      </c>
      <c r="I1534" s="18">
        <v>0</v>
      </c>
      <c r="J1534" s="6" t="s">
        <v>2024</v>
      </c>
    </row>
    <row r="1535" spans="1:10" ht="20.399999999999999" x14ac:dyDescent="0.3">
      <c r="A1535" s="3">
        <v>44874</v>
      </c>
      <c r="B1535" s="16" t="s">
        <v>11256</v>
      </c>
      <c r="C1535" s="16" t="s">
        <v>11257</v>
      </c>
      <c r="D1535" s="16" t="s">
        <v>77</v>
      </c>
      <c r="E1535" s="16" t="s">
        <v>2760</v>
      </c>
      <c r="F1535" s="17">
        <v>246</v>
      </c>
      <c r="G1535" s="18">
        <v>6.64</v>
      </c>
      <c r="H1535" s="18">
        <v>11.29</v>
      </c>
      <c r="I1535" s="18">
        <v>2777.34</v>
      </c>
      <c r="J1535" s="6" t="s">
        <v>2024</v>
      </c>
    </row>
    <row r="1536" spans="1:10" ht="20.399999999999999" x14ac:dyDescent="0.3">
      <c r="A1536" s="3">
        <v>44874</v>
      </c>
      <c r="B1536" s="16" t="s">
        <v>11258</v>
      </c>
      <c r="C1536" s="16" t="s">
        <v>11259</v>
      </c>
      <c r="D1536" s="16" t="s">
        <v>34</v>
      </c>
      <c r="E1536" s="16" t="s">
        <v>7985</v>
      </c>
      <c r="F1536" s="17">
        <v>321.96280000000002</v>
      </c>
      <c r="G1536" s="18">
        <v>19.89</v>
      </c>
      <c r="H1536" s="18">
        <v>48.99</v>
      </c>
      <c r="I1536" s="18">
        <v>15772.96</v>
      </c>
      <c r="J1536" s="6" t="s">
        <v>2024</v>
      </c>
    </row>
    <row r="1537" spans="1:10" ht="30.6" x14ac:dyDescent="0.3">
      <c r="A1537" s="3">
        <v>44874</v>
      </c>
      <c r="B1537" s="16" t="s">
        <v>3002</v>
      </c>
      <c r="C1537" s="16" t="s">
        <v>11260</v>
      </c>
      <c r="D1537" s="16" t="s">
        <v>30</v>
      </c>
      <c r="E1537" s="16" t="s">
        <v>3332</v>
      </c>
      <c r="F1537" s="17">
        <v>53.935200000000002</v>
      </c>
      <c r="G1537" s="18">
        <v>6.1</v>
      </c>
      <c r="H1537" s="18">
        <v>12.1</v>
      </c>
      <c r="I1537" s="18">
        <v>652.62</v>
      </c>
      <c r="J1537" s="6" t="s">
        <v>2024</v>
      </c>
    </row>
    <row r="1538" spans="1:10" ht="20.399999999999999" x14ac:dyDescent="0.3">
      <c r="A1538" s="3">
        <v>44874</v>
      </c>
      <c r="B1538" s="16" t="s">
        <v>8973</v>
      </c>
      <c r="C1538" s="16" t="s">
        <v>11261</v>
      </c>
      <c r="D1538" s="16" t="s">
        <v>77</v>
      </c>
      <c r="E1538" s="16" t="s">
        <v>2126</v>
      </c>
      <c r="F1538" s="17">
        <v>24</v>
      </c>
      <c r="G1538" s="18">
        <v>5.49</v>
      </c>
      <c r="H1538" s="18">
        <v>27.66</v>
      </c>
      <c r="I1538" s="18">
        <v>663.84</v>
      </c>
      <c r="J1538" s="6" t="s">
        <v>2024</v>
      </c>
    </row>
    <row r="1539" spans="1:10" ht="20.399999999999999" x14ac:dyDescent="0.3">
      <c r="A1539" s="3">
        <v>44874</v>
      </c>
      <c r="B1539" s="16" t="s">
        <v>11262</v>
      </c>
      <c r="C1539" s="16" t="s">
        <v>11263</v>
      </c>
      <c r="D1539" s="16" t="s">
        <v>77</v>
      </c>
      <c r="E1539" s="16" t="s">
        <v>2137</v>
      </c>
      <c r="F1539" s="17">
        <v>499</v>
      </c>
      <c r="G1539" s="18">
        <v>2.0299999999999998</v>
      </c>
      <c r="H1539" s="18">
        <v>12.8</v>
      </c>
      <c r="I1539" s="18">
        <v>6387.2</v>
      </c>
      <c r="J1539" s="6" t="s">
        <v>2024</v>
      </c>
    </row>
    <row r="1540" spans="1:10" ht="20.399999999999999" x14ac:dyDescent="0.3">
      <c r="A1540" s="3">
        <v>44874</v>
      </c>
      <c r="B1540" s="16" t="s">
        <v>3138</v>
      </c>
      <c r="C1540" s="16" t="s">
        <v>11264</v>
      </c>
      <c r="D1540" s="16" t="s">
        <v>77</v>
      </c>
      <c r="E1540" s="16" t="s">
        <v>2285</v>
      </c>
      <c r="F1540" s="17">
        <v>3</v>
      </c>
      <c r="G1540" s="18">
        <v>17.57</v>
      </c>
      <c r="H1540" s="18">
        <v>33.33</v>
      </c>
      <c r="I1540" s="18">
        <v>100</v>
      </c>
      <c r="J1540" s="6" t="s">
        <v>2024</v>
      </c>
    </row>
    <row r="1541" spans="1:10" ht="20.399999999999999" x14ac:dyDescent="0.3">
      <c r="A1541" s="3">
        <v>44874</v>
      </c>
      <c r="B1541" s="16" t="s">
        <v>11265</v>
      </c>
      <c r="C1541" s="16" t="s">
        <v>11266</v>
      </c>
      <c r="D1541" s="16" t="s">
        <v>73</v>
      </c>
      <c r="E1541" s="16" t="s">
        <v>6166</v>
      </c>
      <c r="F1541" s="17">
        <v>440</v>
      </c>
      <c r="G1541" s="18">
        <v>3.23</v>
      </c>
      <c r="H1541" s="18">
        <v>10.220000000000001</v>
      </c>
      <c r="I1541" s="18">
        <v>4496.8</v>
      </c>
      <c r="J1541" s="6" t="s">
        <v>2024</v>
      </c>
    </row>
    <row r="1542" spans="1:10" ht="30.6" x14ac:dyDescent="0.3">
      <c r="A1542" s="3">
        <v>44874</v>
      </c>
      <c r="B1542" s="16" t="s">
        <v>11267</v>
      </c>
      <c r="C1542" s="16" t="s">
        <v>11268</v>
      </c>
      <c r="D1542" s="16" t="s">
        <v>30</v>
      </c>
      <c r="E1542" s="16" t="s">
        <v>11269</v>
      </c>
      <c r="F1542" s="17">
        <v>5.25</v>
      </c>
      <c r="G1542" s="18">
        <v>4.2</v>
      </c>
      <c r="H1542" s="18">
        <v>19.05</v>
      </c>
      <c r="I1542" s="18">
        <v>100</v>
      </c>
      <c r="J1542" s="6" t="s">
        <v>2024</v>
      </c>
    </row>
    <row r="1543" spans="1:10" ht="20.399999999999999" x14ac:dyDescent="0.3">
      <c r="A1543" s="3">
        <v>44874</v>
      </c>
      <c r="B1543" s="16" t="s">
        <v>11270</v>
      </c>
      <c r="C1543" s="16" t="s">
        <v>11271</v>
      </c>
      <c r="D1543" s="16" t="s">
        <v>34</v>
      </c>
      <c r="E1543" s="16" t="s">
        <v>11272</v>
      </c>
      <c r="F1543" s="17">
        <v>20.476199999999999</v>
      </c>
      <c r="G1543" s="18">
        <v>1.02</v>
      </c>
      <c r="H1543" s="18">
        <v>15</v>
      </c>
      <c r="I1543" s="18">
        <v>307.14</v>
      </c>
      <c r="J1543" s="6" t="s">
        <v>2024</v>
      </c>
    </row>
    <row r="1544" spans="1:10" ht="20.399999999999999" x14ac:dyDescent="0.3">
      <c r="A1544" s="3">
        <v>44874</v>
      </c>
      <c r="B1544" s="16" t="s">
        <v>11273</v>
      </c>
      <c r="C1544" s="16" t="s">
        <v>11274</v>
      </c>
      <c r="D1544" s="16" t="s">
        <v>34</v>
      </c>
      <c r="E1544" s="16" t="s">
        <v>11272</v>
      </c>
      <c r="F1544" s="17">
        <v>88.666700000000006</v>
      </c>
      <c r="G1544" s="18">
        <v>1.0069999999999999</v>
      </c>
      <c r="H1544" s="18">
        <v>15</v>
      </c>
      <c r="I1544" s="18">
        <v>1330</v>
      </c>
      <c r="J1544" s="6" t="s">
        <v>2024</v>
      </c>
    </row>
    <row r="1545" spans="1:10" ht="20.399999999999999" x14ac:dyDescent="0.3">
      <c r="A1545" s="3">
        <v>44874</v>
      </c>
      <c r="B1545" s="16" t="s">
        <v>11275</v>
      </c>
      <c r="C1545" s="16" t="s">
        <v>11276</v>
      </c>
      <c r="D1545" s="16" t="s">
        <v>34</v>
      </c>
      <c r="E1545" s="16" t="s">
        <v>6066</v>
      </c>
      <c r="F1545" s="17">
        <v>31.5</v>
      </c>
      <c r="G1545" s="18">
        <v>8.1300000000000008</v>
      </c>
      <c r="H1545" s="18">
        <v>25.38</v>
      </c>
      <c r="I1545" s="18">
        <v>799.47</v>
      </c>
      <c r="J1545" s="6" t="s">
        <v>2024</v>
      </c>
    </row>
    <row r="1546" spans="1:10" ht="30.6" x14ac:dyDescent="0.3">
      <c r="A1546" s="3">
        <v>44874</v>
      </c>
      <c r="B1546" s="16" t="s">
        <v>11277</v>
      </c>
      <c r="C1546" s="16" t="s">
        <v>11278</v>
      </c>
      <c r="D1546" s="16" t="s">
        <v>246</v>
      </c>
      <c r="E1546" s="16" t="s">
        <v>7350</v>
      </c>
      <c r="F1546" s="17">
        <v>821</v>
      </c>
      <c r="G1546" s="18">
        <v>3.36</v>
      </c>
      <c r="H1546" s="18">
        <v>8.5</v>
      </c>
      <c r="I1546" s="18">
        <v>6978.5</v>
      </c>
      <c r="J1546" s="6" t="s">
        <v>2024</v>
      </c>
    </row>
    <row r="1547" spans="1:10" ht="20.399999999999999" x14ac:dyDescent="0.3">
      <c r="A1547" s="3">
        <v>44874</v>
      </c>
      <c r="B1547" s="16" t="s">
        <v>11279</v>
      </c>
      <c r="C1547" s="16" t="s">
        <v>11280</v>
      </c>
      <c r="D1547" s="16" t="s">
        <v>246</v>
      </c>
      <c r="E1547" s="16" t="s">
        <v>7350</v>
      </c>
      <c r="F1547" s="17">
        <v>844</v>
      </c>
      <c r="G1547" s="18">
        <v>3.36</v>
      </c>
      <c r="H1547" s="18">
        <v>8.5</v>
      </c>
      <c r="I1547" s="18">
        <v>7174</v>
      </c>
      <c r="J1547" s="6" t="s">
        <v>2024</v>
      </c>
    </row>
    <row r="1548" spans="1:10" ht="20.399999999999999" x14ac:dyDescent="0.3">
      <c r="A1548" s="3">
        <v>44874</v>
      </c>
      <c r="B1548" s="16" t="s">
        <v>11281</v>
      </c>
      <c r="C1548" s="16" t="s">
        <v>11282</v>
      </c>
      <c r="D1548" s="16" t="s">
        <v>246</v>
      </c>
      <c r="E1548" s="16" t="s">
        <v>7350</v>
      </c>
      <c r="F1548" s="17">
        <v>809</v>
      </c>
      <c r="G1548" s="18">
        <v>3.36</v>
      </c>
      <c r="H1548" s="18">
        <v>8.5</v>
      </c>
      <c r="I1548" s="18">
        <v>6876.5</v>
      </c>
      <c r="J1548" s="6" t="s">
        <v>2024</v>
      </c>
    </row>
    <row r="1549" spans="1:10" ht="30.6" x14ac:dyDescent="0.3">
      <c r="A1549" s="3">
        <v>44874</v>
      </c>
      <c r="B1549" s="16" t="s">
        <v>11283</v>
      </c>
      <c r="C1549" s="16" t="s">
        <v>11284</v>
      </c>
      <c r="D1549" s="16" t="s">
        <v>12</v>
      </c>
      <c r="E1549" s="16" t="s">
        <v>7820</v>
      </c>
      <c r="F1549" s="17">
        <v>93</v>
      </c>
      <c r="G1549" s="18">
        <v>1.29</v>
      </c>
      <c r="H1549" s="18">
        <v>4.0199999999999996</v>
      </c>
      <c r="I1549" s="18">
        <v>373.86</v>
      </c>
      <c r="J1549" s="6" t="s">
        <v>2024</v>
      </c>
    </row>
    <row r="1550" spans="1:10" ht="20.399999999999999" x14ac:dyDescent="0.3">
      <c r="A1550" s="3">
        <v>44909</v>
      </c>
      <c r="B1550" s="16" t="s">
        <v>6640</v>
      </c>
      <c r="C1550" s="16" t="s">
        <v>12112</v>
      </c>
      <c r="D1550" s="16" t="s">
        <v>77</v>
      </c>
      <c r="E1550" s="16" t="s">
        <v>12113</v>
      </c>
      <c r="F1550" s="17">
        <v>152.86660000000001</v>
      </c>
      <c r="G1550" s="18">
        <v>3.65</v>
      </c>
      <c r="H1550" s="18">
        <v>4.38</v>
      </c>
      <c r="I1550" s="335">
        <v>669.56</v>
      </c>
      <c r="J1550" s="6" t="s">
        <v>2024</v>
      </c>
    </row>
    <row r="1551" spans="1:10" ht="20.399999999999999" x14ac:dyDescent="0.3">
      <c r="A1551" s="3">
        <v>44909</v>
      </c>
      <c r="B1551" s="16" t="s">
        <v>12114</v>
      </c>
      <c r="C1551" s="16" t="s">
        <v>12115</v>
      </c>
      <c r="D1551" s="16" t="s">
        <v>246</v>
      </c>
      <c r="E1551" s="16" t="s">
        <v>4082</v>
      </c>
      <c r="F1551" s="17">
        <v>73</v>
      </c>
      <c r="G1551" s="18">
        <v>10.89</v>
      </c>
      <c r="H1551" s="18">
        <v>20</v>
      </c>
      <c r="I1551" s="335">
        <v>1460</v>
      </c>
      <c r="J1551" s="6" t="s">
        <v>2024</v>
      </c>
    </row>
    <row r="1552" spans="1:10" ht="20.399999999999999" x14ac:dyDescent="0.3">
      <c r="A1552" s="3">
        <v>44909</v>
      </c>
      <c r="B1552" s="16" t="s">
        <v>6276</v>
      </c>
      <c r="C1552" s="16" t="s">
        <v>12116</v>
      </c>
      <c r="D1552" s="16" t="s">
        <v>1188</v>
      </c>
      <c r="E1552" s="16" t="s">
        <v>3406</v>
      </c>
      <c r="F1552" s="17">
        <v>4840.6882999999998</v>
      </c>
      <c r="G1552" s="18">
        <v>23.23</v>
      </c>
      <c r="H1552" s="18">
        <v>27.876000000000001</v>
      </c>
      <c r="I1552" s="335">
        <v>134939.01</v>
      </c>
      <c r="J1552" s="6" t="s">
        <v>2024</v>
      </c>
    </row>
    <row r="1553" spans="1:10" ht="20.399999999999999" x14ac:dyDescent="0.3">
      <c r="A1553" s="3">
        <v>44909</v>
      </c>
      <c r="B1553" s="16" t="s">
        <v>6917</v>
      </c>
      <c r="C1553" s="16" t="s">
        <v>12117</v>
      </c>
      <c r="D1553" s="16" t="s">
        <v>1188</v>
      </c>
      <c r="E1553" s="16" t="s">
        <v>12118</v>
      </c>
      <c r="F1553" s="17">
        <v>79.650000000000006</v>
      </c>
      <c r="G1553" s="18">
        <v>4.42</v>
      </c>
      <c r="H1553" s="18">
        <v>6</v>
      </c>
      <c r="I1553" s="335">
        <v>477.9</v>
      </c>
      <c r="J1553" s="6" t="s">
        <v>2024</v>
      </c>
    </row>
    <row r="1554" spans="1:10" ht="30.6" x14ac:dyDescent="0.3">
      <c r="A1554" s="3">
        <v>44909</v>
      </c>
      <c r="B1554" s="16" t="s">
        <v>6917</v>
      </c>
      <c r="C1554" s="16" t="s">
        <v>12119</v>
      </c>
      <c r="D1554" s="16" t="s">
        <v>30</v>
      </c>
      <c r="E1554" s="16" t="s">
        <v>12120</v>
      </c>
      <c r="F1554" s="17">
        <v>445.08</v>
      </c>
      <c r="G1554" s="18">
        <v>5.0999999999999996</v>
      </c>
      <c r="H1554" s="18">
        <v>6</v>
      </c>
      <c r="I1554" s="335">
        <v>2670.48</v>
      </c>
      <c r="J1554" s="6" t="s">
        <v>2024</v>
      </c>
    </row>
    <row r="1555" spans="1:10" ht="20.399999999999999" x14ac:dyDescent="0.3">
      <c r="A1555" s="3">
        <v>44909</v>
      </c>
      <c r="B1555" s="16" t="s">
        <v>12121</v>
      </c>
      <c r="C1555" s="16" t="s">
        <v>12122</v>
      </c>
      <c r="D1555" s="16" t="s">
        <v>38</v>
      </c>
      <c r="E1555" s="16" t="s">
        <v>4276</v>
      </c>
      <c r="F1555" s="17">
        <v>2588</v>
      </c>
      <c r="G1555" s="18">
        <v>10.77</v>
      </c>
      <c r="H1555" s="18">
        <v>0</v>
      </c>
      <c r="I1555" s="335">
        <v>0</v>
      </c>
      <c r="J1555" s="6" t="s">
        <v>2024</v>
      </c>
    </row>
    <row r="1556" spans="1:10" ht="30.6" x14ac:dyDescent="0.3">
      <c r="A1556" s="3">
        <v>44909</v>
      </c>
      <c r="B1556" s="16" t="s">
        <v>12123</v>
      </c>
      <c r="C1556" s="16" t="s">
        <v>12124</v>
      </c>
      <c r="D1556" s="16" t="s">
        <v>12</v>
      </c>
      <c r="E1556" s="16" t="s">
        <v>12125</v>
      </c>
      <c r="F1556" s="17">
        <v>32</v>
      </c>
      <c r="G1556" s="18">
        <v>6.03</v>
      </c>
      <c r="H1556" s="18">
        <v>7.96</v>
      </c>
      <c r="I1556" s="335">
        <v>264.72000000000003</v>
      </c>
      <c r="J1556" s="6" t="s">
        <v>2024</v>
      </c>
    </row>
    <row r="1557" spans="1:10" ht="20.399999999999999" x14ac:dyDescent="0.3">
      <c r="A1557" s="3">
        <v>44909</v>
      </c>
      <c r="B1557" s="16" t="s">
        <v>1283</v>
      </c>
      <c r="C1557" s="16" t="s">
        <v>12126</v>
      </c>
      <c r="D1557" s="16" t="s">
        <v>1188</v>
      </c>
      <c r="E1557" s="16" t="s">
        <v>2848</v>
      </c>
      <c r="F1557" s="17">
        <v>125.5</v>
      </c>
      <c r="G1557" s="18">
        <v>9.32</v>
      </c>
      <c r="H1557" s="18">
        <v>9.44</v>
      </c>
      <c r="I1557" s="335">
        <v>1184.72</v>
      </c>
      <c r="J1557" s="6" t="s">
        <v>2024</v>
      </c>
    </row>
    <row r="1558" spans="1:10" ht="20.399999999999999" x14ac:dyDescent="0.3">
      <c r="A1558" s="3">
        <v>44909</v>
      </c>
      <c r="B1558" s="16" t="s">
        <v>6607</v>
      </c>
      <c r="C1558" s="16" t="s">
        <v>12127</v>
      </c>
      <c r="D1558" s="16" t="s">
        <v>38</v>
      </c>
      <c r="E1558" s="16" t="s">
        <v>3421</v>
      </c>
      <c r="F1558" s="17">
        <v>1879</v>
      </c>
      <c r="G1558" s="18">
        <v>24.48</v>
      </c>
      <c r="H1558" s="18">
        <v>0</v>
      </c>
      <c r="I1558" s="335">
        <v>0</v>
      </c>
      <c r="J1558" s="6" t="s">
        <v>2024</v>
      </c>
    </row>
    <row r="1559" spans="1:10" ht="20.399999999999999" x14ac:dyDescent="0.3">
      <c r="A1559" s="3">
        <v>44909</v>
      </c>
      <c r="B1559" s="16" t="s">
        <v>9861</v>
      </c>
      <c r="C1559" s="16" t="s">
        <v>12128</v>
      </c>
      <c r="D1559" s="16" t="s">
        <v>1188</v>
      </c>
      <c r="E1559" s="16" t="s">
        <v>3901</v>
      </c>
      <c r="F1559" s="17">
        <v>3597</v>
      </c>
      <c r="G1559" s="18">
        <v>50.39</v>
      </c>
      <c r="H1559" s="18">
        <v>60.468000000000004</v>
      </c>
      <c r="I1559" s="335">
        <v>217503.4</v>
      </c>
      <c r="J1559" s="6" t="s">
        <v>2024</v>
      </c>
    </row>
    <row r="1560" spans="1:10" ht="20.399999999999999" x14ac:dyDescent="0.3">
      <c r="A1560" s="3">
        <v>44909</v>
      </c>
      <c r="B1560" s="16" t="s">
        <v>6607</v>
      </c>
      <c r="C1560" s="16" t="s">
        <v>12129</v>
      </c>
      <c r="D1560" s="16" t="s">
        <v>77</v>
      </c>
      <c r="E1560" s="16" t="s">
        <v>3421</v>
      </c>
      <c r="F1560" s="17">
        <v>260</v>
      </c>
      <c r="G1560" s="18">
        <v>12.24</v>
      </c>
      <c r="H1560" s="18">
        <v>31.9</v>
      </c>
      <c r="I1560" s="335">
        <v>8294</v>
      </c>
      <c r="J1560" s="6" t="s">
        <v>2024</v>
      </c>
    </row>
    <row r="1561" spans="1:10" ht="30.6" x14ac:dyDescent="0.3">
      <c r="A1561" s="3">
        <v>44909</v>
      </c>
      <c r="B1561" s="16" t="s">
        <v>12130</v>
      </c>
      <c r="C1561" s="16" t="s">
        <v>12131</v>
      </c>
      <c r="D1561" s="16" t="s">
        <v>30</v>
      </c>
      <c r="E1561" s="16" t="s">
        <v>7825</v>
      </c>
      <c r="F1561" s="17">
        <v>442.33330000000001</v>
      </c>
      <c r="G1561" s="18">
        <v>4.7699999999999996</v>
      </c>
      <c r="H1561" s="18">
        <v>15.11</v>
      </c>
      <c r="I1561" s="335">
        <v>6683.66</v>
      </c>
      <c r="J1561" s="6" t="s">
        <v>2024</v>
      </c>
    </row>
    <row r="1562" spans="1:10" ht="30.6" x14ac:dyDescent="0.3">
      <c r="A1562" s="3">
        <v>44909</v>
      </c>
      <c r="B1562" s="16" t="s">
        <v>12132</v>
      </c>
      <c r="C1562" s="16" t="s">
        <v>12133</v>
      </c>
      <c r="D1562" s="16" t="s">
        <v>12</v>
      </c>
      <c r="E1562" s="16" t="s">
        <v>3378</v>
      </c>
      <c r="F1562" s="17">
        <v>402</v>
      </c>
      <c r="G1562" s="18">
        <v>7.22</v>
      </c>
      <c r="H1562" s="18">
        <v>59.48</v>
      </c>
      <c r="I1562" s="335">
        <v>23910.959999999999</v>
      </c>
      <c r="J1562" s="6" t="s">
        <v>2024</v>
      </c>
    </row>
    <row r="1563" spans="1:10" ht="30.6" x14ac:dyDescent="0.3">
      <c r="A1563" s="3">
        <v>44909</v>
      </c>
      <c r="B1563" s="16" t="s">
        <v>12134</v>
      </c>
      <c r="C1563" s="16" t="s">
        <v>12135</v>
      </c>
      <c r="D1563" s="16" t="s">
        <v>30</v>
      </c>
      <c r="E1563" s="16" t="s">
        <v>9243</v>
      </c>
      <c r="F1563" s="17">
        <v>323.4375</v>
      </c>
      <c r="G1563" s="18">
        <v>3.39</v>
      </c>
      <c r="H1563" s="18">
        <v>6.02</v>
      </c>
      <c r="I1563" s="335">
        <v>1947.09</v>
      </c>
      <c r="J1563" s="6" t="s">
        <v>2024</v>
      </c>
    </row>
    <row r="1564" spans="1:10" ht="30.6" x14ac:dyDescent="0.3">
      <c r="A1564" s="3">
        <v>44909</v>
      </c>
      <c r="B1564" s="16" t="s">
        <v>12136</v>
      </c>
      <c r="C1564" s="16" t="s">
        <v>12137</v>
      </c>
      <c r="D1564" s="16" t="s">
        <v>30</v>
      </c>
      <c r="E1564" s="16" t="s">
        <v>12138</v>
      </c>
      <c r="F1564" s="17">
        <v>161.38999999999999</v>
      </c>
      <c r="G1564" s="18">
        <v>16.52</v>
      </c>
      <c r="H1564" s="18">
        <v>47.56</v>
      </c>
      <c r="I1564" s="335">
        <v>7675.66</v>
      </c>
      <c r="J1564" s="6" t="s">
        <v>2024</v>
      </c>
    </row>
    <row r="1565" spans="1:10" ht="30.6" x14ac:dyDescent="0.3">
      <c r="A1565" s="3">
        <v>44909</v>
      </c>
      <c r="B1565" s="16" t="s">
        <v>12139</v>
      </c>
      <c r="C1565" s="16" t="s">
        <v>12140</v>
      </c>
      <c r="D1565" s="16" t="s">
        <v>30</v>
      </c>
      <c r="E1565" s="16" t="s">
        <v>12141</v>
      </c>
      <c r="F1565" s="17">
        <v>225.46879999999999</v>
      </c>
      <c r="G1565" s="18">
        <v>1.3</v>
      </c>
      <c r="H1565" s="18">
        <v>10.46</v>
      </c>
      <c r="I1565" s="335">
        <v>2358.4</v>
      </c>
      <c r="J1565" s="6" t="s">
        <v>2024</v>
      </c>
    </row>
    <row r="1566" spans="1:10" ht="30.6" x14ac:dyDescent="0.3">
      <c r="A1566" s="3">
        <v>44909</v>
      </c>
      <c r="B1566" s="16" t="s">
        <v>12142</v>
      </c>
      <c r="C1566" s="16" t="s">
        <v>12143</v>
      </c>
      <c r="D1566" s="16" t="s">
        <v>30</v>
      </c>
      <c r="E1566" s="16" t="s">
        <v>4049</v>
      </c>
      <c r="F1566" s="17">
        <v>306</v>
      </c>
      <c r="G1566" s="18">
        <v>19.09</v>
      </c>
      <c r="H1566" s="18">
        <v>41.05</v>
      </c>
      <c r="I1566" s="335">
        <v>12561.3</v>
      </c>
      <c r="J1566" s="6" t="s">
        <v>2024</v>
      </c>
    </row>
    <row r="1567" spans="1:10" ht="30.6" x14ac:dyDescent="0.3">
      <c r="A1567" s="3">
        <v>44909</v>
      </c>
      <c r="B1567" s="16" t="s">
        <v>12144</v>
      </c>
      <c r="C1567" s="16" t="s">
        <v>12145</v>
      </c>
      <c r="D1567" s="16" t="s">
        <v>12</v>
      </c>
      <c r="E1567" s="16" t="s">
        <v>12146</v>
      </c>
      <c r="F1567" s="17">
        <v>14</v>
      </c>
      <c r="G1567" s="18">
        <v>10.24</v>
      </c>
      <c r="H1567" s="18">
        <v>25.92</v>
      </c>
      <c r="I1567" s="335">
        <v>362.88</v>
      </c>
      <c r="J1567" s="6" t="s">
        <v>2024</v>
      </c>
    </row>
    <row r="1568" spans="1:10" ht="20.399999999999999" x14ac:dyDescent="0.3">
      <c r="A1568" s="3">
        <v>44909</v>
      </c>
      <c r="B1568" s="16" t="s">
        <v>12147</v>
      </c>
      <c r="C1568" s="16" t="s">
        <v>12148</v>
      </c>
      <c r="D1568" s="16" t="s">
        <v>1219</v>
      </c>
      <c r="E1568" s="16" t="s">
        <v>4748</v>
      </c>
      <c r="F1568" s="17">
        <v>85.875</v>
      </c>
      <c r="G1568" s="18">
        <v>2.0299999999999998</v>
      </c>
      <c r="H1568" s="18">
        <v>4.05</v>
      </c>
      <c r="I1568" s="335">
        <v>347.79</v>
      </c>
      <c r="J1568" s="6" t="s">
        <v>2024</v>
      </c>
    </row>
    <row r="1569" spans="1:10" ht="20.399999999999999" x14ac:dyDescent="0.3">
      <c r="A1569" s="3">
        <v>44909</v>
      </c>
      <c r="B1569" s="16" t="s">
        <v>12149</v>
      </c>
      <c r="C1569" s="16" t="s">
        <v>12150</v>
      </c>
      <c r="D1569" s="16" t="s">
        <v>131</v>
      </c>
      <c r="E1569" s="16" t="s">
        <v>3614</v>
      </c>
      <c r="F1569" s="17">
        <v>50</v>
      </c>
      <c r="G1569" s="18">
        <v>36.81</v>
      </c>
      <c r="H1569" s="18">
        <v>119.13</v>
      </c>
      <c r="I1569" s="335">
        <v>5956.5</v>
      </c>
      <c r="J1569" s="6" t="s">
        <v>2024</v>
      </c>
    </row>
    <row r="1570" spans="1:10" ht="30.6" x14ac:dyDescent="0.3">
      <c r="A1570" s="3">
        <v>44909</v>
      </c>
      <c r="B1570" s="16" t="s">
        <v>12151</v>
      </c>
      <c r="C1570" s="16" t="s">
        <v>12152</v>
      </c>
      <c r="D1570" s="16" t="s">
        <v>12</v>
      </c>
      <c r="E1570" s="16" t="s">
        <v>12153</v>
      </c>
      <c r="F1570" s="17">
        <v>255.4</v>
      </c>
      <c r="G1570" s="18">
        <v>0.76</v>
      </c>
      <c r="H1570" s="18">
        <v>6.27</v>
      </c>
      <c r="I1570" s="335">
        <v>1601.36</v>
      </c>
      <c r="J1570" s="6" t="s">
        <v>2024</v>
      </c>
    </row>
    <row r="1571" spans="1:10" ht="20.399999999999999" x14ac:dyDescent="0.3">
      <c r="A1571" s="3">
        <v>44909</v>
      </c>
      <c r="B1571" s="16" t="s">
        <v>12154</v>
      </c>
      <c r="C1571" s="16" t="s">
        <v>12155</v>
      </c>
      <c r="D1571" s="16" t="s">
        <v>246</v>
      </c>
      <c r="E1571" s="16" t="s">
        <v>3382</v>
      </c>
      <c r="F1571" s="17">
        <v>226</v>
      </c>
      <c r="G1571" s="18">
        <v>4.7</v>
      </c>
      <c r="H1571" s="18">
        <v>29.4</v>
      </c>
      <c r="I1571" s="335">
        <v>6644.4</v>
      </c>
      <c r="J1571" s="6" t="s">
        <v>2024</v>
      </c>
    </row>
    <row r="1572" spans="1:10" ht="30.6" x14ac:dyDescent="0.3">
      <c r="A1572" s="3">
        <v>44909</v>
      </c>
      <c r="B1572" s="16" t="s">
        <v>12156</v>
      </c>
      <c r="C1572" s="16" t="s">
        <v>12157</v>
      </c>
      <c r="D1572" s="16" t="s">
        <v>30</v>
      </c>
      <c r="E1572" s="16" t="s">
        <v>4276</v>
      </c>
      <c r="F1572" s="17">
        <v>52.8</v>
      </c>
      <c r="G1572" s="18">
        <v>4.6500000000000004</v>
      </c>
      <c r="H1572" s="18">
        <v>15.22</v>
      </c>
      <c r="I1572" s="335">
        <v>803.62</v>
      </c>
      <c r="J1572" s="6" t="s">
        <v>2024</v>
      </c>
    </row>
    <row r="1573" spans="1:10" ht="20.399999999999999" x14ac:dyDescent="0.3">
      <c r="A1573" s="3">
        <v>44909</v>
      </c>
      <c r="B1573" s="16" t="s">
        <v>12158</v>
      </c>
      <c r="C1573" s="16" t="s">
        <v>12159</v>
      </c>
      <c r="D1573" s="16" t="s">
        <v>246</v>
      </c>
      <c r="E1573" s="16" t="s">
        <v>2220</v>
      </c>
      <c r="F1573" s="17">
        <v>186</v>
      </c>
      <c r="G1573" s="18">
        <v>5.66</v>
      </c>
      <c r="H1573" s="18">
        <v>42.28</v>
      </c>
      <c r="I1573" s="335">
        <v>7864.08</v>
      </c>
      <c r="J1573" s="6" t="s">
        <v>2024</v>
      </c>
    </row>
    <row r="1574" spans="1:10" ht="20.399999999999999" x14ac:dyDescent="0.3">
      <c r="A1574" s="3">
        <v>44909</v>
      </c>
      <c r="B1574" s="16" t="s">
        <v>12160</v>
      </c>
      <c r="C1574" s="16" t="s">
        <v>12161</v>
      </c>
      <c r="D1574" s="16" t="s">
        <v>77</v>
      </c>
      <c r="E1574" s="16" t="s">
        <v>3428</v>
      </c>
      <c r="F1574" s="17">
        <v>20.25</v>
      </c>
      <c r="G1574" s="18">
        <v>3.75</v>
      </c>
      <c r="H1574" s="18">
        <v>38.869999999999997</v>
      </c>
      <c r="I1574" s="335">
        <v>787.12</v>
      </c>
      <c r="J1574" s="6" t="s">
        <v>2024</v>
      </c>
    </row>
    <row r="1575" spans="1:10" ht="30.6" x14ac:dyDescent="0.3">
      <c r="A1575" s="3">
        <v>44909</v>
      </c>
      <c r="B1575" s="16" t="s">
        <v>12162</v>
      </c>
      <c r="C1575" s="16" t="s">
        <v>12163</v>
      </c>
      <c r="D1575" s="16" t="s">
        <v>12</v>
      </c>
      <c r="E1575" s="16" t="s">
        <v>12164</v>
      </c>
      <c r="F1575" s="17">
        <v>125</v>
      </c>
      <c r="G1575" s="18">
        <v>3.3</v>
      </c>
      <c r="H1575" s="18">
        <v>21.13</v>
      </c>
      <c r="I1575" s="335">
        <v>2641.25</v>
      </c>
      <c r="J1575" s="6" t="s">
        <v>2024</v>
      </c>
    </row>
    <row r="1576" spans="1:10" ht="20.399999999999999" x14ac:dyDescent="0.3">
      <c r="A1576" s="3">
        <v>44909</v>
      </c>
      <c r="B1576" s="16" t="s">
        <v>12165</v>
      </c>
      <c r="C1576" s="16" t="s">
        <v>12166</v>
      </c>
      <c r="D1576" s="16" t="s">
        <v>77</v>
      </c>
      <c r="E1576" s="16" t="s">
        <v>4791</v>
      </c>
      <c r="F1576" s="17">
        <v>9</v>
      </c>
      <c r="G1576" s="18">
        <v>29.37</v>
      </c>
      <c r="H1576" s="18">
        <v>47</v>
      </c>
      <c r="I1576" s="335">
        <v>423</v>
      </c>
      <c r="J1576" s="6" t="s">
        <v>2024</v>
      </c>
    </row>
    <row r="1577" spans="1:10" ht="20.399999999999999" x14ac:dyDescent="0.3">
      <c r="A1577" s="3">
        <v>44909</v>
      </c>
      <c r="B1577" s="16" t="s">
        <v>12167</v>
      </c>
      <c r="C1577" s="16" t="s">
        <v>12168</v>
      </c>
      <c r="D1577" s="16" t="s">
        <v>1054</v>
      </c>
      <c r="E1577" s="16" t="s">
        <v>2865</v>
      </c>
      <c r="F1577" s="17">
        <v>3</v>
      </c>
      <c r="G1577" s="18">
        <v>27.41</v>
      </c>
      <c r="H1577" s="18">
        <v>40.380000000000003</v>
      </c>
      <c r="I1577" s="335">
        <v>121.14</v>
      </c>
      <c r="J1577" s="6" t="s">
        <v>2024</v>
      </c>
    </row>
    <row r="1578" spans="1:10" ht="20.399999999999999" x14ac:dyDescent="0.3">
      <c r="A1578" s="30">
        <v>44959</v>
      </c>
      <c r="B1578" s="16" t="s">
        <v>5392</v>
      </c>
      <c r="C1578" s="16" t="s">
        <v>13193</v>
      </c>
      <c r="D1578" s="16" t="s">
        <v>13194</v>
      </c>
      <c r="E1578" s="16" t="s">
        <v>5395</v>
      </c>
      <c r="F1578" s="17">
        <v>4856</v>
      </c>
      <c r="G1578" s="18">
        <v>18.64</v>
      </c>
      <c r="H1578" s="18">
        <v>18.64</v>
      </c>
      <c r="I1578" s="335">
        <v>90515.839999999997</v>
      </c>
      <c r="J1578" s="6" t="s">
        <v>2024</v>
      </c>
    </row>
    <row r="1579" spans="1:10" ht="20.399999999999999" x14ac:dyDescent="0.3">
      <c r="A1579" s="30">
        <v>44959</v>
      </c>
      <c r="B1579" s="16" t="s">
        <v>8970</v>
      </c>
      <c r="C1579" s="16" t="s">
        <v>13195</v>
      </c>
      <c r="D1579" s="16" t="s">
        <v>13196</v>
      </c>
      <c r="E1579" s="16" t="s">
        <v>13197</v>
      </c>
      <c r="F1579" s="17">
        <v>6959.5</v>
      </c>
      <c r="G1579" s="18">
        <v>34.43</v>
      </c>
      <c r="H1579" s="18">
        <v>0</v>
      </c>
      <c r="I1579" s="335">
        <v>0</v>
      </c>
      <c r="J1579" s="6" t="s">
        <v>2024</v>
      </c>
    </row>
    <row r="1580" spans="1:10" ht="20.399999999999999" x14ac:dyDescent="0.3">
      <c r="A1580" s="30">
        <v>44959</v>
      </c>
      <c r="B1580" s="16" t="s">
        <v>1269</v>
      </c>
      <c r="C1580" s="16" t="s">
        <v>13198</v>
      </c>
      <c r="D1580" s="16" t="s">
        <v>38</v>
      </c>
      <c r="E1580" s="16" t="s">
        <v>4103</v>
      </c>
      <c r="F1580" s="17">
        <v>1977</v>
      </c>
      <c r="G1580" s="18">
        <v>51.27</v>
      </c>
      <c r="H1580" s="18">
        <v>0</v>
      </c>
      <c r="I1580" s="335">
        <v>0</v>
      </c>
      <c r="J1580" s="6" t="s">
        <v>2024</v>
      </c>
    </row>
    <row r="1581" spans="1:10" ht="20.399999999999999" x14ac:dyDescent="0.3">
      <c r="A1581" s="30">
        <v>44959</v>
      </c>
      <c r="B1581" s="16" t="s">
        <v>13199</v>
      </c>
      <c r="C1581" s="16" t="s">
        <v>13200</v>
      </c>
      <c r="D1581" s="16" t="s">
        <v>38</v>
      </c>
      <c r="E1581" s="16" t="s">
        <v>3912</v>
      </c>
      <c r="F1581" s="17">
        <v>1406</v>
      </c>
      <c r="G1581" s="18">
        <v>22.98</v>
      </c>
      <c r="H1581" s="18">
        <v>0</v>
      </c>
      <c r="I1581" s="335">
        <v>0</v>
      </c>
      <c r="J1581" s="6" t="s">
        <v>2024</v>
      </c>
    </row>
    <row r="1582" spans="1:10" ht="30.6" x14ac:dyDescent="0.3">
      <c r="A1582" s="30">
        <v>44959</v>
      </c>
      <c r="B1582" s="16" t="s">
        <v>6607</v>
      </c>
      <c r="C1582" s="16" t="s">
        <v>13201</v>
      </c>
      <c r="D1582" s="16" t="s">
        <v>30</v>
      </c>
      <c r="E1582" s="16" t="s">
        <v>3421</v>
      </c>
      <c r="F1582" s="17">
        <v>64.2</v>
      </c>
      <c r="G1582" s="18">
        <v>18.065999999999999</v>
      </c>
      <c r="H1582" s="18">
        <v>29.09</v>
      </c>
      <c r="I1582" s="335">
        <v>1867.58</v>
      </c>
      <c r="J1582" s="6" t="s">
        <v>2024</v>
      </c>
    </row>
    <row r="1583" spans="1:10" ht="20.399999999999999" x14ac:dyDescent="0.3">
      <c r="A1583" s="30">
        <v>44959</v>
      </c>
      <c r="B1583" s="16" t="s">
        <v>9861</v>
      </c>
      <c r="C1583" s="16" t="s">
        <v>13202</v>
      </c>
      <c r="D1583" s="16" t="s">
        <v>1188</v>
      </c>
      <c r="E1583" s="16" t="s">
        <v>13203</v>
      </c>
      <c r="F1583" s="17">
        <v>6461.7857999999997</v>
      </c>
      <c r="G1583" s="18">
        <v>19.170000000000002</v>
      </c>
      <c r="H1583" s="18">
        <v>19.170000000000002</v>
      </c>
      <c r="I1583" s="335">
        <v>123872.43</v>
      </c>
      <c r="J1583" s="6" t="s">
        <v>2024</v>
      </c>
    </row>
    <row r="1584" spans="1:10" ht="20.399999999999999" x14ac:dyDescent="0.3">
      <c r="A1584" s="30">
        <v>44959</v>
      </c>
      <c r="B1584" s="16" t="s">
        <v>9861</v>
      </c>
      <c r="C1584" s="16" t="s">
        <v>13204</v>
      </c>
      <c r="D1584" s="16" t="s">
        <v>1188</v>
      </c>
      <c r="E1584" s="16" t="s">
        <v>13205</v>
      </c>
      <c r="F1584" s="17">
        <v>99.428600000000003</v>
      </c>
      <c r="G1584" s="18">
        <v>29.87</v>
      </c>
      <c r="H1584" s="18">
        <v>29.87</v>
      </c>
      <c r="I1584" s="335">
        <v>2969.93</v>
      </c>
      <c r="J1584" s="6" t="s">
        <v>2024</v>
      </c>
    </row>
    <row r="1585" spans="1:10" ht="20.399999999999999" x14ac:dyDescent="0.3">
      <c r="A1585" s="30">
        <v>44959</v>
      </c>
      <c r="B1585" s="16" t="s">
        <v>6902</v>
      </c>
      <c r="C1585" s="16" t="s">
        <v>13206</v>
      </c>
      <c r="D1585" s="16" t="s">
        <v>77</v>
      </c>
      <c r="E1585" s="16" t="s">
        <v>13207</v>
      </c>
      <c r="F1585" s="17">
        <v>466</v>
      </c>
      <c r="G1585" s="18">
        <v>3.38</v>
      </c>
      <c r="H1585" s="18">
        <v>9.5</v>
      </c>
      <c r="I1585" s="335">
        <v>4427</v>
      </c>
      <c r="J1585" s="6" t="s">
        <v>2024</v>
      </c>
    </row>
    <row r="1586" spans="1:10" ht="40.799999999999997" x14ac:dyDescent="0.3">
      <c r="A1586" s="30">
        <v>44959</v>
      </c>
      <c r="B1586" s="16" t="s">
        <v>13208</v>
      </c>
      <c r="C1586" s="16" t="s">
        <v>13209</v>
      </c>
      <c r="D1586" s="16" t="s">
        <v>13210</v>
      </c>
      <c r="E1586" s="16" t="s">
        <v>3860</v>
      </c>
      <c r="F1586" s="17">
        <v>97</v>
      </c>
      <c r="G1586" s="18">
        <v>6.18</v>
      </c>
      <c r="H1586" s="18">
        <v>7.4160000000000004</v>
      </c>
      <c r="I1586" s="335">
        <v>719.35</v>
      </c>
      <c r="J1586" s="6" t="s">
        <v>2024</v>
      </c>
    </row>
    <row r="1587" spans="1:10" ht="20.399999999999999" x14ac:dyDescent="0.3">
      <c r="A1587" s="30">
        <v>44959</v>
      </c>
      <c r="B1587" s="16" t="s">
        <v>13211</v>
      </c>
      <c r="C1587" s="16" t="s">
        <v>13212</v>
      </c>
      <c r="D1587" s="16" t="s">
        <v>77</v>
      </c>
      <c r="E1587" s="16" t="s">
        <v>13213</v>
      </c>
      <c r="F1587" s="17">
        <v>362</v>
      </c>
      <c r="G1587" s="18">
        <v>3.3</v>
      </c>
      <c r="H1587" s="18">
        <v>6.6</v>
      </c>
      <c r="I1587" s="335">
        <v>2389.1999999999998</v>
      </c>
      <c r="J1587" s="6" t="s">
        <v>2024</v>
      </c>
    </row>
    <row r="1588" spans="1:10" ht="20.399999999999999" x14ac:dyDescent="0.3">
      <c r="A1588" s="35">
        <v>44959</v>
      </c>
      <c r="B1588" s="36" t="s">
        <v>13214</v>
      </c>
      <c r="C1588" s="36" t="s">
        <v>13215</v>
      </c>
      <c r="D1588" s="36" t="s">
        <v>246</v>
      </c>
      <c r="E1588" s="36" t="s">
        <v>3376</v>
      </c>
      <c r="F1588" s="37">
        <v>574</v>
      </c>
      <c r="G1588" s="38">
        <v>14.02</v>
      </c>
      <c r="H1588" s="38">
        <v>40.28</v>
      </c>
      <c r="I1588" s="170">
        <v>23120.720000000001</v>
      </c>
      <c r="J1588" s="38" t="s">
        <v>13976</v>
      </c>
    </row>
    <row r="1589" spans="1:10" ht="30.6" x14ac:dyDescent="0.3">
      <c r="A1589" s="35">
        <v>44959</v>
      </c>
      <c r="B1589" s="36" t="s">
        <v>13216</v>
      </c>
      <c r="C1589" s="36" t="s">
        <v>13217</v>
      </c>
      <c r="D1589" s="36" t="s">
        <v>7949</v>
      </c>
      <c r="E1589" s="36" t="s">
        <v>13218</v>
      </c>
      <c r="F1589" s="37">
        <v>160</v>
      </c>
      <c r="G1589" s="38">
        <v>12.24</v>
      </c>
      <c r="H1589" s="38">
        <v>28.9</v>
      </c>
      <c r="I1589" s="170">
        <v>4624</v>
      </c>
      <c r="J1589" s="38" t="s">
        <v>13976</v>
      </c>
    </row>
    <row r="1590" spans="1:10" ht="20.399999999999999" x14ac:dyDescent="0.3">
      <c r="A1590" s="30">
        <v>44959</v>
      </c>
      <c r="B1590" s="16" t="s">
        <v>13219</v>
      </c>
      <c r="C1590" s="16" t="s">
        <v>13220</v>
      </c>
      <c r="D1590" s="16" t="s">
        <v>246</v>
      </c>
      <c r="E1590" s="16" t="s">
        <v>11858</v>
      </c>
      <c r="F1590" s="17">
        <v>562</v>
      </c>
      <c r="G1590" s="18">
        <v>7.47</v>
      </c>
      <c r="H1590" s="18">
        <v>22</v>
      </c>
      <c r="I1590" s="335">
        <v>12364</v>
      </c>
      <c r="J1590" s="6" t="s">
        <v>2024</v>
      </c>
    </row>
    <row r="1591" spans="1:10" ht="40.799999999999997" x14ac:dyDescent="0.3">
      <c r="A1591" s="30">
        <v>44959</v>
      </c>
      <c r="B1591" s="16" t="s">
        <v>13221</v>
      </c>
      <c r="C1591" s="16" t="s">
        <v>13222</v>
      </c>
      <c r="D1591" s="16" t="s">
        <v>7705</v>
      </c>
      <c r="E1591" s="16" t="s">
        <v>10324</v>
      </c>
      <c r="F1591" s="17">
        <v>341</v>
      </c>
      <c r="G1591" s="18">
        <v>2.39</v>
      </c>
      <c r="H1591" s="18">
        <v>6.9</v>
      </c>
      <c r="I1591" s="335">
        <v>2352.9</v>
      </c>
      <c r="J1591" s="6" t="s">
        <v>2024</v>
      </c>
    </row>
    <row r="1592" spans="1:10" ht="20.399999999999999" x14ac:dyDescent="0.3">
      <c r="A1592" s="30">
        <v>44959</v>
      </c>
      <c r="B1592" s="16" t="s">
        <v>13223</v>
      </c>
      <c r="C1592" s="16" t="s">
        <v>13224</v>
      </c>
      <c r="D1592" s="16" t="s">
        <v>73</v>
      </c>
      <c r="E1592" s="16" t="s">
        <v>2634</v>
      </c>
      <c r="F1592" s="17">
        <v>268</v>
      </c>
      <c r="G1592" s="18">
        <v>10.82</v>
      </c>
      <c r="H1592" s="18">
        <v>25.97</v>
      </c>
      <c r="I1592" s="335">
        <v>6959.96</v>
      </c>
      <c r="J1592" s="6" t="s">
        <v>2024</v>
      </c>
    </row>
    <row r="1593" spans="1:10" ht="40.799999999999997" x14ac:dyDescent="0.3">
      <c r="A1593" s="30">
        <v>44959</v>
      </c>
      <c r="B1593" s="16" t="s">
        <v>13225</v>
      </c>
      <c r="C1593" s="16" t="s">
        <v>13226</v>
      </c>
      <c r="D1593" s="16" t="s">
        <v>73</v>
      </c>
      <c r="E1593" s="16" t="s">
        <v>10082</v>
      </c>
      <c r="F1593" s="17">
        <v>219</v>
      </c>
      <c r="G1593" s="18">
        <v>5.03</v>
      </c>
      <c r="H1593" s="18">
        <v>10.5</v>
      </c>
      <c r="I1593" s="335">
        <v>2299.5</v>
      </c>
      <c r="J1593" s="6" t="s">
        <v>2024</v>
      </c>
    </row>
    <row r="1594" spans="1:10" ht="20.399999999999999" x14ac:dyDescent="0.3">
      <c r="A1594" s="30">
        <v>44959</v>
      </c>
      <c r="B1594" s="16" t="s">
        <v>13227</v>
      </c>
      <c r="C1594" s="16" t="s">
        <v>13228</v>
      </c>
      <c r="D1594" s="16" t="s">
        <v>34</v>
      </c>
      <c r="E1594" s="16" t="s">
        <v>12764</v>
      </c>
      <c r="F1594" s="17">
        <v>6.3333000000000004</v>
      </c>
      <c r="G1594" s="18">
        <v>5.21</v>
      </c>
      <c r="H1594" s="18">
        <v>15.79</v>
      </c>
      <c r="I1594" s="335">
        <v>100</v>
      </c>
      <c r="J1594" s="6" t="s">
        <v>2024</v>
      </c>
    </row>
    <row r="1595" spans="1:10" ht="20.399999999999999" x14ac:dyDescent="0.3">
      <c r="A1595" s="35">
        <v>44959</v>
      </c>
      <c r="B1595" s="36" t="s">
        <v>13229</v>
      </c>
      <c r="C1595" s="36" t="s">
        <v>13230</v>
      </c>
      <c r="D1595" s="36" t="s">
        <v>34</v>
      </c>
      <c r="E1595" s="36" t="s">
        <v>13231</v>
      </c>
      <c r="F1595" s="37">
        <v>513.48209999999995</v>
      </c>
      <c r="G1595" s="38">
        <v>5.94</v>
      </c>
      <c r="H1595" s="38">
        <v>21</v>
      </c>
      <c r="I1595" s="170">
        <v>10783.13</v>
      </c>
      <c r="J1595" s="38" t="s">
        <v>13976</v>
      </c>
    </row>
    <row r="1596" spans="1:10" ht="20.399999999999999" x14ac:dyDescent="0.3">
      <c r="A1596" s="30">
        <v>44959</v>
      </c>
      <c r="B1596" s="16" t="s">
        <v>13232</v>
      </c>
      <c r="C1596" s="16" t="s">
        <v>13233</v>
      </c>
      <c r="D1596" s="16" t="s">
        <v>34</v>
      </c>
      <c r="E1596" s="16" t="s">
        <v>5437</v>
      </c>
      <c r="F1596" s="17">
        <v>121.91670000000001</v>
      </c>
      <c r="G1596" s="18">
        <v>3.96</v>
      </c>
      <c r="H1596" s="18">
        <v>28.2</v>
      </c>
      <c r="I1596" s="335">
        <v>3438.05</v>
      </c>
      <c r="J1596" s="6" t="s">
        <v>2024</v>
      </c>
    </row>
    <row r="1597" spans="1:10" ht="30.6" x14ac:dyDescent="0.3">
      <c r="A1597" s="30">
        <v>44959</v>
      </c>
      <c r="B1597" s="16" t="s">
        <v>13234</v>
      </c>
      <c r="C1597" s="16" t="s">
        <v>13235</v>
      </c>
      <c r="D1597" s="16" t="s">
        <v>30</v>
      </c>
      <c r="E1597" s="16" t="s">
        <v>13236</v>
      </c>
      <c r="F1597" s="17">
        <v>278</v>
      </c>
      <c r="G1597" s="18">
        <v>0.57999999999999996</v>
      </c>
      <c r="H1597" s="18">
        <v>10.8</v>
      </c>
      <c r="I1597" s="335">
        <v>3002.4</v>
      </c>
      <c r="J1597" s="6" t="s">
        <v>2024</v>
      </c>
    </row>
    <row r="1598" spans="1:10" ht="20.399999999999999" x14ac:dyDescent="0.3">
      <c r="A1598" s="30">
        <v>44959</v>
      </c>
      <c r="B1598" s="16" t="s">
        <v>13237</v>
      </c>
      <c r="C1598" s="16" t="s">
        <v>13238</v>
      </c>
      <c r="D1598" s="16" t="s">
        <v>77</v>
      </c>
      <c r="E1598" s="16" t="s">
        <v>13239</v>
      </c>
      <c r="F1598" s="17">
        <v>45</v>
      </c>
      <c r="G1598" s="18">
        <v>0.71</v>
      </c>
      <c r="H1598" s="18">
        <v>15</v>
      </c>
      <c r="I1598" s="335">
        <v>675</v>
      </c>
      <c r="J1598" s="6" t="s">
        <v>2024</v>
      </c>
    </row>
    <row r="1599" spans="1:10" ht="30.6" x14ac:dyDescent="0.3">
      <c r="A1599" s="30">
        <v>44959</v>
      </c>
      <c r="B1599" s="16" t="s">
        <v>13240</v>
      </c>
      <c r="C1599" s="16" t="s">
        <v>13241</v>
      </c>
      <c r="D1599" s="16" t="s">
        <v>16</v>
      </c>
      <c r="E1599" s="16" t="s">
        <v>3416</v>
      </c>
      <c r="F1599" s="17">
        <v>21.33</v>
      </c>
      <c r="G1599" s="18">
        <v>12.82</v>
      </c>
      <c r="H1599" s="18">
        <v>23.77</v>
      </c>
      <c r="I1599" s="335">
        <v>507.01</v>
      </c>
      <c r="J1599" s="6" t="s">
        <v>2024</v>
      </c>
    </row>
    <row r="1600" spans="1:10" ht="30.6" x14ac:dyDescent="0.3">
      <c r="A1600" s="35">
        <v>44959</v>
      </c>
      <c r="B1600" s="36" t="s">
        <v>13242</v>
      </c>
      <c r="C1600" s="36" t="s">
        <v>13243</v>
      </c>
      <c r="D1600" s="36" t="s">
        <v>12</v>
      </c>
      <c r="E1600" s="36" t="s">
        <v>1727</v>
      </c>
      <c r="F1600" s="37">
        <v>170</v>
      </c>
      <c r="G1600" s="38">
        <v>8.07</v>
      </c>
      <c r="H1600" s="38">
        <v>13.45</v>
      </c>
      <c r="I1600" s="170">
        <v>2286.5</v>
      </c>
      <c r="J1600" s="38" t="s">
        <v>13976</v>
      </c>
    </row>
    <row r="1601" spans="1:10" ht="30.6" x14ac:dyDescent="0.3">
      <c r="A1601" s="30">
        <v>44959</v>
      </c>
      <c r="B1601" s="16" t="s">
        <v>13244</v>
      </c>
      <c r="C1601" s="16" t="s">
        <v>13245</v>
      </c>
      <c r="D1601" s="16" t="s">
        <v>12</v>
      </c>
      <c r="E1601" s="16" t="s">
        <v>6509</v>
      </c>
      <c r="F1601" s="17">
        <v>2135</v>
      </c>
      <c r="G1601" s="18">
        <v>3.11</v>
      </c>
      <c r="H1601" s="18">
        <v>17.899999999999999</v>
      </c>
      <c r="I1601" s="335">
        <v>38216.5</v>
      </c>
      <c r="J1601" s="6" t="s">
        <v>2024</v>
      </c>
    </row>
    <row r="1602" spans="1:10" ht="30.6" x14ac:dyDescent="0.3">
      <c r="A1602" s="30">
        <v>44959</v>
      </c>
      <c r="B1602" s="16" t="s">
        <v>13246</v>
      </c>
      <c r="C1602" s="16" t="s">
        <v>13247</v>
      </c>
      <c r="D1602" s="16" t="s">
        <v>12</v>
      </c>
      <c r="E1602" s="16" t="s">
        <v>2848</v>
      </c>
      <c r="F1602" s="17">
        <v>397</v>
      </c>
      <c r="G1602" s="18">
        <v>12.73</v>
      </c>
      <c r="H1602" s="18">
        <v>25.5</v>
      </c>
      <c r="I1602" s="335">
        <v>10123.5</v>
      </c>
      <c r="J1602" s="6" t="s">
        <v>2024</v>
      </c>
    </row>
    <row r="1603" spans="1:10" ht="30.6" x14ac:dyDescent="0.3">
      <c r="A1603" s="30">
        <v>44959</v>
      </c>
      <c r="B1603" s="16" t="s">
        <v>13248</v>
      </c>
      <c r="C1603" s="16" t="s">
        <v>13249</v>
      </c>
      <c r="D1603" s="16" t="s">
        <v>12</v>
      </c>
      <c r="E1603" s="16" t="s">
        <v>13250</v>
      </c>
      <c r="F1603" s="17">
        <v>23.65</v>
      </c>
      <c r="G1603" s="18">
        <v>30.17</v>
      </c>
      <c r="H1603" s="18">
        <v>68.63</v>
      </c>
      <c r="I1603" s="335">
        <v>1623.1</v>
      </c>
      <c r="J1603" s="6" t="s">
        <v>2024</v>
      </c>
    </row>
    <row r="1604" spans="1:10" ht="20.399999999999999" x14ac:dyDescent="0.3">
      <c r="A1604" s="30">
        <v>44959</v>
      </c>
      <c r="B1604" s="16" t="s">
        <v>13251</v>
      </c>
      <c r="C1604" s="16" t="s">
        <v>13252</v>
      </c>
      <c r="D1604" s="16" t="s">
        <v>97</v>
      </c>
      <c r="E1604" s="16" t="s">
        <v>13253</v>
      </c>
      <c r="F1604" s="17">
        <v>17715</v>
      </c>
      <c r="G1604" s="18">
        <v>4.47</v>
      </c>
      <c r="H1604" s="18">
        <v>10.5</v>
      </c>
      <c r="I1604" s="335">
        <v>186007.5</v>
      </c>
      <c r="J1604" s="6" t="s">
        <v>2024</v>
      </c>
    </row>
    <row r="1605" spans="1:10" ht="30.6" x14ac:dyDescent="0.3">
      <c r="A1605" s="30">
        <v>44959</v>
      </c>
      <c r="B1605" s="16" t="s">
        <v>13254</v>
      </c>
      <c r="C1605" s="16" t="s">
        <v>13255</v>
      </c>
      <c r="D1605" s="16" t="s">
        <v>12</v>
      </c>
      <c r="E1605" s="16" t="s">
        <v>7666</v>
      </c>
      <c r="F1605" s="17">
        <v>172</v>
      </c>
      <c r="G1605" s="18">
        <v>7.95</v>
      </c>
      <c r="H1605" s="18">
        <v>18.04</v>
      </c>
      <c r="I1605" s="335">
        <v>3102.88</v>
      </c>
      <c r="J1605" s="6" t="s">
        <v>2024</v>
      </c>
    </row>
    <row r="1606" spans="1:10" ht="30.6" x14ac:dyDescent="0.3">
      <c r="A1606" s="30">
        <v>44959</v>
      </c>
      <c r="B1606" s="16" t="s">
        <v>13256</v>
      </c>
      <c r="C1606" s="16" t="s">
        <v>13257</v>
      </c>
      <c r="D1606" s="16" t="s">
        <v>1293</v>
      </c>
      <c r="E1606" s="16" t="s">
        <v>5735</v>
      </c>
      <c r="F1606" s="17">
        <v>295</v>
      </c>
      <c r="G1606" s="18">
        <v>19.09</v>
      </c>
      <c r="H1606" s="18">
        <v>69.989999999999995</v>
      </c>
      <c r="I1606" s="335">
        <v>20647.05</v>
      </c>
      <c r="J1606" s="6" t="s">
        <v>2024</v>
      </c>
    </row>
    <row r="1607" spans="1:10" ht="20.399999999999999" x14ac:dyDescent="0.3">
      <c r="A1607" s="30">
        <v>44959</v>
      </c>
      <c r="B1607" s="16" t="s">
        <v>13258</v>
      </c>
      <c r="C1607" s="16" t="s">
        <v>13259</v>
      </c>
      <c r="D1607" s="16" t="s">
        <v>13260</v>
      </c>
      <c r="E1607" s="16" t="s">
        <v>2861</v>
      </c>
      <c r="F1607" s="17">
        <v>402</v>
      </c>
      <c r="G1607" s="18">
        <v>6.92</v>
      </c>
      <c r="H1607" s="18">
        <v>32.9</v>
      </c>
      <c r="I1607" s="335">
        <v>13225.8</v>
      </c>
      <c r="J1607" s="6" t="s">
        <v>2024</v>
      </c>
    </row>
    <row r="1608" spans="1:10" ht="20.399999999999999" x14ac:dyDescent="0.3">
      <c r="A1608" s="30">
        <v>44959</v>
      </c>
      <c r="B1608" s="16" t="s">
        <v>13261</v>
      </c>
      <c r="C1608" s="16" t="s">
        <v>13262</v>
      </c>
      <c r="D1608" s="16" t="s">
        <v>120</v>
      </c>
      <c r="E1608" s="16" t="s">
        <v>2861</v>
      </c>
      <c r="F1608" s="17">
        <v>368</v>
      </c>
      <c r="G1608" s="18">
        <v>2.13</v>
      </c>
      <c r="H1608" s="18">
        <v>32.9</v>
      </c>
      <c r="I1608" s="335">
        <v>12107.2</v>
      </c>
      <c r="J1608" s="6" t="s">
        <v>2024</v>
      </c>
    </row>
    <row r="1609" spans="1:10" ht="30.6" x14ac:dyDescent="0.3">
      <c r="A1609" s="30">
        <v>44959</v>
      </c>
      <c r="B1609" s="16" t="s">
        <v>6453</v>
      </c>
      <c r="C1609" s="16" t="s">
        <v>13263</v>
      </c>
      <c r="D1609" s="16" t="s">
        <v>5708</v>
      </c>
      <c r="E1609" s="16" t="s">
        <v>3701</v>
      </c>
      <c r="F1609" s="17">
        <v>375</v>
      </c>
      <c r="G1609" s="18">
        <v>91.34</v>
      </c>
      <c r="H1609" s="18">
        <v>91.34</v>
      </c>
      <c r="I1609" s="335">
        <v>34252.5</v>
      </c>
      <c r="J1609" s="6" t="s">
        <v>2024</v>
      </c>
    </row>
    <row r="1610" spans="1:10" ht="30.6" x14ac:dyDescent="0.3">
      <c r="A1610" s="30">
        <v>44959</v>
      </c>
      <c r="B1610" s="16" t="s">
        <v>13264</v>
      </c>
      <c r="C1610" s="16" t="s">
        <v>13265</v>
      </c>
      <c r="D1610" s="16" t="s">
        <v>30</v>
      </c>
      <c r="E1610" s="16" t="s">
        <v>5677</v>
      </c>
      <c r="F1610" s="17">
        <v>114.63</v>
      </c>
      <c r="G1610" s="18">
        <v>0.25</v>
      </c>
      <c r="H1610" s="18">
        <v>15</v>
      </c>
      <c r="I1610" s="335">
        <v>1719.45</v>
      </c>
      <c r="J1610" s="6" t="s">
        <v>2024</v>
      </c>
    </row>
    <row r="1611" spans="1:10" ht="20.399999999999999" x14ac:dyDescent="0.3">
      <c r="A1611" s="30">
        <v>44959</v>
      </c>
      <c r="B1611" s="16" t="s">
        <v>13266</v>
      </c>
      <c r="C1611" s="16" t="s">
        <v>13267</v>
      </c>
      <c r="D1611" s="16" t="s">
        <v>34</v>
      </c>
      <c r="E1611" s="16" t="s">
        <v>13268</v>
      </c>
      <c r="F1611" s="17">
        <v>161.25</v>
      </c>
      <c r="G1611" s="18">
        <v>5.44</v>
      </c>
      <c r="H1611" s="18">
        <v>9.4600000000000009</v>
      </c>
      <c r="I1611" s="335">
        <v>1525.43</v>
      </c>
      <c r="J1611" s="6" t="s">
        <v>2024</v>
      </c>
    </row>
    <row r="1612" spans="1:10" ht="20.399999999999999" x14ac:dyDescent="0.3">
      <c r="A1612" s="30">
        <v>44959</v>
      </c>
      <c r="B1612" s="16" t="s">
        <v>13269</v>
      </c>
      <c r="C1612" s="16" t="s">
        <v>13270</v>
      </c>
      <c r="D1612" s="16" t="s">
        <v>34</v>
      </c>
      <c r="E1612" s="16" t="s">
        <v>8071</v>
      </c>
      <c r="F1612" s="17">
        <v>249.66669999999999</v>
      </c>
      <c r="G1612" s="18">
        <v>18.350000000000001</v>
      </c>
      <c r="H1612" s="18">
        <v>79.510000000000005</v>
      </c>
      <c r="I1612" s="335">
        <v>19851</v>
      </c>
      <c r="J1612" s="6" t="s">
        <v>2024</v>
      </c>
    </row>
    <row r="1613" spans="1:10" ht="30.6" x14ac:dyDescent="0.3">
      <c r="A1613" s="30">
        <v>44959</v>
      </c>
      <c r="B1613" s="16" t="s">
        <v>13271</v>
      </c>
      <c r="C1613" s="16" t="s">
        <v>13272</v>
      </c>
      <c r="D1613" s="16" t="s">
        <v>13273</v>
      </c>
      <c r="E1613" s="16" t="s">
        <v>5545</v>
      </c>
      <c r="F1613" s="17">
        <v>158.66999999999999</v>
      </c>
      <c r="G1613" s="18">
        <v>3.83</v>
      </c>
      <c r="H1613" s="18">
        <v>50.08</v>
      </c>
      <c r="I1613" s="335">
        <v>7946.19</v>
      </c>
      <c r="J1613" s="6" t="s">
        <v>2024</v>
      </c>
    </row>
    <row r="1614" spans="1:10" ht="30.6" x14ac:dyDescent="0.3">
      <c r="A1614" s="30">
        <v>44959</v>
      </c>
      <c r="B1614" s="16" t="s">
        <v>13274</v>
      </c>
      <c r="C1614" s="16" t="s">
        <v>13275</v>
      </c>
      <c r="D1614" s="16" t="s">
        <v>30</v>
      </c>
      <c r="E1614" s="16" t="s">
        <v>5677</v>
      </c>
      <c r="F1614" s="17">
        <v>447</v>
      </c>
      <c r="G1614" s="18">
        <v>2.5099999999999998</v>
      </c>
      <c r="H1614" s="18">
        <v>12.3</v>
      </c>
      <c r="I1614" s="335">
        <v>5498.1</v>
      </c>
      <c r="J1614" s="6" t="s">
        <v>2024</v>
      </c>
    </row>
    <row r="1615" spans="1:10" ht="20.399999999999999" x14ac:dyDescent="0.3">
      <c r="A1615" s="30">
        <v>44959</v>
      </c>
      <c r="B1615" s="16" t="s">
        <v>13276</v>
      </c>
      <c r="C1615" s="16" t="s">
        <v>13277</v>
      </c>
      <c r="D1615" s="16" t="s">
        <v>77</v>
      </c>
      <c r="E1615" s="16" t="s">
        <v>13278</v>
      </c>
      <c r="F1615" s="17">
        <v>22</v>
      </c>
      <c r="G1615" s="18">
        <v>2.39</v>
      </c>
      <c r="H1615" s="18">
        <v>12.2</v>
      </c>
      <c r="I1615" s="335">
        <v>268.39999999999998</v>
      </c>
      <c r="J1615" s="6" t="s">
        <v>2024</v>
      </c>
    </row>
    <row r="1616" spans="1:10" ht="20.399999999999999" x14ac:dyDescent="0.3">
      <c r="A1616" s="30">
        <v>44994</v>
      </c>
      <c r="B1616" s="4" t="s">
        <v>13979</v>
      </c>
      <c r="C1616" s="4" t="s">
        <v>13980</v>
      </c>
      <c r="D1616" s="4" t="s">
        <v>26</v>
      </c>
      <c r="E1616" s="4" t="s">
        <v>10775</v>
      </c>
      <c r="F1616" s="5">
        <v>668</v>
      </c>
      <c r="G1616" s="6">
        <v>26.39</v>
      </c>
      <c r="H1616" s="6">
        <v>0</v>
      </c>
      <c r="I1616" s="169">
        <v>0</v>
      </c>
      <c r="J1616" s="6" t="s">
        <v>2024</v>
      </c>
    </row>
    <row r="1617" spans="1:10" ht="20.399999999999999" x14ac:dyDescent="0.3">
      <c r="A1617" s="30">
        <v>44994</v>
      </c>
      <c r="B1617" s="4" t="s">
        <v>6276</v>
      </c>
      <c r="C1617" s="4" t="s">
        <v>13981</v>
      </c>
      <c r="D1617" s="4" t="s">
        <v>13982</v>
      </c>
      <c r="E1617" s="4" t="s">
        <v>8522</v>
      </c>
      <c r="F1617" s="5">
        <v>1627</v>
      </c>
      <c r="G1617" s="6">
        <v>80.78</v>
      </c>
      <c r="H1617" s="6">
        <v>80.78</v>
      </c>
      <c r="I1617" s="169">
        <v>131429.06</v>
      </c>
      <c r="J1617" s="6" t="s">
        <v>2024</v>
      </c>
    </row>
    <row r="1618" spans="1:10" ht="20.399999999999999" x14ac:dyDescent="0.3">
      <c r="A1618" s="30">
        <v>44994</v>
      </c>
      <c r="B1618" s="4" t="s">
        <v>13983</v>
      </c>
      <c r="C1618" s="4" t="s">
        <v>13984</v>
      </c>
      <c r="D1618" s="4" t="s">
        <v>77</v>
      </c>
      <c r="E1618" s="4" t="s">
        <v>4044</v>
      </c>
      <c r="F1618" s="5">
        <v>2577.2999</v>
      </c>
      <c r="G1618" s="6">
        <v>0.91</v>
      </c>
      <c r="H1618" s="6">
        <v>5.76</v>
      </c>
      <c r="I1618" s="169">
        <v>14845.25</v>
      </c>
      <c r="J1618" s="6" t="s">
        <v>2024</v>
      </c>
    </row>
    <row r="1619" spans="1:10" ht="20.399999999999999" x14ac:dyDescent="0.3">
      <c r="A1619" s="30">
        <v>44994</v>
      </c>
      <c r="B1619" s="4" t="s">
        <v>9861</v>
      </c>
      <c r="C1619" s="4" t="s">
        <v>13985</v>
      </c>
      <c r="D1619" s="4" t="s">
        <v>1769</v>
      </c>
      <c r="E1619" s="4" t="s">
        <v>13986</v>
      </c>
      <c r="F1619" s="5">
        <v>2915.8</v>
      </c>
      <c r="G1619" s="6">
        <v>66.55</v>
      </c>
      <c r="H1619" s="6">
        <v>66.55</v>
      </c>
      <c r="I1619" s="169">
        <v>194046.49</v>
      </c>
      <c r="J1619" s="6" t="s">
        <v>2024</v>
      </c>
    </row>
    <row r="1620" spans="1:10" ht="20.399999999999999" x14ac:dyDescent="0.3">
      <c r="A1620" s="30">
        <v>44994</v>
      </c>
      <c r="B1620" s="4" t="s">
        <v>8973</v>
      </c>
      <c r="C1620" s="4" t="s">
        <v>13987</v>
      </c>
      <c r="D1620" s="4" t="s">
        <v>3317</v>
      </c>
      <c r="E1620" s="4" t="s">
        <v>2126</v>
      </c>
      <c r="F1620" s="5">
        <v>593</v>
      </c>
      <c r="G1620" s="6">
        <v>21.17</v>
      </c>
      <c r="H1620" s="6">
        <v>25.404</v>
      </c>
      <c r="I1620" s="169">
        <v>15064.57</v>
      </c>
      <c r="J1620" s="6" t="s">
        <v>2024</v>
      </c>
    </row>
    <row r="1621" spans="1:10" ht="20.399999999999999" x14ac:dyDescent="0.3">
      <c r="A1621" s="30">
        <v>44994</v>
      </c>
      <c r="B1621" s="4" t="s">
        <v>9861</v>
      </c>
      <c r="C1621" s="4" t="s">
        <v>13988</v>
      </c>
      <c r="D1621" s="4" t="s">
        <v>13989</v>
      </c>
      <c r="E1621" s="4" t="s">
        <v>5754</v>
      </c>
      <c r="F1621" s="5">
        <v>147</v>
      </c>
      <c r="G1621" s="6">
        <v>28.84</v>
      </c>
      <c r="H1621" s="6">
        <v>28.84</v>
      </c>
      <c r="I1621" s="169">
        <v>4239.4799999999996</v>
      </c>
      <c r="J1621" s="6" t="s">
        <v>2024</v>
      </c>
    </row>
    <row r="1622" spans="1:10" ht="30.6" x14ac:dyDescent="0.3">
      <c r="A1622" s="30">
        <v>44994</v>
      </c>
      <c r="B1622" s="4" t="s">
        <v>5300</v>
      </c>
      <c r="C1622" s="4" t="s">
        <v>13990</v>
      </c>
      <c r="D1622" s="4" t="s">
        <v>30</v>
      </c>
      <c r="E1622" s="4" t="s">
        <v>5302</v>
      </c>
      <c r="F1622" s="5">
        <v>59.4542</v>
      </c>
      <c r="G1622" s="6">
        <v>5.83</v>
      </c>
      <c r="H1622" s="6">
        <v>9.8000000000000007</v>
      </c>
      <c r="I1622" s="169">
        <v>582.65</v>
      </c>
      <c r="J1622" s="6" t="s">
        <v>2024</v>
      </c>
    </row>
    <row r="1623" spans="1:10" ht="20.399999999999999" x14ac:dyDescent="0.3">
      <c r="A1623" s="30">
        <v>44994</v>
      </c>
      <c r="B1623" s="4" t="s">
        <v>9861</v>
      </c>
      <c r="C1623" s="4" t="s">
        <v>13991</v>
      </c>
      <c r="D1623" s="4" t="s">
        <v>1188</v>
      </c>
      <c r="E1623" s="4" t="s">
        <v>5754</v>
      </c>
      <c r="F1623" s="5">
        <v>520.75</v>
      </c>
      <c r="G1623" s="6">
        <v>28.24</v>
      </c>
      <c r="H1623" s="6">
        <v>28.24</v>
      </c>
      <c r="I1623" s="169">
        <v>14705.98</v>
      </c>
      <c r="J1623" s="6" t="s">
        <v>2024</v>
      </c>
    </row>
    <row r="1624" spans="1:10" ht="20.399999999999999" x14ac:dyDescent="0.3">
      <c r="A1624" s="30">
        <v>44994</v>
      </c>
      <c r="B1624" s="4" t="s">
        <v>9861</v>
      </c>
      <c r="C1624" s="4" t="s">
        <v>13992</v>
      </c>
      <c r="D1624" s="4" t="s">
        <v>1188</v>
      </c>
      <c r="E1624" s="4" t="s">
        <v>7116</v>
      </c>
      <c r="F1624" s="5">
        <v>57.026400000000002</v>
      </c>
      <c r="G1624" s="6">
        <v>27.54</v>
      </c>
      <c r="H1624" s="6">
        <v>33.048000000000002</v>
      </c>
      <c r="I1624" s="169">
        <v>1884.61</v>
      </c>
      <c r="J1624" s="6" t="s">
        <v>2024</v>
      </c>
    </row>
    <row r="1625" spans="1:10" ht="20.399999999999999" x14ac:dyDescent="0.3">
      <c r="A1625" s="30">
        <v>44994</v>
      </c>
      <c r="B1625" s="4" t="s">
        <v>9861</v>
      </c>
      <c r="C1625" s="4" t="s">
        <v>13993</v>
      </c>
      <c r="D1625" s="4" t="s">
        <v>1188</v>
      </c>
      <c r="E1625" s="4" t="s">
        <v>2812</v>
      </c>
      <c r="F1625" s="5">
        <v>348.2833</v>
      </c>
      <c r="G1625" s="6">
        <v>10.68</v>
      </c>
      <c r="H1625" s="6">
        <v>12.816000000000001</v>
      </c>
      <c r="I1625" s="169">
        <v>4463.6000000000004</v>
      </c>
      <c r="J1625" s="6" t="s">
        <v>2024</v>
      </c>
    </row>
    <row r="1626" spans="1:10" ht="20.399999999999999" x14ac:dyDescent="0.3">
      <c r="A1626" s="30">
        <v>44994</v>
      </c>
      <c r="B1626" s="4" t="s">
        <v>13994</v>
      </c>
      <c r="C1626" s="4" t="s">
        <v>13995</v>
      </c>
      <c r="D1626" s="4" t="s">
        <v>1188</v>
      </c>
      <c r="E1626" s="4" t="s">
        <v>13996</v>
      </c>
      <c r="F1626" s="5">
        <v>309</v>
      </c>
      <c r="G1626" s="6">
        <v>16.14</v>
      </c>
      <c r="H1626" s="6">
        <v>24.2</v>
      </c>
      <c r="I1626" s="169">
        <v>7477.8</v>
      </c>
      <c r="J1626" s="6" t="s">
        <v>2024</v>
      </c>
    </row>
    <row r="1627" spans="1:10" ht="20.399999999999999" x14ac:dyDescent="0.3">
      <c r="A1627" s="30">
        <v>44994</v>
      </c>
      <c r="B1627" s="4" t="s">
        <v>9861</v>
      </c>
      <c r="C1627" s="4" t="s">
        <v>13997</v>
      </c>
      <c r="D1627" s="4" t="s">
        <v>1188</v>
      </c>
      <c r="E1627" s="4" t="s">
        <v>7116</v>
      </c>
      <c r="F1627" s="5">
        <v>51</v>
      </c>
      <c r="G1627" s="6">
        <v>27.54</v>
      </c>
      <c r="H1627" s="6">
        <v>33.048000000000002</v>
      </c>
      <c r="I1627" s="169">
        <v>1685.45</v>
      </c>
      <c r="J1627" s="6" t="s">
        <v>2024</v>
      </c>
    </row>
    <row r="1628" spans="1:10" ht="20.399999999999999" x14ac:dyDescent="0.3">
      <c r="A1628" s="30">
        <v>44994</v>
      </c>
      <c r="B1628" s="4" t="s">
        <v>9861</v>
      </c>
      <c r="C1628" s="4" t="s">
        <v>13998</v>
      </c>
      <c r="D1628" s="4" t="s">
        <v>1188</v>
      </c>
      <c r="E1628" s="4" t="s">
        <v>9847</v>
      </c>
      <c r="F1628" s="5">
        <v>3234.3667</v>
      </c>
      <c r="G1628" s="6">
        <v>31.488</v>
      </c>
      <c r="H1628" s="6">
        <v>31.488</v>
      </c>
      <c r="I1628" s="169">
        <v>101843.57</v>
      </c>
      <c r="J1628" s="6" t="s">
        <v>2024</v>
      </c>
    </row>
    <row r="1629" spans="1:10" ht="30.6" x14ac:dyDescent="0.3">
      <c r="A1629" s="30">
        <v>44994</v>
      </c>
      <c r="B1629" s="4" t="s">
        <v>5392</v>
      </c>
      <c r="C1629" s="4" t="s">
        <v>13999</v>
      </c>
      <c r="D1629" s="4" t="s">
        <v>14000</v>
      </c>
      <c r="E1629" s="4" t="s">
        <v>5395</v>
      </c>
      <c r="F1629" s="5">
        <v>71130.817800000004</v>
      </c>
      <c r="G1629" s="6">
        <v>14.13</v>
      </c>
      <c r="H1629" s="6">
        <v>14.13</v>
      </c>
      <c r="I1629" s="169">
        <v>1005078.46</v>
      </c>
      <c r="J1629" s="6" t="s">
        <v>2024</v>
      </c>
    </row>
    <row r="1630" spans="1:10" ht="30.6" x14ac:dyDescent="0.3">
      <c r="A1630" s="30">
        <v>44994</v>
      </c>
      <c r="B1630" s="4" t="s">
        <v>14001</v>
      </c>
      <c r="C1630" s="4" t="s">
        <v>14002</v>
      </c>
      <c r="D1630" s="4" t="s">
        <v>30</v>
      </c>
      <c r="E1630" s="4" t="s">
        <v>3905</v>
      </c>
      <c r="F1630" s="5">
        <v>12.5</v>
      </c>
      <c r="G1630" s="6">
        <v>8.91</v>
      </c>
      <c r="H1630" s="6">
        <v>36.29</v>
      </c>
      <c r="I1630" s="169">
        <v>453.63</v>
      </c>
      <c r="J1630" s="6" t="s">
        <v>2024</v>
      </c>
    </row>
    <row r="1631" spans="1:10" ht="20.399999999999999" x14ac:dyDescent="0.3">
      <c r="A1631" s="30">
        <v>44994</v>
      </c>
      <c r="B1631" s="4" t="s">
        <v>14003</v>
      </c>
      <c r="C1631" s="4" t="s">
        <v>14004</v>
      </c>
      <c r="D1631" s="4" t="s">
        <v>246</v>
      </c>
      <c r="E1631" s="4" t="s">
        <v>6561</v>
      </c>
      <c r="F1631" s="5">
        <v>912</v>
      </c>
      <c r="G1631" s="6">
        <v>8.8800000000000008</v>
      </c>
      <c r="H1631" s="6">
        <v>14.5</v>
      </c>
      <c r="I1631" s="169">
        <v>13224</v>
      </c>
      <c r="J1631" s="6" t="s">
        <v>2024</v>
      </c>
    </row>
    <row r="1632" spans="1:10" ht="30.6" x14ac:dyDescent="0.3">
      <c r="A1632" s="30">
        <v>44994</v>
      </c>
      <c r="B1632" s="4" t="s">
        <v>14005</v>
      </c>
      <c r="C1632" s="4" t="s">
        <v>14006</v>
      </c>
      <c r="D1632" s="4" t="s">
        <v>12</v>
      </c>
      <c r="E1632" s="4" t="s">
        <v>3912</v>
      </c>
      <c r="F1632" s="5">
        <v>12</v>
      </c>
      <c r="G1632" s="6">
        <v>4.12</v>
      </c>
      <c r="H1632" s="6">
        <v>41.12</v>
      </c>
      <c r="I1632" s="169">
        <v>493.44</v>
      </c>
      <c r="J1632" s="6" t="s">
        <v>2024</v>
      </c>
    </row>
    <row r="1633" spans="1:10" ht="20.399999999999999" x14ac:dyDescent="0.3">
      <c r="A1633" s="30">
        <v>44994</v>
      </c>
      <c r="B1633" s="4" t="s">
        <v>14007</v>
      </c>
      <c r="C1633" s="4" t="s">
        <v>14008</v>
      </c>
      <c r="D1633" s="4" t="s">
        <v>170</v>
      </c>
      <c r="E1633" s="4" t="s">
        <v>2288</v>
      </c>
      <c r="F1633" s="5">
        <v>63</v>
      </c>
      <c r="G1633" s="6">
        <v>31.66</v>
      </c>
      <c r="H1633" s="6">
        <v>66.66</v>
      </c>
      <c r="I1633" s="169">
        <v>4199.58</v>
      </c>
      <c r="J1633" s="6" t="s">
        <v>2024</v>
      </c>
    </row>
    <row r="1634" spans="1:10" ht="20.399999999999999" x14ac:dyDescent="0.3">
      <c r="A1634" s="30">
        <v>44994</v>
      </c>
      <c r="B1634" s="4" t="s">
        <v>14009</v>
      </c>
      <c r="C1634" s="4" t="s">
        <v>14010</v>
      </c>
      <c r="D1634" s="4" t="s">
        <v>73</v>
      </c>
      <c r="E1634" s="4" t="s">
        <v>14011</v>
      </c>
      <c r="F1634" s="5">
        <v>55</v>
      </c>
      <c r="G1634" s="6">
        <v>19.440000000000001</v>
      </c>
      <c r="H1634" s="6">
        <v>57.35</v>
      </c>
      <c r="I1634" s="169">
        <v>3154.25</v>
      </c>
      <c r="J1634" s="6" t="s">
        <v>2024</v>
      </c>
    </row>
    <row r="1635" spans="1:10" ht="30.6" x14ac:dyDescent="0.3">
      <c r="A1635" s="30">
        <v>44994</v>
      </c>
      <c r="B1635" s="4" t="s">
        <v>4021</v>
      </c>
      <c r="C1635" s="4" t="s">
        <v>14012</v>
      </c>
      <c r="D1635" s="4" t="s">
        <v>16</v>
      </c>
      <c r="E1635" s="4" t="s">
        <v>4023</v>
      </c>
      <c r="F1635" s="5">
        <v>63</v>
      </c>
      <c r="G1635" s="6">
        <v>28.4</v>
      </c>
      <c r="H1635" s="6">
        <v>0</v>
      </c>
      <c r="I1635" s="169">
        <v>0</v>
      </c>
      <c r="J1635" s="6" t="s">
        <v>2024</v>
      </c>
    </row>
    <row r="1636" spans="1:10" ht="40.799999999999997" x14ac:dyDescent="0.3">
      <c r="A1636" s="30">
        <v>44994</v>
      </c>
      <c r="B1636" s="4" t="s">
        <v>14013</v>
      </c>
      <c r="C1636" s="4" t="s">
        <v>14014</v>
      </c>
      <c r="D1636" s="4" t="s">
        <v>14015</v>
      </c>
      <c r="E1636" s="4" t="s">
        <v>14016</v>
      </c>
      <c r="F1636" s="5">
        <v>8337.5</v>
      </c>
      <c r="G1636" s="6">
        <v>3.218</v>
      </c>
      <c r="H1636" s="6">
        <v>4.18</v>
      </c>
      <c r="I1636" s="169">
        <v>34850.75</v>
      </c>
      <c r="J1636" s="6" t="s">
        <v>2024</v>
      </c>
    </row>
    <row r="1637" spans="1:10" ht="30.6" x14ac:dyDescent="0.3">
      <c r="A1637" s="30">
        <v>44994</v>
      </c>
      <c r="B1637" s="4" t="s">
        <v>14017</v>
      </c>
      <c r="C1637" s="4" t="s">
        <v>14018</v>
      </c>
      <c r="D1637" s="4" t="s">
        <v>5708</v>
      </c>
      <c r="E1637" s="4" t="s">
        <v>10398</v>
      </c>
      <c r="F1637" s="5">
        <v>96</v>
      </c>
      <c r="G1637" s="6">
        <v>27.61</v>
      </c>
      <c r="H1637" s="6">
        <v>82.8</v>
      </c>
      <c r="I1637" s="169">
        <v>7948.8</v>
      </c>
      <c r="J1637" s="6" t="s">
        <v>2024</v>
      </c>
    </row>
    <row r="1638" spans="1:10" ht="20.399999999999999" x14ac:dyDescent="0.3">
      <c r="A1638" s="30">
        <v>44994</v>
      </c>
      <c r="B1638" s="4" t="s">
        <v>14019</v>
      </c>
      <c r="C1638" s="4" t="s">
        <v>14020</v>
      </c>
      <c r="D1638" s="4" t="s">
        <v>34</v>
      </c>
      <c r="E1638" s="4" t="s">
        <v>14021</v>
      </c>
      <c r="F1638" s="5">
        <v>114.07810000000001</v>
      </c>
      <c r="G1638" s="6">
        <v>0.55400000000000005</v>
      </c>
      <c r="H1638" s="6">
        <v>35.5</v>
      </c>
      <c r="I1638" s="169">
        <v>4049.77</v>
      </c>
      <c r="J1638" s="6" t="s">
        <v>2024</v>
      </c>
    </row>
    <row r="1639" spans="1:10" ht="30.6" x14ac:dyDescent="0.3">
      <c r="A1639" s="30">
        <v>44994</v>
      </c>
      <c r="B1639" s="4" t="s">
        <v>14022</v>
      </c>
      <c r="C1639" s="4" t="s">
        <v>14023</v>
      </c>
      <c r="D1639" s="4" t="s">
        <v>30</v>
      </c>
      <c r="E1639" s="4" t="s">
        <v>7343</v>
      </c>
      <c r="F1639" s="5">
        <v>218.33330000000001</v>
      </c>
      <c r="G1639" s="6">
        <v>9.91</v>
      </c>
      <c r="H1639" s="6">
        <v>39.619999999999997</v>
      </c>
      <c r="I1639" s="169">
        <v>8650.3700000000008</v>
      </c>
      <c r="J1639" s="6" t="s">
        <v>2024</v>
      </c>
    </row>
    <row r="1640" spans="1:10" ht="30.6" x14ac:dyDescent="0.3">
      <c r="A1640" s="30">
        <v>44994</v>
      </c>
      <c r="B1640" s="4" t="s">
        <v>14024</v>
      </c>
      <c r="C1640" s="4" t="s">
        <v>14025</v>
      </c>
      <c r="D1640" s="4" t="s">
        <v>30</v>
      </c>
      <c r="E1640" s="4" t="s">
        <v>3439</v>
      </c>
      <c r="F1640" s="5">
        <v>40.75</v>
      </c>
      <c r="G1640" s="6">
        <v>20.87</v>
      </c>
      <c r="H1640" s="6">
        <v>38.799999999999997</v>
      </c>
      <c r="I1640" s="169">
        <v>1581.1</v>
      </c>
      <c r="J1640" s="6" t="s">
        <v>2024</v>
      </c>
    </row>
    <row r="1641" spans="1:10" ht="30.6" x14ac:dyDescent="0.3">
      <c r="A1641" s="30">
        <v>44994</v>
      </c>
      <c r="B1641" s="4" t="s">
        <v>14026</v>
      </c>
      <c r="C1641" s="4" t="s">
        <v>14027</v>
      </c>
      <c r="D1641" s="4" t="s">
        <v>30</v>
      </c>
      <c r="E1641" s="4" t="s">
        <v>4137</v>
      </c>
      <c r="F1641" s="5">
        <v>86.833299999999994</v>
      </c>
      <c r="G1641" s="6">
        <v>2.52</v>
      </c>
      <c r="H1641" s="6">
        <v>20.66</v>
      </c>
      <c r="I1641" s="169">
        <v>1793.98</v>
      </c>
      <c r="J1641" s="6" t="s">
        <v>2024</v>
      </c>
    </row>
    <row r="1642" spans="1:10" ht="30.6" x14ac:dyDescent="0.3">
      <c r="A1642" s="30">
        <v>44994</v>
      </c>
      <c r="B1642" s="4" t="s">
        <v>14028</v>
      </c>
      <c r="C1642" s="4" t="s">
        <v>14029</v>
      </c>
      <c r="D1642" s="4" t="s">
        <v>30</v>
      </c>
      <c r="E1642" s="4" t="s">
        <v>3374</v>
      </c>
      <c r="F1642" s="5">
        <v>1532</v>
      </c>
      <c r="G1642" s="6">
        <v>0.53</v>
      </c>
      <c r="H1642" s="6">
        <v>1.075</v>
      </c>
      <c r="I1642" s="169">
        <v>1648.28</v>
      </c>
      <c r="J1642" s="6" t="s">
        <v>2024</v>
      </c>
    </row>
    <row r="1643" spans="1:10" ht="30.6" x14ac:dyDescent="0.3">
      <c r="A1643" s="30">
        <v>44994</v>
      </c>
      <c r="B1643" s="4" t="s">
        <v>14030</v>
      </c>
      <c r="C1643" s="4" t="s">
        <v>14031</v>
      </c>
      <c r="D1643" s="4" t="s">
        <v>30</v>
      </c>
      <c r="E1643" s="4" t="s">
        <v>2300</v>
      </c>
      <c r="F1643" s="5">
        <v>239.5</v>
      </c>
      <c r="G1643" s="6">
        <v>7.93</v>
      </c>
      <c r="H1643" s="6">
        <v>25.2</v>
      </c>
      <c r="I1643" s="169">
        <v>6035.4</v>
      </c>
      <c r="J1643" s="6" t="s">
        <v>2024</v>
      </c>
    </row>
    <row r="1644" spans="1:10" ht="61.2" x14ac:dyDescent="0.3">
      <c r="A1644" s="30">
        <v>44994</v>
      </c>
      <c r="B1644" s="4" t="s">
        <v>9022</v>
      </c>
      <c r="C1644" s="4" t="s">
        <v>14032</v>
      </c>
      <c r="D1644" s="4" t="s">
        <v>30</v>
      </c>
      <c r="E1644" s="4" t="s">
        <v>7932</v>
      </c>
      <c r="F1644" s="5">
        <v>106.47499999999999</v>
      </c>
      <c r="G1644" s="6">
        <v>17.21</v>
      </c>
      <c r="H1644" s="6">
        <v>39</v>
      </c>
      <c r="I1644" s="169">
        <v>4152.53</v>
      </c>
      <c r="J1644" s="6" t="s">
        <v>2024</v>
      </c>
    </row>
    <row r="1645" spans="1:10" ht="20.399999999999999" x14ac:dyDescent="0.3">
      <c r="A1645" s="30">
        <v>44994</v>
      </c>
      <c r="B1645" s="4" t="s">
        <v>14033</v>
      </c>
      <c r="C1645" s="4" t="s">
        <v>14034</v>
      </c>
      <c r="D1645" s="4" t="s">
        <v>246</v>
      </c>
      <c r="E1645" s="4" t="s">
        <v>7350</v>
      </c>
      <c r="F1645" s="5">
        <v>809</v>
      </c>
      <c r="G1645" s="6">
        <v>3.36</v>
      </c>
      <c r="H1645" s="6">
        <v>8.5</v>
      </c>
      <c r="I1645" s="169">
        <v>6876.5</v>
      </c>
      <c r="J1645" s="6" t="s">
        <v>2024</v>
      </c>
    </row>
    <row r="1646" spans="1:10" ht="30.6" x14ac:dyDescent="0.3">
      <c r="A1646" s="30">
        <v>44994</v>
      </c>
      <c r="B1646" s="4" t="s">
        <v>14035</v>
      </c>
      <c r="C1646" s="4" t="s">
        <v>14036</v>
      </c>
      <c r="D1646" s="4" t="s">
        <v>12</v>
      </c>
      <c r="E1646" s="4" t="s">
        <v>10096</v>
      </c>
      <c r="F1646" s="5">
        <v>230</v>
      </c>
      <c r="G1646" s="6">
        <v>12.1</v>
      </c>
      <c r="H1646" s="6">
        <v>31</v>
      </c>
      <c r="I1646" s="169">
        <v>7130</v>
      </c>
      <c r="J1646" s="6" t="s">
        <v>2024</v>
      </c>
    </row>
    <row r="1647" spans="1:10" ht="30.6" x14ac:dyDescent="0.3">
      <c r="A1647" s="30">
        <v>44994</v>
      </c>
      <c r="B1647" s="4" t="s">
        <v>14037</v>
      </c>
      <c r="C1647" s="4" t="s">
        <v>14038</v>
      </c>
      <c r="D1647" s="4" t="s">
        <v>120</v>
      </c>
      <c r="E1647" s="4" t="s">
        <v>2861</v>
      </c>
      <c r="F1647" s="5">
        <v>203</v>
      </c>
      <c r="G1647" s="6">
        <v>2.13</v>
      </c>
      <c r="H1647" s="6">
        <v>32.9</v>
      </c>
      <c r="I1647" s="169">
        <v>6678.7</v>
      </c>
      <c r="J1647" s="6" t="s">
        <v>2024</v>
      </c>
    </row>
    <row r="1648" spans="1:10" ht="20.399999999999999" x14ac:dyDescent="0.3">
      <c r="A1648" s="30">
        <v>44994</v>
      </c>
      <c r="B1648" s="4" t="s">
        <v>14039</v>
      </c>
      <c r="C1648" s="4" t="s">
        <v>14040</v>
      </c>
      <c r="D1648" s="4" t="s">
        <v>1219</v>
      </c>
      <c r="E1648" s="4" t="s">
        <v>14041</v>
      </c>
      <c r="F1648" s="5">
        <v>26.832999999999998</v>
      </c>
      <c r="G1648" s="6">
        <v>8.0500000000000007</v>
      </c>
      <c r="H1648" s="6">
        <v>60.26</v>
      </c>
      <c r="I1648" s="169">
        <v>1616.96</v>
      </c>
      <c r="J1648" s="6" t="s">
        <v>2024</v>
      </c>
    </row>
    <row r="1649" spans="1:10" ht="40.799999999999997" x14ac:dyDescent="0.3">
      <c r="A1649" s="49">
        <v>44994</v>
      </c>
      <c r="B1649" s="525" t="s">
        <v>14042</v>
      </c>
      <c r="C1649" s="525" t="s">
        <v>14043</v>
      </c>
      <c r="D1649" s="525" t="s">
        <v>16</v>
      </c>
      <c r="E1649" s="525" t="s">
        <v>3406</v>
      </c>
      <c r="F1649" s="526">
        <v>10301</v>
      </c>
      <c r="G1649" s="527">
        <v>12.62</v>
      </c>
      <c r="H1649" s="527">
        <v>20</v>
      </c>
      <c r="I1649" s="528">
        <v>206020</v>
      </c>
      <c r="J1649" s="6" t="s">
        <v>15063</v>
      </c>
    </row>
    <row r="1650" spans="1:10" ht="30.6" x14ac:dyDescent="0.3">
      <c r="A1650" s="30">
        <v>44994</v>
      </c>
      <c r="B1650" s="4" t="s">
        <v>14044</v>
      </c>
      <c r="C1650" s="4" t="s">
        <v>14045</v>
      </c>
      <c r="D1650" s="4" t="s">
        <v>30</v>
      </c>
      <c r="E1650" s="4" t="s">
        <v>7310</v>
      </c>
      <c r="F1650" s="5">
        <v>860.67</v>
      </c>
      <c r="G1650" s="6">
        <v>0.22700000000000001</v>
      </c>
      <c r="H1650" s="6">
        <v>10.039999999999999</v>
      </c>
      <c r="I1650" s="169">
        <v>8641.1200000000008</v>
      </c>
      <c r="J1650" s="6" t="s">
        <v>2024</v>
      </c>
    </row>
    <row r="1651" spans="1:10" ht="30.6" x14ac:dyDescent="0.3">
      <c r="A1651" s="30">
        <v>44994</v>
      </c>
      <c r="B1651" s="4" t="s">
        <v>14046</v>
      </c>
      <c r="C1651" s="4" t="s">
        <v>14047</v>
      </c>
      <c r="D1651" s="4" t="s">
        <v>30</v>
      </c>
      <c r="E1651" s="4" t="s">
        <v>14048</v>
      </c>
      <c r="F1651" s="5">
        <v>45.5</v>
      </c>
      <c r="G1651" s="6">
        <v>3.3</v>
      </c>
      <c r="H1651" s="6">
        <v>33</v>
      </c>
      <c r="I1651" s="169">
        <v>1501.5</v>
      </c>
      <c r="J1651" s="6" t="s">
        <v>2024</v>
      </c>
    </row>
    <row r="1652" spans="1:10" ht="20.399999999999999" x14ac:dyDescent="0.3">
      <c r="A1652" s="30">
        <v>44994</v>
      </c>
      <c r="B1652" s="4" t="s">
        <v>14049</v>
      </c>
      <c r="C1652" s="4" t="s">
        <v>14050</v>
      </c>
      <c r="D1652" s="4" t="s">
        <v>3324</v>
      </c>
      <c r="E1652" s="4" t="s">
        <v>11878</v>
      </c>
      <c r="F1652" s="5">
        <v>90</v>
      </c>
      <c r="G1652" s="6">
        <v>22.19</v>
      </c>
      <c r="H1652" s="6">
        <v>90.22</v>
      </c>
      <c r="I1652" s="169">
        <v>8119.8</v>
      </c>
      <c r="J1652" s="6" t="s">
        <v>2024</v>
      </c>
    </row>
    <row r="1653" spans="1:10" ht="30.6" x14ac:dyDescent="0.3">
      <c r="A1653" s="30">
        <v>44994</v>
      </c>
      <c r="B1653" s="4" t="s">
        <v>14051</v>
      </c>
      <c r="C1653" s="4" t="s">
        <v>14052</v>
      </c>
      <c r="D1653" s="4" t="s">
        <v>14053</v>
      </c>
      <c r="E1653" s="4" t="s">
        <v>5545</v>
      </c>
      <c r="F1653" s="5">
        <v>138</v>
      </c>
      <c r="G1653" s="6">
        <v>28.76</v>
      </c>
      <c r="H1653" s="6">
        <v>128.5</v>
      </c>
      <c r="I1653" s="169">
        <v>17733</v>
      </c>
      <c r="J1653" s="6" t="s">
        <v>2024</v>
      </c>
    </row>
    <row r="1654" spans="1:10" ht="30.6" x14ac:dyDescent="0.3">
      <c r="A1654" s="30">
        <v>44994</v>
      </c>
      <c r="B1654" s="4" t="s">
        <v>14054</v>
      </c>
      <c r="C1654" s="4" t="s">
        <v>14055</v>
      </c>
      <c r="D1654" s="4" t="s">
        <v>30</v>
      </c>
      <c r="E1654" s="4" t="s">
        <v>3392</v>
      </c>
      <c r="F1654" s="5">
        <v>120.5</v>
      </c>
      <c r="G1654" s="6">
        <v>7.32</v>
      </c>
      <c r="H1654" s="6">
        <v>27.74</v>
      </c>
      <c r="I1654" s="169">
        <v>3342.67</v>
      </c>
      <c r="J1654" s="6" t="s">
        <v>2024</v>
      </c>
    </row>
    <row r="1655" spans="1:10" ht="20.399999999999999" x14ac:dyDescent="0.3">
      <c r="A1655" s="30">
        <v>44994</v>
      </c>
      <c r="B1655" s="4" t="s">
        <v>14056</v>
      </c>
      <c r="C1655" s="4" t="s">
        <v>14057</v>
      </c>
      <c r="D1655" s="4" t="s">
        <v>34</v>
      </c>
      <c r="E1655" s="4" t="s">
        <v>8067</v>
      </c>
      <c r="F1655" s="5">
        <v>185</v>
      </c>
      <c r="G1655" s="6">
        <v>0.34599999999999997</v>
      </c>
      <c r="H1655" s="6">
        <v>19.07</v>
      </c>
      <c r="I1655" s="169">
        <v>3527.95</v>
      </c>
      <c r="J1655" s="6" t="s">
        <v>2024</v>
      </c>
    </row>
    <row r="1656" spans="1:10" ht="30.6" x14ac:dyDescent="0.3">
      <c r="A1656" s="439">
        <v>44994</v>
      </c>
      <c r="B1656" s="518" t="s">
        <v>14058</v>
      </c>
      <c r="C1656" s="518" t="s">
        <v>14059</v>
      </c>
      <c r="D1656" s="518" t="s">
        <v>30</v>
      </c>
      <c r="E1656" s="518" t="s">
        <v>2827</v>
      </c>
      <c r="F1656" s="519">
        <v>169.5</v>
      </c>
      <c r="G1656" s="437">
        <v>2.64</v>
      </c>
      <c r="H1656" s="437">
        <v>21</v>
      </c>
      <c r="I1656" s="520">
        <v>3559.5</v>
      </c>
      <c r="J1656" s="437" t="s">
        <v>2024</v>
      </c>
    </row>
    <row r="1657" spans="1:10" ht="30.6" x14ac:dyDescent="0.3">
      <c r="A1657" s="30">
        <v>45029</v>
      </c>
      <c r="B1657" s="16" t="s">
        <v>13797</v>
      </c>
      <c r="C1657" s="16" t="s">
        <v>15064</v>
      </c>
      <c r="D1657" s="16" t="s">
        <v>8941</v>
      </c>
      <c r="E1657" s="16" t="s">
        <v>8233</v>
      </c>
      <c r="F1657" s="17">
        <v>24</v>
      </c>
      <c r="G1657" s="18">
        <v>10.76</v>
      </c>
      <c r="H1657" s="18">
        <v>10.76</v>
      </c>
      <c r="I1657" s="18">
        <v>258.24</v>
      </c>
      <c r="J1657" s="6" t="s">
        <v>2024</v>
      </c>
    </row>
    <row r="1658" spans="1:10" ht="20.399999999999999" x14ac:dyDescent="0.3">
      <c r="A1658" s="30">
        <v>45029</v>
      </c>
      <c r="B1658" s="16" t="s">
        <v>15065</v>
      </c>
      <c r="C1658" s="16" t="s">
        <v>15066</v>
      </c>
      <c r="D1658" s="16" t="s">
        <v>1054</v>
      </c>
      <c r="E1658" s="16" t="s">
        <v>5338</v>
      </c>
      <c r="F1658" s="17">
        <v>201</v>
      </c>
      <c r="G1658" s="18">
        <v>4.3</v>
      </c>
      <c r="H1658" s="18">
        <v>7.2</v>
      </c>
      <c r="I1658" s="18">
        <v>1447.2</v>
      </c>
      <c r="J1658" s="6" t="s">
        <v>2024</v>
      </c>
    </row>
    <row r="1659" spans="1:10" ht="20.399999999999999" x14ac:dyDescent="0.3">
      <c r="A1659" s="30">
        <v>45029</v>
      </c>
      <c r="B1659" s="16" t="s">
        <v>15067</v>
      </c>
      <c r="C1659" s="16" t="s">
        <v>15068</v>
      </c>
      <c r="D1659" s="16" t="s">
        <v>13196</v>
      </c>
      <c r="E1659" s="16" t="s">
        <v>15069</v>
      </c>
      <c r="F1659" s="17">
        <v>818</v>
      </c>
      <c r="G1659" s="18">
        <v>10.73</v>
      </c>
      <c r="H1659" s="18">
        <v>0</v>
      </c>
      <c r="I1659" s="18">
        <v>0</v>
      </c>
      <c r="J1659" s="6" t="s">
        <v>2024</v>
      </c>
    </row>
    <row r="1660" spans="1:10" ht="20.399999999999999" x14ac:dyDescent="0.3">
      <c r="A1660" s="30">
        <v>45029</v>
      </c>
      <c r="B1660" s="16" t="s">
        <v>6276</v>
      </c>
      <c r="C1660" s="16" t="s">
        <v>15070</v>
      </c>
      <c r="D1660" s="16" t="s">
        <v>1188</v>
      </c>
      <c r="E1660" s="16" t="s">
        <v>15071</v>
      </c>
      <c r="F1660" s="17">
        <v>2546.38</v>
      </c>
      <c r="G1660" s="18">
        <v>66.55</v>
      </c>
      <c r="H1660" s="18">
        <v>66.55</v>
      </c>
      <c r="I1660" s="18">
        <v>169461.64</v>
      </c>
      <c r="J1660" s="6" t="s">
        <v>2024</v>
      </c>
    </row>
    <row r="1661" spans="1:10" ht="20.399999999999999" x14ac:dyDescent="0.3">
      <c r="A1661" s="30">
        <v>45029</v>
      </c>
      <c r="B1661" s="16" t="s">
        <v>5213</v>
      </c>
      <c r="C1661" s="16" t="s">
        <v>15072</v>
      </c>
      <c r="D1661" s="16" t="s">
        <v>3317</v>
      </c>
      <c r="E1661" s="16" t="s">
        <v>5215</v>
      </c>
      <c r="F1661" s="17">
        <v>28.42</v>
      </c>
      <c r="G1661" s="18">
        <v>27.83</v>
      </c>
      <c r="H1661" s="18">
        <v>33.396000000000001</v>
      </c>
      <c r="I1661" s="18">
        <v>949.11</v>
      </c>
      <c r="J1661" s="6" t="s">
        <v>2024</v>
      </c>
    </row>
    <row r="1662" spans="1:10" ht="20.399999999999999" x14ac:dyDescent="0.3">
      <c r="A1662" s="30">
        <v>45029</v>
      </c>
      <c r="B1662" s="16" t="s">
        <v>9861</v>
      </c>
      <c r="C1662" s="16" t="s">
        <v>15073</v>
      </c>
      <c r="D1662" s="16" t="s">
        <v>1188</v>
      </c>
      <c r="E1662" s="16" t="s">
        <v>5754</v>
      </c>
      <c r="F1662" s="17">
        <v>15.316700000000001</v>
      </c>
      <c r="G1662" s="18">
        <v>25.033000000000001</v>
      </c>
      <c r="H1662" s="18">
        <v>25.033000000000001</v>
      </c>
      <c r="I1662" s="18">
        <v>383.43</v>
      </c>
      <c r="J1662" s="6" t="s">
        <v>2024</v>
      </c>
    </row>
    <row r="1663" spans="1:10" ht="20.399999999999999" x14ac:dyDescent="0.3">
      <c r="A1663" s="30">
        <v>45029</v>
      </c>
      <c r="B1663" s="16" t="s">
        <v>9861</v>
      </c>
      <c r="C1663" s="16" t="s">
        <v>15074</v>
      </c>
      <c r="D1663" s="16" t="s">
        <v>1188</v>
      </c>
      <c r="E1663" s="16" t="s">
        <v>15075</v>
      </c>
      <c r="F1663" s="17">
        <v>273.625</v>
      </c>
      <c r="G1663" s="18">
        <v>11.95</v>
      </c>
      <c r="H1663" s="18">
        <v>11.95</v>
      </c>
      <c r="I1663" s="18">
        <v>3269.82</v>
      </c>
      <c r="J1663" s="6" t="s">
        <v>2024</v>
      </c>
    </row>
    <row r="1664" spans="1:10" ht="20.399999999999999" x14ac:dyDescent="0.3">
      <c r="A1664" s="30">
        <v>45029</v>
      </c>
      <c r="B1664" s="16" t="s">
        <v>15076</v>
      </c>
      <c r="C1664" s="16" t="s">
        <v>15077</v>
      </c>
      <c r="D1664" s="16" t="s">
        <v>1188</v>
      </c>
      <c r="E1664" s="16" t="s">
        <v>15078</v>
      </c>
      <c r="F1664" s="17">
        <v>2.5</v>
      </c>
      <c r="G1664" s="18">
        <v>4.5</v>
      </c>
      <c r="H1664" s="18">
        <v>40</v>
      </c>
      <c r="I1664" s="18">
        <v>100</v>
      </c>
      <c r="J1664" s="6" t="s">
        <v>2024</v>
      </c>
    </row>
    <row r="1665" spans="1:10" ht="20.399999999999999" x14ac:dyDescent="0.3">
      <c r="A1665" s="30">
        <v>45029</v>
      </c>
      <c r="B1665" s="16" t="s">
        <v>9861</v>
      </c>
      <c r="C1665" s="16" t="s">
        <v>15079</v>
      </c>
      <c r="D1665" s="16" t="s">
        <v>1188</v>
      </c>
      <c r="E1665" s="16" t="s">
        <v>15080</v>
      </c>
      <c r="F1665" s="17">
        <v>760.75</v>
      </c>
      <c r="G1665" s="18">
        <v>19.420000000000002</v>
      </c>
      <c r="H1665" s="18">
        <v>19.420000000000002</v>
      </c>
      <c r="I1665" s="18">
        <v>14773.77</v>
      </c>
      <c r="J1665" s="6" t="s">
        <v>2024</v>
      </c>
    </row>
    <row r="1666" spans="1:10" ht="20.399999999999999" x14ac:dyDescent="0.3">
      <c r="A1666" s="30">
        <v>45029</v>
      </c>
      <c r="B1666" s="16" t="s">
        <v>9861</v>
      </c>
      <c r="C1666" s="16" t="s">
        <v>15081</v>
      </c>
      <c r="D1666" s="16" t="s">
        <v>1188</v>
      </c>
      <c r="E1666" s="16" t="s">
        <v>15082</v>
      </c>
      <c r="F1666" s="17">
        <v>31.25</v>
      </c>
      <c r="G1666" s="18">
        <v>29.87</v>
      </c>
      <c r="H1666" s="18">
        <v>29.87</v>
      </c>
      <c r="I1666" s="18">
        <v>933.44</v>
      </c>
      <c r="J1666" s="6" t="s">
        <v>2024</v>
      </c>
    </row>
    <row r="1667" spans="1:10" ht="20.399999999999999" x14ac:dyDescent="0.3">
      <c r="A1667" s="30">
        <v>45029</v>
      </c>
      <c r="B1667" s="16" t="s">
        <v>9861</v>
      </c>
      <c r="C1667" s="16" t="s">
        <v>15083</v>
      </c>
      <c r="D1667" s="16" t="s">
        <v>1188</v>
      </c>
      <c r="E1667" s="16" t="s">
        <v>15082</v>
      </c>
      <c r="F1667" s="17">
        <v>122.5</v>
      </c>
      <c r="G1667" s="18">
        <v>29.87</v>
      </c>
      <c r="H1667" s="18">
        <v>29.87</v>
      </c>
      <c r="I1667" s="18">
        <v>3659.08</v>
      </c>
      <c r="J1667" s="6" t="s">
        <v>2024</v>
      </c>
    </row>
    <row r="1668" spans="1:10" ht="20.399999999999999" x14ac:dyDescent="0.3">
      <c r="A1668" s="30">
        <v>45029</v>
      </c>
      <c r="B1668" s="16" t="s">
        <v>15084</v>
      </c>
      <c r="C1668" s="16" t="s">
        <v>15085</v>
      </c>
      <c r="D1668" s="16" t="s">
        <v>42</v>
      </c>
      <c r="E1668" s="16" t="s">
        <v>15086</v>
      </c>
      <c r="F1668" s="17">
        <v>93.5</v>
      </c>
      <c r="G1668" s="18">
        <v>12.94</v>
      </c>
      <c r="H1668" s="18">
        <v>35</v>
      </c>
      <c r="I1668" s="18">
        <v>3272.5</v>
      </c>
      <c r="J1668" s="6" t="s">
        <v>2024</v>
      </c>
    </row>
    <row r="1669" spans="1:10" ht="20.399999999999999" x14ac:dyDescent="0.3">
      <c r="A1669" s="30">
        <v>45029</v>
      </c>
      <c r="B1669" s="16" t="s">
        <v>15087</v>
      </c>
      <c r="C1669" s="16" t="s">
        <v>15088</v>
      </c>
      <c r="D1669" s="16" t="s">
        <v>73</v>
      </c>
      <c r="E1669" s="16" t="s">
        <v>4002</v>
      </c>
      <c r="F1669" s="17">
        <v>466</v>
      </c>
      <c r="G1669" s="18">
        <v>11.16</v>
      </c>
      <c r="H1669" s="18">
        <v>40</v>
      </c>
      <c r="I1669" s="18">
        <v>18640</v>
      </c>
      <c r="J1669" s="6" t="s">
        <v>2024</v>
      </c>
    </row>
    <row r="1670" spans="1:10" ht="20.399999999999999" x14ac:dyDescent="0.3">
      <c r="A1670" s="30">
        <v>45029</v>
      </c>
      <c r="B1670" s="16" t="s">
        <v>15089</v>
      </c>
      <c r="C1670" s="16" t="s">
        <v>15090</v>
      </c>
      <c r="D1670" s="16" t="s">
        <v>42</v>
      </c>
      <c r="E1670" s="16" t="s">
        <v>15091</v>
      </c>
      <c r="F1670" s="17">
        <v>9.8332999999999995</v>
      </c>
      <c r="G1670" s="18">
        <v>10.49</v>
      </c>
      <c r="H1670" s="18">
        <v>24</v>
      </c>
      <c r="I1670" s="18">
        <v>236</v>
      </c>
      <c r="J1670" s="6" t="s">
        <v>2024</v>
      </c>
    </row>
    <row r="1671" spans="1:10" ht="20.399999999999999" x14ac:dyDescent="0.3">
      <c r="A1671" s="30">
        <v>45029</v>
      </c>
      <c r="B1671" s="16" t="s">
        <v>7914</v>
      </c>
      <c r="C1671" s="16" t="s">
        <v>15092</v>
      </c>
      <c r="D1671" s="16" t="s">
        <v>34</v>
      </c>
      <c r="E1671" s="16" t="s">
        <v>7916</v>
      </c>
      <c r="F1671" s="17">
        <v>306.41460000000001</v>
      </c>
      <c r="G1671" s="18">
        <v>3.35</v>
      </c>
      <c r="H1671" s="18">
        <v>24.79</v>
      </c>
      <c r="I1671" s="18">
        <v>7596.02</v>
      </c>
      <c r="J1671" s="6" t="s">
        <v>2024</v>
      </c>
    </row>
    <row r="1672" spans="1:10" ht="20.399999999999999" x14ac:dyDescent="0.3">
      <c r="A1672" s="30">
        <v>45029</v>
      </c>
      <c r="B1672" s="16" t="s">
        <v>13229</v>
      </c>
      <c r="C1672" s="16" t="s">
        <v>13230</v>
      </c>
      <c r="D1672" s="16" t="s">
        <v>34</v>
      </c>
      <c r="E1672" s="16" t="s">
        <v>13231</v>
      </c>
      <c r="F1672" s="17">
        <v>506.25</v>
      </c>
      <c r="G1672" s="18">
        <v>5.94</v>
      </c>
      <c r="H1672" s="18">
        <v>21</v>
      </c>
      <c r="I1672" s="18">
        <v>10631.25</v>
      </c>
      <c r="J1672" s="6" t="s">
        <v>2024</v>
      </c>
    </row>
    <row r="1673" spans="1:10" ht="30.6" x14ac:dyDescent="0.3">
      <c r="A1673" s="30">
        <v>45029</v>
      </c>
      <c r="B1673" s="16" t="s">
        <v>15093</v>
      </c>
      <c r="C1673" s="16" t="s">
        <v>15094</v>
      </c>
      <c r="D1673" s="16" t="s">
        <v>30</v>
      </c>
      <c r="E1673" s="16" t="s">
        <v>3339</v>
      </c>
      <c r="F1673" s="17">
        <v>386.66669999999999</v>
      </c>
      <c r="G1673" s="18">
        <v>7.98</v>
      </c>
      <c r="H1673" s="18">
        <v>22.35</v>
      </c>
      <c r="I1673" s="18">
        <v>8642</v>
      </c>
      <c r="J1673" s="6" t="s">
        <v>2024</v>
      </c>
    </row>
    <row r="1674" spans="1:10" ht="20.399999999999999" x14ac:dyDescent="0.3">
      <c r="A1674" s="30">
        <v>45029</v>
      </c>
      <c r="B1674" s="16" t="s">
        <v>15095</v>
      </c>
      <c r="C1674" s="16" t="s">
        <v>15096</v>
      </c>
      <c r="D1674" s="16" t="s">
        <v>266</v>
      </c>
      <c r="E1674" s="16" t="s">
        <v>2104</v>
      </c>
      <c r="F1674" s="17">
        <v>6</v>
      </c>
      <c r="G1674" s="18">
        <v>30.76</v>
      </c>
      <c r="H1674" s="18">
        <v>50.9</v>
      </c>
      <c r="I1674" s="18">
        <v>305.39999999999998</v>
      </c>
      <c r="J1674" s="6" t="s">
        <v>2024</v>
      </c>
    </row>
    <row r="1675" spans="1:10" ht="20.399999999999999" x14ac:dyDescent="0.3">
      <c r="A1675" s="30">
        <v>45029</v>
      </c>
      <c r="B1675" s="16" t="s">
        <v>15097</v>
      </c>
      <c r="C1675" s="16" t="s">
        <v>15098</v>
      </c>
      <c r="D1675" s="16" t="s">
        <v>34</v>
      </c>
      <c r="E1675" s="16" t="s">
        <v>12960</v>
      </c>
      <c r="F1675" s="17">
        <v>131</v>
      </c>
      <c r="G1675" s="18">
        <v>3.15</v>
      </c>
      <c r="H1675" s="18">
        <v>32</v>
      </c>
      <c r="I1675" s="18">
        <v>4192</v>
      </c>
      <c r="J1675" s="6" t="s">
        <v>2024</v>
      </c>
    </row>
    <row r="1676" spans="1:10" ht="20.399999999999999" x14ac:dyDescent="0.3">
      <c r="A1676" s="30">
        <v>45029</v>
      </c>
      <c r="B1676" s="16" t="s">
        <v>15099</v>
      </c>
      <c r="C1676" s="16" t="s">
        <v>15100</v>
      </c>
      <c r="D1676" s="16" t="s">
        <v>34</v>
      </c>
      <c r="E1676" s="16" t="s">
        <v>5503</v>
      </c>
      <c r="F1676" s="17">
        <v>72.390600000000006</v>
      </c>
      <c r="G1676" s="18">
        <v>9.32</v>
      </c>
      <c r="H1676" s="18">
        <v>31</v>
      </c>
      <c r="I1676" s="18">
        <v>2244.11</v>
      </c>
      <c r="J1676" s="6" t="s">
        <v>2024</v>
      </c>
    </row>
    <row r="1677" spans="1:10" ht="20.399999999999999" x14ac:dyDescent="0.3">
      <c r="A1677" s="30">
        <v>45029</v>
      </c>
      <c r="B1677" s="16" t="s">
        <v>15101</v>
      </c>
      <c r="C1677" s="16" t="s">
        <v>15102</v>
      </c>
      <c r="D1677" s="16" t="s">
        <v>34</v>
      </c>
      <c r="E1677" s="16" t="s">
        <v>3357</v>
      </c>
      <c r="F1677" s="17">
        <v>71.611099999999993</v>
      </c>
      <c r="G1677" s="18">
        <v>6.39</v>
      </c>
      <c r="H1677" s="18">
        <v>25</v>
      </c>
      <c r="I1677" s="18">
        <v>1790.28</v>
      </c>
      <c r="J1677" s="6" t="s">
        <v>2024</v>
      </c>
    </row>
    <row r="1678" spans="1:10" ht="30.6" x14ac:dyDescent="0.3">
      <c r="A1678" s="30">
        <v>45029</v>
      </c>
      <c r="B1678" s="16" t="s">
        <v>15103</v>
      </c>
      <c r="C1678" s="16" t="s">
        <v>15104</v>
      </c>
      <c r="D1678" s="16" t="s">
        <v>15105</v>
      </c>
      <c r="E1678" s="16" t="s">
        <v>15106</v>
      </c>
      <c r="F1678" s="17">
        <v>71</v>
      </c>
      <c r="G1678" s="18">
        <v>10.119999999999999</v>
      </c>
      <c r="H1678" s="18">
        <v>12.15</v>
      </c>
      <c r="I1678" s="18">
        <v>862.65</v>
      </c>
      <c r="J1678" s="6" t="s">
        <v>2024</v>
      </c>
    </row>
    <row r="1679" spans="1:10" ht="20.399999999999999" x14ac:dyDescent="0.3">
      <c r="A1679" s="30">
        <v>45029</v>
      </c>
      <c r="B1679" s="16" t="s">
        <v>15107</v>
      </c>
      <c r="C1679" s="16" t="s">
        <v>15108</v>
      </c>
      <c r="D1679" s="16" t="s">
        <v>15109</v>
      </c>
      <c r="E1679" s="16" t="s">
        <v>15110</v>
      </c>
      <c r="F1679" s="17">
        <v>87.75</v>
      </c>
      <c r="G1679" s="18">
        <v>2.73</v>
      </c>
      <c r="H1679" s="18">
        <v>20.6</v>
      </c>
      <c r="I1679" s="18">
        <v>1807.65</v>
      </c>
      <c r="J1679" s="6" t="s">
        <v>2024</v>
      </c>
    </row>
    <row r="1680" spans="1:10" ht="20.399999999999999" x14ac:dyDescent="0.3">
      <c r="A1680" s="30">
        <v>45029</v>
      </c>
      <c r="B1680" s="16" t="s">
        <v>15111</v>
      </c>
      <c r="C1680" s="16" t="s">
        <v>15112</v>
      </c>
      <c r="D1680" s="16" t="s">
        <v>73</v>
      </c>
      <c r="E1680" s="16" t="s">
        <v>10021</v>
      </c>
      <c r="F1680" s="17">
        <v>255</v>
      </c>
      <c r="G1680" s="18">
        <v>6.72</v>
      </c>
      <c r="H1680" s="18">
        <v>31.37</v>
      </c>
      <c r="I1680" s="18">
        <v>7999.35</v>
      </c>
      <c r="J1680" s="6" t="s">
        <v>2024</v>
      </c>
    </row>
    <row r="1681" spans="1:10" ht="66.599999999999994" customHeight="1" x14ac:dyDescent="0.3">
      <c r="A1681" s="30">
        <v>45029</v>
      </c>
      <c r="B1681" s="16" t="s">
        <v>15113</v>
      </c>
      <c r="C1681" s="16" t="s">
        <v>15114</v>
      </c>
      <c r="D1681" s="16" t="s">
        <v>12</v>
      </c>
      <c r="E1681" s="16" t="s">
        <v>4458</v>
      </c>
      <c r="F1681" s="17">
        <v>271</v>
      </c>
      <c r="G1681" s="18">
        <v>34.130000000000003</v>
      </c>
      <c r="H1681" s="18">
        <v>66.55</v>
      </c>
      <c r="I1681" s="18">
        <v>18035.05</v>
      </c>
      <c r="J1681" s="6" t="s">
        <v>2024</v>
      </c>
    </row>
    <row r="1682" spans="1:10" ht="20.399999999999999" x14ac:dyDescent="0.3">
      <c r="A1682" s="30">
        <v>45029</v>
      </c>
      <c r="B1682" s="16" t="s">
        <v>15115</v>
      </c>
      <c r="C1682" s="16" t="s">
        <v>15116</v>
      </c>
      <c r="D1682" s="16" t="s">
        <v>1219</v>
      </c>
      <c r="E1682" s="16" t="s">
        <v>15117</v>
      </c>
      <c r="F1682" s="17">
        <v>47.2</v>
      </c>
      <c r="G1682" s="18">
        <v>0.98</v>
      </c>
      <c r="H1682" s="18">
        <v>39.9</v>
      </c>
      <c r="I1682" s="18">
        <v>1883.28</v>
      </c>
      <c r="J1682" s="6" t="s">
        <v>2024</v>
      </c>
    </row>
    <row r="1683" spans="1:10" ht="20.399999999999999" x14ac:dyDescent="0.3">
      <c r="A1683" s="30">
        <v>45029</v>
      </c>
      <c r="B1683" s="16" t="s">
        <v>15118</v>
      </c>
      <c r="C1683" s="16" t="s">
        <v>15119</v>
      </c>
      <c r="D1683" s="16" t="s">
        <v>1219</v>
      </c>
      <c r="E1683" s="16" t="s">
        <v>2821</v>
      </c>
      <c r="F1683" s="17">
        <v>355</v>
      </c>
      <c r="G1683" s="18">
        <v>14.82</v>
      </c>
      <c r="H1683" s="18">
        <v>20.52</v>
      </c>
      <c r="I1683" s="18">
        <v>7284.6</v>
      </c>
      <c r="J1683" s="6" t="s">
        <v>2024</v>
      </c>
    </row>
    <row r="1684" spans="1:10" ht="20.399999999999999" x14ac:dyDescent="0.3">
      <c r="A1684" s="30">
        <v>45029</v>
      </c>
      <c r="B1684" s="16" t="s">
        <v>15120</v>
      </c>
      <c r="C1684" s="16" t="s">
        <v>15121</v>
      </c>
      <c r="D1684" s="16" t="s">
        <v>1219</v>
      </c>
      <c r="E1684" s="16" t="s">
        <v>15122</v>
      </c>
      <c r="F1684" s="17">
        <v>41.67</v>
      </c>
      <c r="G1684" s="18">
        <v>6.91</v>
      </c>
      <c r="H1684" s="18">
        <v>21.1</v>
      </c>
      <c r="I1684" s="18">
        <v>879.24</v>
      </c>
      <c r="J1684" s="6" t="s">
        <v>2024</v>
      </c>
    </row>
    <row r="1685" spans="1:10" ht="30.6" x14ac:dyDescent="0.3">
      <c r="A1685" s="30">
        <v>45029</v>
      </c>
      <c r="B1685" s="16" t="s">
        <v>15123</v>
      </c>
      <c r="C1685" s="16" t="s">
        <v>15124</v>
      </c>
      <c r="D1685" s="16" t="s">
        <v>12</v>
      </c>
      <c r="E1685" s="16" t="s">
        <v>15125</v>
      </c>
      <c r="F1685" s="17">
        <v>394</v>
      </c>
      <c r="G1685" s="18">
        <v>2.4300000000000002</v>
      </c>
      <c r="H1685" s="18">
        <v>16.260000000000002</v>
      </c>
      <c r="I1685" s="18">
        <v>6406.44</v>
      </c>
      <c r="J1685" s="6" t="s">
        <v>2024</v>
      </c>
    </row>
    <row r="1686" spans="1:10" ht="20.399999999999999" x14ac:dyDescent="0.3">
      <c r="A1686" s="30">
        <v>45029</v>
      </c>
      <c r="B1686" s="16" t="s">
        <v>15126</v>
      </c>
      <c r="C1686" s="16" t="s">
        <v>15127</v>
      </c>
      <c r="D1686" s="16" t="s">
        <v>1219</v>
      </c>
      <c r="E1686" s="16" t="s">
        <v>5700</v>
      </c>
      <c r="F1686" s="17">
        <v>186.4</v>
      </c>
      <c r="G1686" s="18">
        <v>45.17</v>
      </c>
      <c r="H1686" s="18">
        <v>67.5</v>
      </c>
      <c r="I1686" s="18">
        <v>12582</v>
      </c>
      <c r="J1686" s="6" t="s">
        <v>2024</v>
      </c>
    </row>
    <row r="1687" spans="1:10" ht="30.6" x14ac:dyDescent="0.3">
      <c r="A1687" s="30">
        <v>45029</v>
      </c>
      <c r="B1687" s="16" t="s">
        <v>15128</v>
      </c>
      <c r="C1687" s="16" t="s">
        <v>15129</v>
      </c>
      <c r="D1687" s="16" t="s">
        <v>30</v>
      </c>
      <c r="E1687" s="16" t="s">
        <v>11541</v>
      </c>
      <c r="F1687" s="17">
        <v>106.4</v>
      </c>
      <c r="G1687" s="18">
        <v>3.66</v>
      </c>
      <c r="H1687" s="18">
        <v>13</v>
      </c>
      <c r="I1687" s="18">
        <v>1383.2</v>
      </c>
      <c r="J1687" s="6" t="s">
        <v>2024</v>
      </c>
    </row>
    <row r="1688" spans="1:10" ht="20.399999999999999" x14ac:dyDescent="0.3">
      <c r="A1688" s="30">
        <v>45029</v>
      </c>
      <c r="B1688" s="16" t="s">
        <v>15128</v>
      </c>
      <c r="C1688" s="16" t="s">
        <v>15130</v>
      </c>
      <c r="D1688" s="16" t="s">
        <v>77</v>
      </c>
      <c r="E1688" s="16" t="s">
        <v>11541</v>
      </c>
      <c r="F1688" s="17">
        <v>113</v>
      </c>
      <c r="G1688" s="18">
        <v>3.66</v>
      </c>
      <c r="H1688" s="18">
        <v>13</v>
      </c>
      <c r="I1688" s="18">
        <v>1469</v>
      </c>
      <c r="J1688" s="6" t="s">
        <v>2024</v>
      </c>
    </row>
    <row r="1689" spans="1:10" ht="30.6" x14ac:dyDescent="0.3">
      <c r="A1689" s="30">
        <v>45029</v>
      </c>
      <c r="B1689" s="16" t="s">
        <v>15131</v>
      </c>
      <c r="C1689" s="16" t="s">
        <v>15132</v>
      </c>
      <c r="D1689" s="16" t="s">
        <v>30</v>
      </c>
      <c r="E1689" s="16" t="s">
        <v>4166</v>
      </c>
      <c r="F1689" s="17">
        <v>283.46429999999998</v>
      </c>
      <c r="G1689" s="18">
        <v>25.4</v>
      </c>
      <c r="H1689" s="18">
        <v>42.9</v>
      </c>
      <c r="I1689" s="18">
        <v>12162.01</v>
      </c>
      <c r="J1689" s="6" t="s">
        <v>2024</v>
      </c>
    </row>
    <row r="1690" spans="1:10" ht="30.6" x14ac:dyDescent="0.3">
      <c r="A1690" s="30">
        <v>45029</v>
      </c>
      <c r="B1690" s="16" t="s">
        <v>15133</v>
      </c>
      <c r="C1690" s="16" t="s">
        <v>15134</v>
      </c>
      <c r="D1690" s="16" t="s">
        <v>30</v>
      </c>
      <c r="E1690" s="16" t="s">
        <v>10837</v>
      </c>
      <c r="F1690" s="17">
        <v>93.666700000000006</v>
      </c>
      <c r="G1690" s="18">
        <v>17</v>
      </c>
      <c r="H1690" s="18">
        <v>50.34</v>
      </c>
      <c r="I1690" s="18">
        <v>4715.18</v>
      </c>
      <c r="J1690" s="6" t="s">
        <v>2024</v>
      </c>
    </row>
    <row r="1691" spans="1:10" ht="30.6" x14ac:dyDescent="0.3">
      <c r="A1691" s="30">
        <v>45029</v>
      </c>
      <c r="B1691" s="16" t="s">
        <v>15135</v>
      </c>
      <c r="C1691" s="16" t="s">
        <v>15136</v>
      </c>
      <c r="D1691" s="16" t="s">
        <v>30</v>
      </c>
      <c r="E1691" s="16" t="s">
        <v>15137</v>
      </c>
      <c r="F1691" s="17">
        <v>316.60000000000002</v>
      </c>
      <c r="G1691" s="18">
        <v>51.5</v>
      </c>
      <c r="H1691" s="18">
        <v>71.06</v>
      </c>
      <c r="I1691" s="18">
        <v>22497.599999999999</v>
      </c>
      <c r="J1691" s="6" t="s">
        <v>2024</v>
      </c>
    </row>
    <row r="1692" spans="1:10" ht="20.399999999999999" x14ac:dyDescent="0.3">
      <c r="A1692" s="30">
        <v>45029</v>
      </c>
      <c r="B1692" s="16" t="s">
        <v>9159</v>
      </c>
      <c r="C1692" s="16" t="s">
        <v>15138</v>
      </c>
      <c r="D1692" s="16" t="s">
        <v>49</v>
      </c>
      <c r="E1692" s="16" t="s">
        <v>3395</v>
      </c>
      <c r="F1692" s="17">
        <v>1529.5</v>
      </c>
      <c r="G1692" s="18">
        <v>6.2</v>
      </c>
      <c r="H1692" s="18">
        <v>13.99</v>
      </c>
      <c r="I1692" s="18">
        <v>21397.71</v>
      </c>
      <c r="J1692" s="6" t="s">
        <v>2024</v>
      </c>
    </row>
    <row r="1693" spans="1:10" ht="30.6" x14ac:dyDescent="0.3">
      <c r="A1693" s="30">
        <v>45029</v>
      </c>
      <c r="B1693" s="16" t="s">
        <v>15139</v>
      </c>
      <c r="C1693" s="16" t="s">
        <v>15140</v>
      </c>
      <c r="D1693" s="16" t="s">
        <v>30</v>
      </c>
      <c r="E1693" s="16" t="s">
        <v>8035</v>
      </c>
      <c r="F1693" s="17">
        <v>38.5</v>
      </c>
      <c r="G1693" s="18">
        <v>3.32</v>
      </c>
      <c r="H1693" s="18">
        <v>23.63</v>
      </c>
      <c r="I1693" s="18">
        <v>909.76</v>
      </c>
      <c r="J1693" s="6" t="s">
        <v>2024</v>
      </c>
    </row>
    <row r="1694" spans="1:10" ht="30.6" x14ac:dyDescent="0.3">
      <c r="A1694" s="30">
        <v>45029</v>
      </c>
      <c r="B1694" s="16" t="s">
        <v>15141</v>
      </c>
      <c r="C1694" s="16" t="s">
        <v>15142</v>
      </c>
      <c r="D1694" s="16" t="s">
        <v>30</v>
      </c>
      <c r="E1694" s="16" t="s">
        <v>8035</v>
      </c>
      <c r="F1694" s="17">
        <v>16.88</v>
      </c>
      <c r="G1694" s="18">
        <v>2.58</v>
      </c>
      <c r="H1694" s="18">
        <v>23.63</v>
      </c>
      <c r="I1694" s="18">
        <v>398.88</v>
      </c>
      <c r="J1694" s="6" t="s">
        <v>2024</v>
      </c>
    </row>
    <row r="1695" spans="1:10" ht="30.6" x14ac:dyDescent="0.3">
      <c r="A1695" s="30">
        <v>45029</v>
      </c>
      <c r="B1695" s="16" t="s">
        <v>15143</v>
      </c>
      <c r="C1695" s="16" t="s">
        <v>15144</v>
      </c>
      <c r="D1695" s="16" t="s">
        <v>30</v>
      </c>
      <c r="E1695" s="16" t="s">
        <v>10837</v>
      </c>
      <c r="F1695" s="17">
        <v>118.66670000000001</v>
      </c>
      <c r="G1695" s="18">
        <v>20.190000000000001</v>
      </c>
      <c r="H1695" s="18">
        <v>50.34</v>
      </c>
      <c r="I1695" s="18">
        <v>5973.68</v>
      </c>
      <c r="J1695" s="6" t="s">
        <v>2024</v>
      </c>
    </row>
    <row r="1696" spans="1:10" ht="30.6" x14ac:dyDescent="0.3">
      <c r="A1696" s="30">
        <v>45029</v>
      </c>
      <c r="B1696" s="16" t="s">
        <v>15145</v>
      </c>
      <c r="C1696" s="16" t="s">
        <v>15146</v>
      </c>
      <c r="D1696" s="16" t="s">
        <v>30</v>
      </c>
      <c r="E1696" s="16" t="s">
        <v>15147</v>
      </c>
      <c r="F1696" s="17">
        <v>39.375</v>
      </c>
      <c r="G1696" s="18">
        <v>2.76</v>
      </c>
      <c r="H1696" s="18">
        <v>14</v>
      </c>
      <c r="I1696" s="18">
        <v>551.25</v>
      </c>
      <c r="J1696" s="6" t="s">
        <v>2024</v>
      </c>
    </row>
    <row r="1697" spans="1:10" ht="20.399999999999999" x14ac:dyDescent="0.3">
      <c r="A1697" s="30">
        <v>45029</v>
      </c>
      <c r="B1697" s="16" t="s">
        <v>15148</v>
      </c>
      <c r="C1697" s="16" t="s">
        <v>15149</v>
      </c>
      <c r="D1697" s="16" t="s">
        <v>266</v>
      </c>
      <c r="E1697" s="16" t="s">
        <v>6989</v>
      </c>
      <c r="F1697" s="17">
        <v>23.4</v>
      </c>
      <c r="G1697" s="18">
        <v>174.77</v>
      </c>
      <c r="H1697" s="18">
        <v>383.5</v>
      </c>
      <c r="I1697" s="18">
        <v>8973.9</v>
      </c>
      <c r="J1697" s="6" t="s">
        <v>2024</v>
      </c>
    </row>
    <row r="1698" spans="1:10" ht="20.399999999999999" x14ac:dyDescent="0.3">
      <c r="A1698" s="30">
        <v>45029</v>
      </c>
      <c r="B1698" s="16" t="s">
        <v>15107</v>
      </c>
      <c r="C1698" s="16" t="s">
        <v>15150</v>
      </c>
      <c r="D1698" s="16" t="s">
        <v>34</v>
      </c>
      <c r="E1698" s="16" t="s">
        <v>15110</v>
      </c>
      <c r="F1698" s="17">
        <v>42.444400000000002</v>
      </c>
      <c r="G1698" s="18">
        <v>2.73</v>
      </c>
      <c r="H1698" s="18">
        <v>20.6</v>
      </c>
      <c r="I1698" s="18">
        <v>874.35</v>
      </c>
      <c r="J1698" s="6" t="s">
        <v>2024</v>
      </c>
    </row>
    <row r="1699" spans="1:10" ht="30.6" x14ac:dyDescent="0.3">
      <c r="A1699" s="30">
        <v>45029</v>
      </c>
      <c r="B1699" s="16" t="s">
        <v>15151</v>
      </c>
      <c r="C1699" s="16" t="s">
        <v>15152</v>
      </c>
      <c r="D1699" s="16" t="s">
        <v>30</v>
      </c>
      <c r="E1699" s="16" t="s">
        <v>2239</v>
      </c>
      <c r="F1699" s="17">
        <v>469.25</v>
      </c>
      <c r="G1699" s="18">
        <v>19.420000000000002</v>
      </c>
      <c r="H1699" s="18">
        <v>36.409999999999997</v>
      </c>
      <c r="I1699" s="18">
        <v>17085.39</v>
      </c>
      <c r="J1699" s="6" t="s">
        <v>2024</v>
      </c>
    </row>
    <row r="1700" spans="1:10" ht="20.399999999999999" x14ac:dyDescent="0.3">
      <c r="A1700" s="30">
        <v>45029</v>
      </c>
      <c r="B1700" s="16" t="s">
        <v>15153</v>
      </c>
      <c r="C1700" s="16" t="s">
        <v>15154</v>
      </c>
      <c r="D1700" s="16" t="s">
        <v>42</v>
      </c>
      <c r="E1700" s="16" t="s">
        <v>15155</v>
      </c>
      <c r="F1700" s="17">
        <v>287</v>
      </c>
      <c r="G1700" s="18">
        <v>33.770000000000003</v>
      </c>
      <c r="H1700" s="18">
        <v>45.66</v>
      </c>
      <c r="I1700" s="18">
        <v>13104.42</v>
      </c>
      <c r="J1700" s="6" t="s">
        <v>2024</v>
      </c>
    </row>
    <row r="1701" spans="1:10" ht="20.399999999999999" x14ac:dyDescent="0.3">
      <c r="A1701" s="30">
        <v>45064</v>
      </c>
      <c r="B1701" s="16" t="s">
        <v>15987</v>
      </c>
      <c r="C1701" s="16" t="s">
        <v>15988</v>
      </c>
      <c r="D1701" s="16" t="s">
        <v>42</v>
      </c>
      <c r="E1701" s="16" t="s">
        <v>7977</v>
      </c>
      <c r="F1701" s="17">
        <v>46.583300000000001</v>
      </c>
      <c r="G1701" s="18">
        <v>12.48</v>
      </c>
      <c r="H1701" s="18">
        <v>30</v>
      </c>
      <c r="I1701" s="18">
        <v>1397.5</v>
      </c>
      <c r="J1701" s="6" t="s">
        <v>2024</v>
      </c>
    </row>
    <row r="1702" spans="1:10" ht="20.399999999999999" x14ac:dyDescent="0.3">
      <c r="A1702" s="30">
        <v>45064</v>
      </c>
      <c r="B1702" s="525" t="s">
        <v>15989</v>
      </c>
      <c r="C1702" s="525" t="s">
        <v>15990</v>
      </c>
      <c r="D1702" s="525" t="s">
        <v>42</v>
      </c>
      <c r="E1702" s="16" t="s">
        <v>5819</v>
      </c>
      <c r="F1702" s="17">
        <v>181.5</v>
      </c>
      <c r="G1702" s="18">
        <v>8.68</v>
      </c>
      <c r="H1702" s="18">
        <v>20.61</v>
      </c>
      <c r="I1702" s="18">
        <v>3740.72</v>
      </c>
      <c r="J1702" s="6" t="s">
        <v>2024</v>
      </c>
    </row>
    <row r="1703" spans="1:10" ht="20.399999999999999" x14ac:dyDescent="0.3">
      <c r="A1703" s="30">
        <v>45064</v>
      </c>
      <c r="B1703" s="525" t="s">
        <v>15991</v>
      </c>
      <c r="C1703" s="525" t="s">
        <v>15992</v>
      </c>
      <c r="D1703" s="525" t="s">
        <v>42</v>
      </c>
      <c r="E1703" s="16" t="s">
        <v>15993</v>
      </c>
      <c r="F1703" s="17">
        <v>98.9</v>
      </c>
      <c r="G1703" s="18">
        <v>3.47</v>
      </c>
      <c r="H1703" s="18">
        <v>22</v>
      </c>
      <c r="I1703" s="18">
        <v>2175.8000000000002</v>
      </c>
      <c r="J1703" s="6" t="s">
        <v>2024</v>
      </c>
    </row>
    <row r="1704" spans="1:10" ht="20.399999999999999" x14ac:dyDescent="0.3">
      <c r="A1704" s="35">
        <v>45064</v>
      </c>
      <c r="B1704" s="36" t="s">
        <v>15994</v>
      </c>
      <c r="C1704" s="36" t="s">
        <v>15995</v>
      </c>
      <c r="D1704" s="36" t="s">
        <v>34</v>
      </c>
      <c r="E1704" s="36" t="s">
        <v>13231</v>
      </c>
      <c r="F1704" s="37">
        <v>385.28570000000002</v>
      </c>
      <c r="G1704" s="38">
        <v>5.49</v>
      </c>
      <c r="H1704" s="38">
        <v>14.43</v>
      </c>
      <c r="I1704" s="38">
        <v>5559.67</v>
      </c>
      <c r="J1704" s="38" t="s">
        <v>13976</v>
      </c>
    </row>
    <row r="1705" spans="1:10" ht="20.399999999999999" x14ac:dyDescent="0.3">
      <c r="A1705" s="30">
        <v>45064</v>
      </c>
      <c r="B1705" s="525" t="s">
        <v>15996</v>
      </c>
      <c r="C1705" s="525" t="s">
        <v>15997</v>
      </c>
      <c r="D1705" s="525" t="s">
        <v>266</v>
      </c>
      <c r="E1705" s="16" t="s">
        <v>15998</v>
      </c>
      <c r="F1705" s="17">
        <v>317</v>
      </c>
      <c r="G1705" s="18">
        <v>8.8000000000000007</v>
      </c>
      <c r="H1705" s="18">
        <v>35.25</v>
      </c>
      <c r="I1705" s="18">
        <v>11174.25</v>
      </c>
      <c r="J1705" s="6" t="s">
        <v>2024</v>
      </c>
    </row>
    <row r="1706" spans="1:10" ht="20.399999999999999" x14ac:dyDescent="0.3">
      <c r="A1706" s="30">
        <v>45064</v>
      </c>
      <c r="B1706" s="525" t="s">
        <v>11258</v>
      </c>
      <c r="C1706" s="525" t="s">
        <v>15999</v>
      </c>
      <c r="D1706" s="525" t="s">
        <v>1158</v>
      </c>
      <c r="E1706" s="16" t="s">
        <v>7985</v>
      </c>
      <c r="F1706" s="17">
        <v>34</v>
      </c>
      <c r="G1706" s="18">
        <v>10.07</v>
      </c>
      <c r="H1706" s="18">
        <v>20</v>
      </c>
      <c r="I1706" s="18">
        <v>680</v>
      </c>
      <c r="J1706" s="6" t="s">
        <v>2024</v>
      </c>
    </row>
    <row r="1707" spans="1:10" ht="20.399999999999999" x14ac:dyDescent="0.3">
      <c r="A1707" s="30">
        <v>45064</v>
      </c>
      <c r="B1707" s="525" t="s">
        <v>16000</v>
      </c>
      <c r="C1707" s="525" t="s">
        <v>16001</v>
      </c>
      <c r="D1707" s="525" t="s">
        <v>258</v>
      </c>
      <c r="E1707" s="16" t="s">
        <v>15993</v>
      </c>
      <c r="F1707" s="17">
        <v>150</v>
      </c>
      <c r="G1707" s="18">
        <v>4.4000000000000004</v>
      </c>
      <c r="H1707" s="18">
        <v>22</v>
      </c>
      <c r="I1707" s="18">
        <v>3300</v>
      </c>
      <c r="J1707" s="6" t="s">
        <v>2024</v>
      </c>
    </row>
    <row r="1708" spans="1:10" ht="20.399999999999999" x14ac:dyDescent="0.3">
      <c r="A1708" s="30">
        <v>45064</v>
      </c>
      <c r="B1708" s="525" t="s">
        <v>6419</v>
      </c>
      <c r="C1708" s="525" t="s">
        <v>16002</v>
      </c>
      <c r="D1708" s="525" t="s">
        <v>266</v>
      </c>
      <c r="E1708" s="16" t="s">
        <v>8610</v>
      </c>
      <c r="F1708" s="17">
        <v>162</v>
      </c>
      <c r="G1708" s="18">
        <v>4.54</v>
      </c>
      <c r="H1708" s="18">
        <v>20</v>
      </c>
      <c r="I1708" s="18">
        <v>3240</v>
      </c>
      <c r="J1708" s="6" t="s">
        <v>2024</v>
      </c>
    </row>
    <row r="1709" spans="1:10" ht="20.399999999999999" x14ac:dyDescent="0.3">
      <c r="A1709" s="30">
        <v>45064</v>
      </c>
      <c r="B1709" s="525" t="s">
        <v>11258</v>
      </c>
      <c r="C1709" s="525" t="s">
        <v>16003</v>
      </c>
      <c r="D1709" s="525" t="s">
        <v>266</v>
      </c>
      <c r="E1709" s="16" t="s">
        <v>7985</v>
      </c>
      <c r="F1709" s="17">
        <v>253</v>
      </c>
      <c r="G1709" s="18">
        <v>5.0199999999999996</v>
      </c>
      <c r="H1709" s="18">
        <v>15</v>
      </c>
      <c r="I1709" s="18">
        <v>3795</v>
      </c>
      <c r="J1709" s="6" t="s">
        <v>2024</v>
      </c>
    </row>
    <row r="1710" spans="1:10" ht="20.399999999999999" x14ac:dyDescent="0.3">
      <c r="A1710" s="30">
        <v>45064</v>
      </c>
      <c r="B1710" s="525" t="s">
        <v>6276</v>
      </c>
      <c r="C1710" s="525" t="s">
        <v>16004</v>
      </c>
      <c r="D1710" s="525" t="s">
        <v>246</v>
      </c>
      <c r="E1710" s="16" t="s">
        <v>2539</v>
      </c>
      <c r="F1710" s="17">
        <v>4211</v>
      </c>
      <c r="G1710" s="18">
        <v>52.79</v>
      </c>
      <c r="H1710" s="18">
        <v>63.347999999999999</v>
      </c>
      <c r="I1710" s="18">
        <v>266758.43</v>
      </c>
      <c r="J1710" s="6" t="s">
        <v>2024</v>
      </c>
    </row>
    <row r="1711" spans="1:10" ht="20.399999999999999" x14ac:dyDescent="0.3">
      <c r="A1711" s="30">
        <v>45064</v>
      </c>
      <c r="B1711" s="525" t="s">
        <v>8954</v>
      </c>
      <c r="C1711" s="525" t="s">
        <v>16005</v>
      </c>
      <c r="D1711" s="525" t="s">
        <v>8941</v>
      </c>
      <c r="E1711" s="16" t="s">
        <v>4791</v>
      </c>
      <c r="F1711" s="17">
        <v>2282</v>
      </c>
      <c r="G1711" s="18">
        <v>23.065999999999999</v>
      </c>
      <c r="H1711" s="18">
        <v>23.065999999999999</v>
      </c>
      <c r="I1711" s="18">
        <v>52636.92</v>
      </c>
      <c r="J1711" s="6" t="s">
        <v>2024</v>
      </c>
    </row>
    <row r="1712" spans="1:10" ht="30.6" x14ac:dyDescent="0.3">
      <c r="A1712" s="30">
        <v>45064</v>
      </c>
      <c r="B1712" s="525" t="s">
        <v>16006</v>
      </c>
      <c r="C1712" s="525" t="s">
        <v>16007</v>
      </c>
      <c r="D1712" s="525" t="s">
        <v>16008</v>
      </c>
      <c r="E1712" s="16" t="s">
        <v>16009</v>
      </c>
      <c r="F1712" s="17">
        <v>89</v>
      </c>
      <c r="G1712" s="18">
        <v>3.55</v>
      </c>
      <c r="H1712" s="18">
        <v>4.26</v>
      </c>
      <c r="I1712" s="18">
        <v>379.14</v>
      </c>
      <c r="J1712" s="6" t="s">
        <v>2024</v>
      </c>
    </row>
    <row r="1713" spans="1:10" ht="20.399999999999999" x14ac:dyDescent="0.3">
      <c r="A1713" s="30">
        <v>45064</v>
      </c>
      <c r="B1713" s="525" t="s">
        <v>16010</v>
      </c>
      <c r="C1713" s="525" t="s">
        <v>16011</v>
      </c>
      <c r="D1713" s="525" t="s">
        <v>42</v>
      </c>
      <c r="E1713" s="16" t="s">
        <v>16012</v>
      </c>
      <c r="F1713" s="17">
        <v>104.83329999999999</v>
      </c>
      <c r="G1713" s="18">
        <v>14.81</v>
      </c>
      <c r="H1713" s="18">
        <v>17.77</v>
      </c>
      <c r="I1713" s="18">
        <v>1862.89</v>
      </c>
      <c r="J1713" s="6" t="s">
        <v>2024</v>
      </c>
    </row>
    <row r="1714" spans="1:10" ht="30.6" x14ac:dyDescent="0.3">
      <c r="A1714" s="30">
        <v>45064</v>
      </c>
      <c r="B1714" s="525" t="s">
        <v>9861</v>
      </c>
      <c r="C1714" s="525" t="s">
        <v>16013</v>
      </c>
      <c r="D1714" s="525" t="s">
        <v>16014</v>
      </c>
      <c r="E1714" s="16" t="s">
        <v>15075</v>
      </c>
      <c r="F1714" s="17">
        <v>1352.8611000000001</v>
      </c>
      <c r="G1714" s="18">
        <v>11.95</v>
      </c>
      <c r="H1714" s="18">
        <v>11.95</v>
      </c>
      <c r="I1714" s="18">
        <v>16166.69</v>
      </c>
      <c r="J1714" s="6" t="s">
        <v>2024</v>
      </c>
    </row>
    <row r="1715" spans="1:10" ht="30.6" x14ac:dyDescent="0.3">
      <c r="A1715" s="30">
        <v>45064</v>
      </c>
      <c r="B1715" s="525" t="s">
        <v>9861</v>
      </c>
      <c r="C1715" s="525" t="s">
        <v>16015</v>
      </c>
      <c r="D1715" s="525" t="s">
        <v>16014</v>
      </c>
      <c r="E1715" s="16" t="s">
        <v>13205</v>
      </c>
      <c r="F1715" s="17">
        <v>386.41669999999999</v>
      </c>
      <c r="G1715" s="18">
        <v>29.54</v>
      </c>
      <c r="H1715" s="18">
        <v>29.54</v>
      </c>
      <c r="I1715" s="18">
        <v>11415.43</v>
      </c>
      <c r="J1715" s="6" t="s">
        <v>2024</v>
      </c>
    </row>
    <row r="1716" spans="1:10" ht="20.399999999999999" x14ac:dyDescent="0.3">
      <c r="A1716" s="30">
        <v>45064</v>
      </c>
      <c r="B1716" s="525" t="s">
        <v>7813</v>
      </c>
      <c r="C1716" s="525" t="s">
        <v>16016</v>
      </c>
      <c r="D1716" s="525" t="s">
        <v>16017</v>
      </c>
      <c r="E1716" s="16" t="s">
        <v>4032</v>
      </c>
      <c r="F1716" s="17">
        <v>700</v>
      </c>
      <c r="G1716" s="18">
        <v>28.08</v>
      </c>
      <c r="H1716" s="18">
        <v>0</v>
      </c>
      <c r="I1716" s="18">
        <v>0</v>
      </c>
      <c r="J1716" s="6" t="s">
        <v>2024</v>
      </c>
    </row>
    <row r="1717" spans="1:10" ht="30.6" x14ac:dyDescent="0.3">
      <c r="A1717" s="30">
        <v>45064</v>
      </c>
      <c r="B1717" s="525" t="s">
        <v>5330</v>
      </c>
      <c r="C1717" s="525" t="s">
        <v>16018</v>
      </c>
      <c r="D1717" s="525" t="s">
        <v>16019</v>
      </c>
      <c r="E1717" s="16" t="s">
        <v>5332</v>
      </c>
      <c r="F1717" s="17">
        <v>10398</v>
      </c>
      <c r="G1717" s="18">
        <v>14.32</v>
      </c>
      <c r="H1717" s="18">
        <v>0</v>
      </c>
      <c r="I1717" s="18">
        <v>0</v>
      </c>
      <c r="J1717" s="6" t="s">
        <v>2024</v>
      </c>
    </row>
    <row r="1718" spans="1:10" ht="30.6" x14ac:dyDescent="0.3">
      <c r="A1718" s="30">
        <v>45064</v>
      </c>
      <c r="B1718" s="525" t="s">
        <v>16020</v>
      </c>
      <c r="C1718" s="525" t="s">
        <v>16021</v>
      </c>
      <c r="D1718" s="525" t="s">
        <v>16022</v>
      </c>
      <c r="E1718" s="16" t="s">
        <v>2818</v>
      </c>
      <c r="F1718" s="17">
        <v>1128.9820999999999</v>
      </c>
      <c r="G1718" s="18">
        <v>26.56</v>
      </c>
      <c r="H1718" s="18">
        <v>50.2</v>
      </c>
      <c r="I1718" s="18">
        <v>56684.9</v>
      </c>
      <c r="J1718" s="6" t="s">
        <v>2024</v>
      </c>
    </row>
    <row r="1719" spans="1:10" ht="20.399999999999999" x14ac:dyDescent="0.3">
      <c r="A1719" s="30">
        <v>45064</v>
      </c>
      <c r="B1719" s="525" t="s">
        <v>9861</v>
      </c>
      <c r="C1719" s="525" t="s">
        <v>16023</v>
      </c>
      <c r="D1719" s="525" t="s">
        <v>16024</v>
      </c>
      <c r="E1719" s="16" t="s">
        <v>3614</v>
      </c>
      <c r="F1719" s="17">
        <v>508.7</v>
      </c>
      <c r="G1719" s="18">
        <v>33.57</v>
      </c>
      <c r="H1719" s="18">
        <v>40.283999999999999</v>
      </c>
      <c r="I1719" s="18">
        <v>20492.47</v>
      </c>
      <c r="J1719" s="6" t="s">
        <v>2024</v>
      </c>
    </row>
    <row r="1720" spans="1:10" ht="20.399999999999999" x14ac:dyDescent="0.3">
      <c r="A1720" s="30">
        <v>45064</v>
      </c>
      <c r="B1720" s="525" t="s">
        <v>9861</v>
      </c>
      <c r="C1720" s="525" t="s">
        <v>16025</v>
      </c>
      <c r="D1720" s="525" t="s">
        <v>16026</v>
      </c>
      <c r="E1720" s="16" t="s">
        <v>3901</v>
      </c>
      <c r="F1720" s="17">
        <v>1861.6324</v>
      </c>
      <c r="G1720" s="18">
        <v>52.72</v>
      </c>
      <c r="H1720" s="18">
        <v>63.06</v>
      </c>
      <c r="I1720" s="18">
        <v>117779.69</v>
      </c>
      <c r="J1720" s="6" t="s">
        <v>2024</v>
      </c>
    </row>
    <row r="1721" spans="1:10" ht="20.399999999999999" x14ac:dyDescent="0.3">
      <c r="A1721" s="30">
        <v>45064</v>
      </c>
      <c r="B1721" s="525" t="s">
        <v>9861</v>
      </c>
      <c r="C1721" s="525" t="s">
        <v>16027</v>
      </c>
      <c r="D1721" s="525" t="s">
        <v>16026</v>
      </c>
      <c r="E1721" s="16" t="s">
        <v>6989</v>
      </c>
      <c r="F1721" s="17">
        <v>708</v>
      </c>
      <c r="G1721" s="18">
        <v>83.05</v>
      </c>
      <c r="H1721" s="18">
        <v>99.66</v>
      </c>
      <c r="I1721" s="18">
        <v>70559.28</v>
      </c>
      <c r="J1721" s="6" t="s">
        <v>2024</v>
      </c>
    </row>
    <row r="1722" spans="1:10" ht="30.6" x14ac:dyDescent="0.3">
      <c r="A1722" s="30">
        <v>45064</v>
      </c>
      <c r="B1722" s="525" t="s">
        <v>16028</v>
      </c>
      <c r="C1722" s="525" t="s">
        <v>16029</v>
      </c>
      <c r="D1722" s="525" t="s">
        <v>3983</v>
      </c>
      <c r="E1722" s="16" t="s">
        <v>9010</v>
      </c>
      <c r="F1722" s="17">
        <v>1428</v>
      </c>
      <c r="G1722" s="18">
        <v>3.17</v>
      </c>
      <c r="H1722" s="18">
        <v>12</v>
      </c>
      <c r="I1722" s="18">
        <v>17136</v>
      </c>
      <c r="J1722" s="6" t="s">
        <v>2024</v>
      </c>
    </row>
    <row r="1723" spans="1:10" ht="20.399999999999999" x14ac:dyDescent="0.3">
      <c r="A1723" s="30">
        <v>45064</v>
      </c>
      <c r="B1723" s="525" t="s">
        <v>7631</v>
      </c>
      <c r="C1723" s="525" t="s">
        <v>16030</v>
      </c>
      <c r="D1723" s="525" t="s">
        <v>16031</v>
      </c>
      <c r="E1723" s="16" t="s">
        <v>16032</v>
      </c>
      <c r="F1723" s="17">
        <v>23</v>
      </c>
      <c r="G1723" s="18">
        <v>5.03</v>
      </c>
      <c r="H1723" s="18">
        <v>5.03</v>
      </c>
      <c r="I1723" s="18">
        <v>115.69</v>
      </c>
      <c r="J1723" s="6" t="s">
        <v>2024</v>
      </c>
    </row>
    <row r="1724" spans="1:10" ht="20.399999999999999" x14ac:dyDescent="0.3">
      <c r="A1724" s="30">
        <v>45064</v>
      </c>
      <c r="B1724" s="525" t="s">
        <v>7813</v>
      </c>
      <c r="C1724" s="525" t="s">
        <v>16033</v>
      </c>
      <c r="D1724" s="525" t="s">
        <v>16034</v>
      </c>
      <c r="E1724" s="16" t="s">
        <v>10948</v>
      </c>
      <c r="F1724" s="17">
        <v>32</v>
      </c>
      <c r="G1724" s="18">
        <v>17.010000000000002</v>
      </c>
      <c r="H1724" s="18">
        <v>80.819999999999993</v>
      </c>
      <c r="I1724" s="18">
        <v>2586.2399999999998</v>
      </c>
      <c r="J1724" s="6" t="s">
        <v>2024</v>
      </c>
    </row>
    <row r="1725" spans="1:10" ht="20.399999999999999" x14ac:dyDescent="0.3">
      <c r="A1725" s="30">
        <v>45064</v>
      </c>
      <c r="B1725" s="525" t="s">
        <v>9861</v>
      </c>
      <c r="C1725" s="525" t="s">
        <v>16035</v>
      </c>
      <c r="D1725" s="525" t="s">
        <v>16036</v>
      </c>
      <c r="E1725" s="16" t="s">
        <v>9901</v>
      </c>
      <c r="F1725" s="17">
        <v>13391.0306</v>
      </c>
      <c r="G1725" s="18">
        <v>21.32</v>
      </c>
      <c r="H1725" s="18">
        <v>25.584</v>
      </c>
      <c r="I1725" s="18">
        <v>342596.13</v>
      </c>
      <c r="J1725" s="6" t="s">
        <v>2024</v>
      </c>
    </row>
    <row r="1726" spans="1:10" ht="20.399999999999999" x14ac:dyDescent="0.3">
      <c r="A1726" s="30">
        <v>45064</v>
      </c>
      <c r="B1726" s="525" t="s">
        <v>9861</v>
      </c>
      <c r="C1726" s="525" t="s">
        <v>16037</v>
      </c>
      <c r="D1726" s="525" t="s">
        <v>16031</v>
      </c>
      <c r="E1726" s="16" t="s">
        <v>3817</v>
      </c>
      <c r="F1726" s="17">
        <v>14560.3555</v>
      </c>
      <c r="G1726" s="18">
        <v>12.39</v>
      </c>
      <c r="H1726" s="18">
        <v>12.39</v>
      </c>
      <c r="I1726" s="18">
        <v>180402.8</v>
      </c>
      <c r="J1726" s="6" t="s">
        <v>2024</v>
      </c>
    </row>
    <row r="1727" spans="1:10" ht="20.399999999999999" x14ac:dyDescent="0.3">
      <c r="A1727" s="30">
        <v>45064</v>
      </c>
      <c r="B1727" s="525" t="s">
        <v>16038</v>
      </c>
      <c r="C1727" s="525" t="s">
        <v>16039</v>
      </c>
      <c r="D1727" s="525" t="s">
        <v>34</v>
      </c>
      <c r="E1727" s="16" t="s">
        <v>16040</v>
      </c>
      <c r="F1727" s="17">
        <v>113</v>
      </c>
      <c r="G1727" s="18">
        <v>24.93</v>
      </c>
      <c r="H1727" s="18">
        <v>25</v>
      </c>
      <c r="I1727" s="18">
        <v>2825</v>
      </c>
      <c r="J1727" s="6" t="s">
        <v>2024</v>
      </c>
    </row>
    <row r="1728" spans="1:10" ht="20.399999999999999" x14ac:dyDescent="0.3">
      <c r="A1728" s="30">
        <v>45064</v>
      </c>
      <c r="B1728" s="525" t="s">
        <v>5369</v>
      </c>
      <c r="C1728" s="525" t="s">
        <v>16041</v>
      </c>
      <c r="D1728" s="525" t="s">
        <v>34</v>
      </c>
      <c r="E1728" s="16" t="s">
        <v>5371</v>
      </c>
      <c r="F1728" s="17">
        <v>55.125</v>
      </c>
      <c r="G1728" s="18">
        <v>11.83</v>
      </c>
      <c r="H1728" s="18">
        <v>11.83</v>
      </c>
      <c r="I1728" s="18">
        <v>652.13</v>
      </c>
      <c r="J1728" s="6" t="s">
        <v>2024</v>
      </c>
    </row>
    <row r="1729" spans="1:10" ht="20.399999999999999" x14ac:dyDescent="0.3">
      <c r="A1729" s="30">
        <v>45064</v>
      </c>
      <c r="B1729" s="525" t="s">
        <v>5369</v>
      </c>
      <c r="C1729" s="525" t="s">
        <v>16042</v>
      </c>
      <c r="D1729" s="525" t="s">
        <v>16043</v>
      </c>
      <c r="E1729" s="16" t="s">
        <v>5371</v>
      </c>
      <c r="F1729" s="17">
        <v>156.5</v>
      </c>
      <c r="G1729" s="18">
        <v>23.53</v>
      </c>
      <c r="H1729" s="18">
        <v>25.5</v>
      </c>
      <c r="I1729" s="18">
        <v>3990.75</v>
      </c>
      <c r="J1729" s="6" t="s">
        <v>2024</v>
      </c>
    </row>
    <row r="1730" spans="1:10" ht="20.399999999999999" x14ac:dyDescent="0.3">
      <c r="A1730" s="30">
        <v>45064</v>
      </c>
      <c r="B1730" s="525" t="s">
        <v>9861</v>
      </c>
      <c r="C1730" s="525" t="s">
        <v>16044</v>
      </c>
      <c r="D1730" s="525" t="s">
        <v>16045</v>
      </c>
      <c r="E1730" s="16" t="s">
        <v>6388</v>
      </c>
      <c r="F1730" s="17">
        <v>377.83330000000001</v>
      </c>
      <c r="G1730" s="18">
        <v>7.63</v>
      </c>
      <c r="H1730" s="18">
        <v>9.1560000000000006</v>
      </c>
      <c r="I1730" s="18">
        <v>3459.44</v>
      </c>
      <c r="J1730" s="6" t="s">
        <v>2024</v>
      </c>
    </row>
    <row r="1731" spans="1:10" ht="20.399999999999999" x14ac:dyDescent="0.3">
      <c r="A1731" s="30">
        <v>45064</v>
      </c>
      <c r="B1731" s="525" t="s">
        <v>9861</v>
      </c>
      <c r="C1731" s="525" t="s">
        <v>16046</v>
      </c>
      <c r="D1731" s="525" t="s">
        <v>16047</v>
      </c>
      <c r="E1731" s="16" t="s">
        <v>3406</v>
      </c>
      <c r="F1731" s="17">
        <v>22.7333</v>
      </c>
      <c r="G1731" s="18">
        <v>27.35</v>
      </c>
      <c r="H1731" s="18">
        <v>32.82</v>
      </c>
      <c r="I1731" s="18">
        <v>746.11</v>
      </c>
      <c r="J1731" s="6" t="s">
        <v>2024</v>
      </c>
    </row>
    <row r="1732" spans="1:10" ht="20.399999999999999" x14ac:dyDescent="0.3">
      <c r="A1732" s="30">
        <v>45064</v>
      </c>
      <c r="B1732" s="525" t="s">
        <v>8164</v>
      </c>
      <c r="C1732" s="525" t="s">
        <v>16048</v>
      </c>
      <c r="D1732" s="525" t="s">
        <v>16049</v>
      </c>
      <c r="E1732" s="16" t="s">
        <v>8166</v>
      </c>
      <c r="F1732" s="17">
        <v>196</v>
      </c>
      <c r="G1732" s="18">
        <v>5.14</v>
      </c>
      <c r="H1732" s="18">
        <v>25.4</v>
      </c>
      <c r="I1732" s="18">
        <v>4978.3999999999996</v>
      </c>
      <c r="J1732" s="6" t="s">
        <v>2024</v>
      </c>
    </row>
    <row r="1733" spans="1:10" ht="20.399999999999999" x14ac:dyDescent="0.3">
      <c r="A1733" s="30">
        <v>45064</v>
      </c>
      <c r="B1733" s="525" t="s">
        <v>16050</v>
      </c>
      <c r="C1733" s="525" t="s">
        <v>16051</v>
      </c>
      <c r="D1733" s="525" t="s">
        <v>1054</v>
      </c>
      <c r="E1733" s="16" t="s">
        <v>12394</v>
      </c>
      <c r="F1733" s="17">
        <v>30</v>
      </c>
      <c r="G1733" s="18">
        <v>19.420000000000002</v>
      </c>
      <c r="H1733" s="18">
        <v>42</v>
      </c>
      <c r="I1733" s="18">
        <v>1260</v>
      </c>
      <c r="J1733" s="6" t="s">
        <v>2024</v>
      </c>
    </row>
    <row r="1734" spans="1:10" ht="20.399999999999999" x14ac:dyDescent="0.3">
      <c r="A1734" s="30">
        <v>45064</v>
      </c>
      <c r="B1734" s="525" t="s">
        <v>16052</v>
      </c>
      <c r="C1734" s="525" t="s">
        <v>16053</v>
      </c>
      <c r="D1734" s="525" t="s">
        <v>1054</v>
      </c>
      <c r="E1734" s="16" t="s">
        <v>16054</v>
      </c>
      <c r="F1734" s="17">
        <v>334</v>
      </c>
      <c r="G1734" s="18">
        <v>9.27</v>
      </c>
      <c r="H1734" s="18">
        <v>30.82</v>
      </c>
      <c r="I1734" s="18">
        <v>10293.879999999999</v>
      </c>
      <c r="J1734" s="6" t="s">
        <v>2024</v>
      </c>
    </row>
    <row r="1735" spans="1:10" ht="30.6" x14ac:dyDescent="0.3">
      <c r="A1735" s="30">
        <v>45064</v>
      </c>
      <c r="B1735" s="525" t="s">
        <v>16055</v>
      </c>
      <c r="C1735" s="525" t="s">
        <v>16056</v>
      </c>
      <c r="D1735" s="525" t="s">
        <v>170</v>
      </c>
      <c r="E1735" s="16" t="s">
        <v>5836</v>
      </c>
      <c r="F1735" s="17">
        <v>9</v>
      </c>
      <c r="G1735" s="18">
        <v>26.81</v>
      </c>
      <c r="H1735" s="18">
        <v>52.5</v>
      </c>
      <c r="I1735" s="18">
        <v>472.5</v>
      </c>
      <c r="J1735" s="6" t="s">
        <v>2024</v>
      </c>
    </row>
    <row r="1736" spans="1:10" ht="20.399999999999999" x14ac:dyDescent="0.3">
      <c r="A1736" s="30">
        <v>45064</v>
      </c>
      <c r="B1736" s="525" t="s">
        <v>16057</v>
      </c>
      <c r="C1736" s="525" t="s">
        <v>16058</v>
      </c>
      <c r="D1736" s="525" t="s">
        <v>34</v>
      </c>
      <c r="E1736" s="16" t="s">
        <v>7742</v>
      </c>
      <c r="F1736" s="17">
        <v>69.504300000000001</v>
      </c>
      <c r="G1736" s="18">
        <v>37</v>
      </c>
      <c r="H1736" s="18">
        <v>44.4</v>
      </c>
      <c r="I1736" s="18">
        <v>3085.99</v>
      </c>
      <c r="J1736" s="6" t="s">
        <v>2024</v>
      </c>
    </row>
    <row r="1737" spans="1:10" ht="20.399999999999999" x14ac:dyDescent="0.3">
      <c r="A1737" s="30">
        <v>45064</v>
      </c>
      <c r="B1737" s="525" t="s">
        <v>16059</v>
      </c>
      <c r="C1737" s="525" t="s">
        <v>16060</v>
      </c>
      <c r="D1737" s="525" t="s">
        <v>34</v>
      </c>
      <c r="E1737" s="16" t="s">
        <v>4049</v>
      </c>
      <c r="F1737" s="17">
        <v>161</v>
      </c>
      <c r="G1737" s="18">
        <v>14</v>
      </c>
      <c r="H1737" s="18">
        <v>30.18</v>
      </c>
      <c r="I1737" s="18">
        <v>4858.9799999999996</v>
      </c>
      <c r="J1737" s="6" t="s">
        <v>2024</v>
      </c>
    </row>
    <row r="1738" spans="1:10" ht="30.6" x14ac:dyDescent="0.3">
      <c r="A1738" s="35">
        <v>45064</v>
      </c>
      <c r="B1738" s="36" t="s">
        <v>16061</v>
      </c>
      <c r="C1738" s="36" t="s">
        <v>16062</v>
      </c>
      <c r="D1738" s="36" t="s">
        <v>16063</v>
      </c>
      <c r="E1738" s="36" t="s">
        <v>16064</v>
      </c>
      <c r="F1738" s="37">
        <v>5462.1111000000001</v>
      </c>
      <c r="G1738" s="38">
        <v>1.72</v>
      </c>
      <c r="H1738" s="38">
        <v>5.2</v>
      </c>
      <c r="I1738" s="38">
        <v>28402.98</v>
      </c>
      <c r="J1738" s="38" t="s">
        <v>13976</v>
      </c>
    </row>
    <row r="1739" spans="1:10" ht="20.399999999999999" x14ac:dyDescent="0.3">
      <c r="A1739" s="30">
        <v>45064</v>
      </c>
      <c r="B1739" s="525" t="s">
        <v>16065</v>
      </c>
      <c r="C1739" s="525" t="s">
        <v>16066</v>
      </c>
      <c r="D1739" s="525" t="s">
        <v>16067</v>
      </c>
      <c r="E1739" s="16" t="s">
        <v>15993</v>
      </c>
      <c r="F1739" s="17">
        <v>40.299999999999997</v>
      </c>
      <c r="G1739" s="18">
        <v>137.41999999999999</v>
      </c>
      <c r="H1739" s="18">
        <v>886.6</v>
      </c>
      <c r="I1739" s="18">
        <v>22</v>
      </c>
      <c r="J1739" s="6" t="s">
        <v>2024</v>
      </c>
    </row>
    <row r="1740" spans="1:10" ht="61.2" x14ac:dyDescent="0.3">
      <c r="A1740" s="30">
        <v>45064</v>
      </c>
      <c r="B1740" s="525" t="s">
        <v>16068</v>
      </c>
      <c r="C1740" s="525" t="s">
        <v>16069</v>
      </c>
      <c r="D1740" s="525" t="s">
        <v>16070</v>
      </c>
      <c r="E1740" s="16" t="s">
        <v>1040</v>
      </c>
      <c r="F1740" s="17">
        <v>430</v>
      </c>
      <c r="G1740" s="18">
        <v>8.2899999999999991</v>
      </c>
      <c r="H1740" s="18">
        <v>16.57</v>
      </c>
      <c r="I1740" s="18">
        <v>7125.1</v>
      </c>
      <c r="J1740" s="6" t="s">
        <v>2024</v>
      </c>
    </row>
    <row r="1741" spans="1:10" ht="30.6" x14ac:dyDescent="0.3">
      <c r="A1741" s="30">
        <v>45064</v>
      </c>
      <c r="B1741" s="525" t="s">
        <v>16071</v>
      </c>
      <c r="C1741" s="525" t="s">
        <v>16072</v>
      </c>
      <c r="D1741" s="525" t="s">
        <v>16073</v>
      </c>
      <c r="E1741" s="16" t="s">
        <v>3347</v>
      </c>
      <c r="F1741" s="17">
        <v>403</v>
      </c>
      <c r="G1741" s="18">
        <v>2.71</v>
      </c>
      <c r="H1741" s="18">
        <v>10.17</v>
      </c>
      <c r="I1741" s="18">
        <v>4098.51</v>
      </c>
      <c r="J1741" s="6" t="s">
        <v>2024</v>
      </c>
    </row>
    <row r="1742" spans="1:10" ht="20.399999999999999" x14ac:dyDescent="0.3">
      <c r="A1742" s="30">
        <v>45064</v>
      </c>
      <c r="B1742" s="525" t="s">
        <v>16074</v>
      </c>
      <c r="C1742" s="525" t="s">
        <v>16075</v>
      </c>
      <c r="D1742" s="525" t="s">
        <v>170</v>
      </c>
      <c r="E1742" s="16" t="s">
        <v>12000</v>
      </c>
      <c r="F1742" s="17">
        <v>344</v>
      </c>
      <c r="G1742" s="18">
        <v>6.52</v>
      </c>
      <c r="H1742" s="18">
        <v>25</v>
      </c>
      <c r="I1742" s="18">
        <v>8600</v>
      </c>
      <c r="J1742" s="6" t="s">
        <v>2024</v>
      </c>
    </row>
    <row r="1743" spans="1:10" ht="20.399999999999999" x14ac:dyDescent="0.3">
      <c r="A1743" s="30">
        <v>45064</v>
      </c>
      <c r="B1743" s="525" t="s">
        <v>16076</v>
      </c>
      <c r="C1743" s="525" t="s">
        <v>16077</v>
      </c>
      <c r="D1743" s="525" t="s">
        <v>16078</v>
      </c>
      <c r="E1743" s="16" t="s">
        <v>14680</v>
      </c>
      <c r="F1743" s="17">
        <v>183</v>
      </c>
      <c r="G1743" s="18">
        <v>10.220000000000001</v>
      </c>
      <c r="H1743" s="18">
        <v>40</v>
      </c>
      <c r="I1743" s="18">
        <v>7320</v>
      </c>
      <c r="J1743" s="6" t="s">
        <v>2024</v>
      </c>
    </row>
    <row r="1744" spans="1:10" ht="30.6" x14ac:dyDescent="0.3">
      <c r="A1744" s="35">
        <v>45064</v>
      </c>
      <c r="B1744" s="36" t="s">
        <v>16079</v>
      </c>
      <c r="C1744" s="36" t="s">
        <v>16080</v>
      </c>
      <c r="D1744" s="36" t="s">
        <v>16081</v>
      </c>
      <c r="E1744" s="36" t="s">
        <v>16082</v>
      </c>
      <c r="F1744" s="37">
        <v>724</v>
      </c>
      <c r="G1744" s="38">
        <v>1.61</v>
      </c>
      <c r="H1744" s="38">
        <v>12</v>
      </c>
      <c r="I1744" s="38">
        <v>8688</v>
      </c>
      <c r="J1744" s="38" t="s">
        <v>13976</v>
      </c>
    </row>
    <row r="1745" spans="1:10" ht="30.6" x14ac:dyDescent="0.3">
      <c r="A1745" s="35">
        <v>45064</v>
      </c>
      <c r="B1745" s="36" t="s">
        <v>16083</v>
      </c>
      <c r="C1745" s="36" t="s">
        <v>16084</v>
      </c>
      <c r="D1745" s="36" t="s">
        <v>16008</v>
      </c>
      <c r="E1745" s="36" t="s">
        <v>8166</v>
      </c>
      <c r="F1745" s="37">
        <v>480</v>
      </c>
      <c r="G1745" s="38">
        <v>4.0999999999999996</v>
      </c>
      <c r="H1745" s="38">
        <v>25.4</v>
      </c>
      <c r="I1745" s="38">
        <v>12192</v>
      </c>
      <c r="J1745" s="38" t="s">
        <v>13976</v>
      </c>
    </row>
    <row r="1746" spans="1:10" ht="20.399999999999999" x14ac:dyDescent="0.3">
      <c r="A1746" s="30">
        <v>45064</v>
      </c>
      <c r="B1746" s="525" t="s">
        <v>16085</v>
      </c>
      <c r="C1746" s="525" t="s">
        <v>16086</v>
      </c>
      <c r="D1746" s="525" t="s">
        <v>16049</v>
      </c>
      <c r="E1746" s="16" t="s">
        <v>11467</v>
      </c>
      <c r="F1746" s="17">
        <v>3.75</v>
      </c>
      <c r="G1746" s="18">
        <v>18.86</v>
      </c>
      <c r="H1746" s="18">
        <v>38</v>
      </c>
      <c r="I1746" s="18">
        <v>142.5</v>
      </c>
      <c r="J1746" s="6" t="s">
        <v>2024</v>
      </c>
    </row>
    <row r="1747" spans="1:10" ht="40.799999999999997" x14ac:dyDescent="0.3">
      <c r="A1747" s="30">
        <v>45064</v>
      </c>
      <c r="B1747" s="525" t="s">
        <v>16087</v>
      </c>
      <c r="C1747" s="525" t="s">
        <v>16088</v>
      </c>
      <c r="D1747" s="525" t="s">
        <v>5632</v>
      </c>
      <c r="E1747" s="16" t="s">
        <v>5607</v>
      </c>
      <c r="F1747" s="17">
        <v>53.4</v>
      </c>
      <c r="G1747" s="18">
        <v>14.87</v>
      </c>
      <c r="H1747" s="18">
        <v>42.1</v>
      </c>
      <c r="I1747" s="18">
        <v>2248.14</v>
      </c>
      <c r="J1747" s="6" t="s">
        <v>2024</v>
      </c>
    </row>
    <row r="1748" spans="1:10" ht="20.399999999999999" x14ac:dyDescent="0.3">
      <c r="A1748" s="30">
        <v>45064</v>
      </c>
      <c r="B1748" s="525" t="s">
        <v>16089</v>
      </c>
      <c r="C1748" s="525" t="s">
        <v>16090</v>
      </c>
      <c r="D1748" s="525" t="s">
        <v>34</v>
      </c>
      <c r="E1748" s="16" t="s">
        <v>2104</v>
      </c>
      <c r="F1748" s="17">
        <v>42.666699999999999</v>
      </c>
      <c r="G1748" s="18">
        <v>18.649999999999999</v>
      </c>
      <c r="H1748" s="18">
        <v>40.1</v>
      </c>
      <c r="I1748" s="18">
        <v>1710.93</v>
      </c>
      <c r="J1748" s="6" t="s">
        <v>2024</v>
      </c>
    </row>
    <row r="1749" spans="1:10" ht="40.799999999999997" x14ac:dyDescent="0.3">
      <c r="A1749" s="30">
        <v>45064</v>
      </c>
      <c r="B1749" s="525" t="s">
        <v>16091</v>
      </c>
      <c r="C1749" s="525" t="s">
        <v>16092</v>
      </c>
      <c r="D1749" s="525" t="s">
        <v>5632</v>
      </c>
      <c r="E1749" s="16" t="s">
        <v>16093</v>
      </c>
      <c r="F1749" s="17">
        <v>400</v>
      </c>
      <c r="G1749" s="18">
        <v>1.581</v>
      </c>
      <c r="H1749" s="18">
        <v>25.4</v>
      </c>
      <c r="I1749" s="18">
        <v>10160</v>
      </c>
      <c r="J1749" s="6" t="s">
        <v>2024</v>
      </c>
    </row>
    <row r="1750" spans="1:10" ht="20.399999999999999" x14ac:dyDescent="0.3">
      <c r="A1750" s="30">
        <v>45064</v>
      </c>
      <c r="B1750" s="525" t="s">
        <v>16094</v>
      </c>
      <c r="C1750" s="525" t="s">
        <v>16095</v>
      </c>
      <c r="D1750" s="525" t="s">
        <v>266</v>
      </c>
      <c r="E1750" s="16" t="s">
        <v>16093</v>
      </c>
      <c r="F1750" s="17">
        <v>88.11</v>
      </c>
      <c r="G1750" s="18">
        <v>13.74</v>
      </c>
      <c r="H1750" s="18">
        <v>35.299999999999997</v>
      </c>
      <c r="I1750" s="18">
        <v>3110.35</v>
      </c>
      <c r="J1750" s="6" t="s">
        <v>2024</v>
      </c>
    </row>
    <row r="1751" spans="1:10" ht="40.799999999999997" x14ac:dyDescent="0.3">
      <c r="A1751" s="30">
        <v>45064</v>
      </c>
      <c r="B1751" s="525" t="s">
        <v>16096</v>
      </c>
      <c r="C1751" s="525" t="s">
        <v>16097</v>
      </c>
      <c r="D1751" s="525" t="s">
        <v>5632</v>
      </c>
      <c r="E1751" s="16" t="s">
        <v>5230</v>
      </c>
      <c r="F1751" s="17">
        <v>215.75</v>
      </c>
      <c r="G1751" s="18">
        <v>0.3</v>
      </c>
      <c r="H1751" s="18">
        <v>24.1</v>
      </c>
      <c r="I1751" s="18">
        <v>5199.58</v>
      </c>
      <c r="J1751" s="6" t="s">
        <v>2024</v>
      </c>
    </row>
    <row r="1752" spans="1:10" ht="20.399999999999999" x14ac:dyDescent="0.3">
      <c r="A1752" s="30">
        <v>45064</v>
      </c>
      <c r="B1752" s="525" t="s">
        <v>16098</v>
      </c>
      <c r="C1752" s="525" t="s">
        <v>16099</v>
      </c>
      <c r="D1752" s="525" t="s">
        <v>16100</v>
      </c>
      <c r="E1752" s="16" t="s">
        <v>5201</v>
      </c>
      <c r="F1752" s="17">
        <v>117</v>
      </c>
      <c r="G1752" s="18">
        <v>5.22</v>
      </c>
      <c r="H1752" s="18">
        <v>25.1</v>
      </c>
      <c r="I1752" s="18">
        <v>2936.7</v>
      </c>
      <c r="J1752" s="6" t="s">
        <v>2024</v>
      </c>
    </row>
    <row r="1753" spans="1:10" ht="30.6" x14ac:dyDescent="0.3">
      <c r="A1753" s="30">
        <v>45064</v>
      </c>
      <c r="B1753" s="525" t="s">
        <v>16101</v>
      </c>
      <c r="C1753" s="525" t="s">
        <v>16102</v>
      </c>
      <c r="D1753" s="525" t="s">
        <v>16103</v>
      </c>
      <c r="E1753" s="16" t="s">
        <v>5201</v>
      </c>
      <c r="F1753" s="17">
        <v>383</v>
      </c>
      <c r="G1753" s="18">
        <v>3.31</v>
      </c>
      <c r="H1753" s="18">
        <v>25.6</v>
      </c>
      <c r="I1753" s="18">
        <v>9804.7999999999993</v>
      </c>
      <c r="J1753" s="6" t="s">
        <v>2024</v>
      </c>
    </row>
    <row r="1754" spans="1:10" ht="30.6" x14ac:dyDescent="0.3">
      <c r="A1754" s="30">
        <v>45064</v>
      </c>
      <c r="B1754" s="525" t="s">
        <v>16104</v>
      </c>
      <c r="C1754" s="525" t="s">
        <v>16105</v>
      </c>
      <c r="D1754" s="525" t="s">
        <v>30</v>
      </c>
      <c r="E1754" s="16" t="s">
        <v>16106</v>
      </c>
      <c r="F1754" s="17">
        <v>271.83330000000001</v>
      </c>
      <c r="G1754" s="18">
        <v>2.71</v>
      </c>
      <c r="H1754" s="18">
        <v>21</v>
      </c>
      <c r="I1754" s="18">
        <v>5708.5</v>
      </c>
      <c r="J1754" s="6" t="s">
        <v>2024</v>
      </c>
    </row>
    <row r="1755" spans="1:10" ht="20.399999999999999" x14ac:dyDescent="0.3">
      <c r="A1755" s="30">
        <v>45064</v>
      </c>
      <c r="B1755" s="525" t="s">
        <v>8978</v>
      </c>
      <c r="C1755" s="525" t="s">
        <v>16107</v>
      </c>
      <c r="D1755" s="525" t="s">
        <v>34</v>
      </c>
      <c r="E1755" s="16" t="s">
        <v>8980</v>
      </c>
      <c r="F1755" s="17">
        <v>152.9486</v>
      </c>
      <c r="G1755" s="18">
        <v>4.62</v>
      </c>
      <c r="H1755" s="18">
        <v>4.62</v>
      </c>
      <c r="I1755" s="18">
        <v>707.28</v>
      </c>
      <c r="J1755" s="6" t="s">
        <v>2024</v>
      </c>
    </row>
    <row r="1756" spans="1:10" ht="20.399999999999999" x14ac:dyDescent="0.3">
      <c r="A1756" s="30">
        <v>45064</v>
      </c>
      <c r="B1756" s="525" t="s">
        <v>8984</v>
      </c>
      <c r="C1756" s="525" t="s">
        <v>16108</v>
      </c>
      <c r="D1756" s="525" t="s">
        <v>34</v>
      </c>
      <c r="E1756" s="16" t="s">
        <v>8980</v>
      </c>
      <c r="F1756" s="17">
        <v>91.302899999999994</v>
      </c>
      <c r="G1756" s="18">
        <v>0.16</v>
      </c>
      <c r="H1756" s="18">
        <v>4.57</v>
      </c>
      <c r="I1756" s="18">
        <v>417.27</v>
      </c>
      <c r="J1756" s="6" t="s">
        <v>2024</v>
      </c>
    </row>
    <row r="1757" spans="1:10" ht="20.399999999999999" x14ac:dyDescent="0.3">
      <c r="A1757" s="30">
        <v>45064</v>
      </c>
      <c r="B1757" s="525" t="s">
        <v>6356</v>
      </c>
      <c r="C1757" s="525" t="s">
        <v>16109</v>
      </c>
      <c r="D1757" s="525" t="s">
        <v>34</v>
      </c>
      <c r="E1757" s="16" t="s">
        <v>4069</v>
      </c>
      <c r="F1757" s="17">
        <v>732.74170000000004</v>
      </c>
      <c r="G1757" s="18">
        <v>2.38</v>
      </c>
      <c r="H1757" s="18">
        <v>11</v>
      </c>
      <c r="I1757" s="18">
        <v>8060.16</v>
      </c>
      <c r="J1757" s="6" t="s">
        <v>2024</v>
      </c>
    </row>
    <row r="1758" spans="1:10" ht="20.399999999999999" x14ac:dyDescent="0.3">
      <c r="A1758" s="30">
        <v>45064</v>
      </c>
      <c r="B1758" s="525" t="s">
        <v>16110</v>
      </c>
      <c r="C1758" s="525" t="s">
        <v>16111</v>
      </c>
      <c r="D1758" s="525" t="s">
        <v>34</v>
      </c>
      <c r="E1758" s="16" t="s">
        <v>16112</v>
      </c>
      <c r="F1758" s="17">
        <v>146.78469999999999</v>
      </c>
      <c r="G1758" s="18">
        <v>4.5</v>
      </c>
      <c r="H1758" s="18">
        <v>18.5</v>
      </c>
      <c r="I1758" s="18">
        <v>2715.52</v>
      </c>
      <c r="J1758" s="6" t="s">
        <v>2024</v>
      </c>
    </row>
    <row r="1759" spans="1:10" ht="20.399999999999999" x14ac:dyDescent="0.3">
      <c r="A1759" s="30">
        <v>45064</v>
      </c>
      <c r="B1759" s="525" t="s">
        <v>16113</v>
      </c>
      <c r="C1759" s="525" t="s">
        <v>16114</v>
      </c>
      <c r="D1759" s="525" t="s">
        <v>16043</v>
      </c>
      <c r="E1759" s="16" t="s">
        <v>5201</v>
      </c>
      <c r="F1759" s="17">
        <v>288</v>
      </c>
      <c r="G1759" s="18">
        <v>6.54</v>
      </c>
      <c r="H1759" s="18">
        <v>25.1</v>
      </c>
      <c r="I1759" s="18">
        <v>7228.8</v>
      </c>
      <c r="J1759" s="6" t="s">
        <v>2024</v>
      </c>
    </row>
    <row r="1760" spans="1:10" ht="30.6" x14ac:dyDescent="0.3">
      <c r="A1760" s="30">
        <v>45064</v>
      </c>
      <c r="B1760" s="525" t="s">
        <v>16115</v>
      </c>
      <c r="C1760" s="525" t="s">
        <v>16116</v>
      </c>
      <c r="D1760" s="525" t="s">
        <v>16117</v>
      </c>
      <c r="E1760" s="16" t="s">
        <v>16118</v>
      </c>
      <c r="F1760" s="17">
        <v>82.5</v>
      </c>
      <c r="G1760" s="18">
        <v>8.0500000000000007</v>
      </c>
      <c r="H1760" s="18">
        <v>10.88</v>
      </c>
      <c r="I1760" s="18">
        <v>897.6</v>
      </c>
      <c r="J1760" s="6" t="s">
        <v>2024</v>
      </c>
    </row>
    <row r="1761" spans="1:10" ht="20.399999999999999" x14ac:dyDescent="0.3">
      <c r="A1761" s="30">
        <v>45064</v>
      </c>
      <c r="B1761" s="525" t="s">
        <v>16119</v>
      </c>
      <c r="C1761" s="525" t="s">
        <v>16120</v>
      </c>
      <c r="D1761" s="525" t="s">
        <v>73</v>
      </c>
      <c r="E1761" s="16" t="s">
        <v>8831</v>
      </c>
      <c r="F1761" s="17">
        <v>377</v>
      </c>
      <c r="G1761" s="18">
        <v>66.569999999999993</v>
      </c>
      <c r="H1761" s="18">
        <v>66.569999999999993</v>
      </c>
      <c r="I1761" s="18">
        <v>25096.89</v>
      </c>
      <c r="J1761" s="6" t="s">
        <v>2024</v>
      </c>
    </row>
    <row r="1762" spans="1:10" ht="20.399999999999999" x14ac:dyDescent="0.3">
      <c r="A1762" s="30">
        <v>45064</v>
      </c>
      <c r="B1762" s="525" t="s">
        <v>16121</v>
      </c>
      <c r="C1762" s="525" t="s">
        <v>16122</v>
      </c>
      <c r="D1762" s="525" t="s">
        <v>81</v>
      </c>
      <c r="E1762" s="16" t="s">
        <v>10275</v>
      </c>
      <c r="F1762" s="17">
        <v>541</v>
      </c>
      <c r="G1762" s="18">
        <v>10.94</v>
      </c>
      <c r="H1762" s="18">
        <v>20.57</v>
      </c>
      <c r="I1762" s="18">
        <v>11128.37</v>
      </c>
      <c r="J1762" s="6" t="s">
        <v>2024</v>
      </c>
    </row>
    <row r="1763" spans="1:10" ht="30.6" x14ac:dyDescent="0.3">
      <c r="A1763" s="30">
        <v>45064</v>
      </c>
      <c r="B1763" s="525" t="s">
        <v>3938</v>
      </c>
      <c r="C1763" s="525" t="s">
        <v>16123</v>
      </c>
      <c r="D1763" s="525" t="s">
        <v>16124</v>
      </c>
      <c r="E1763" s="16" t="s">
        <v>4064</v>
      </c>
      <c r="F1763" s="17">
        <v>19</v>
      </c>
      <c r="G1763" s="18">
        <v>5.82</v>
      </c>
      <c r="H1763" s="18">
        <v>23.9</v>
      </c>
      <c r="I1763" s="18">
        <v>454.1</v>
      </c>
      <c r="J1763" s="6" t="s">
        <v>2024</v>
      </c>
    </row>
    <row r="1764" spans="1:10" ht="20.399999999999999" x14ac:dyDescent="0.3">
      <c r="A1764" s="30">
        <v>45064</v>
      </c>
      <c r="B1764" s="525" t="s">
        <v>16125</v>
      </c>
      <c r="C1764" s="525" t="s">
        <v>16126</v>
      </c>
      <c r="D1764" s="525" t="s">
        <v>1054</v>
      </c>
      <c r="E1764" s="16" t="s">
        <v>2031</v>
      </c>
      <c r="F1764" s="17">
        <v>99</v>
      </c>
      <c r="G1764" s="18">
        <v>40.15</v>
      </c>
      <c r="H1764" s="18">
        <v>120</v>
      </c>
      <c r="I1764" s="18">
        <v>11880</v>
      </c>
      <c r="J1764" s="6" t="s">
        <v>2024</v>
      </c>
    </row>
    <row r="1765" spans="1:10" ht="30.6" x14ac:dyDescent="0.3">
      <c r="A1765" s="30">
        <v>45064</v>
      </c>
      <c r="B1765" s="525" t="s">
        <v>16127</v>
      </c>
      <c r="C1765" s="525" t="s">
        <v>16128</v>
      </c>
      <c r="D1765" s="525" t="s">
        <v>16129</v>
      </c>
      <c r="E1765" s="16" t="s">
        <v>2217</v>
      </c>
      <c r="F1765" s="17">
        <v>81</v>
      </c>
      <c r="G1765" s="18">
        <v>9.68</v>
      </c>
      <c r="H1765" s="18">
        <v>19.170000000000002</v>
      </c>
      <c r="I1765" s="18">
        <v>1552.77</v>
      </c>
      <c r="J1765" s="6" t="s">
        <v>2024</v>
      </c>
    </row>
    <row r="1766" spans="1:10" ht="30.6" x14ac:dyDescent="0.3">
      <c r="A1766" s="30">
        <v>45064</v>
      </c>
      <c r="B1766" s="525" t="s">
        <v>16130</v>
      </c>
      <c r="C1766" s="525" t="s">
        <v>16131</v>
      </c>
      <c r="D1766" s="525" t="s">
        <v>16008</v>
      </c>
      <c r="E1766" s="16" t="s">
        <v>2377</v>
      </c>
      <c r="F1766" s="17">
        <v>171.25</v>
      </c>
      <c r="G1766" s="18">
        <v>8.74</v>
      </c>
      <c r="H1766" s="18">
        <v>34.97</v>
      </c>
      <c r="I1766" s="18">
        <v>5988.61</v>
      </c>
      <c r="J1766" s="6" t="s">
        <v>2024</v>
      </c>
    </row>
    <row r="1767" spans="1:10" ht="20.399999999999999" x14ac:dyDescent="0.3">
      <c r="A1767" s="30">
        <v>45064</v>
      </c>
      <c r="B1767" s="525" t="s">
        <v>16132</v>
      </c>
      <c r="C1767" s="525" t="s">
        <v>16133</v>
      </c>
      <c r="D1767" s="525" t="s">
        <v>42</v>
      </c>
      <c r="E1767" s="16" t="s">
        <v>16134</v>
      </c>
      <c r="F1767" s="17">
        <v>5.4634999999999998</v>
      </c>
      <c r="G1767" s="18">
        <v>0.51</v>
      </c>
      <c r="H1767" s="18">
        <v>30.3</v>
      </c>
      <c r="I1767" s="18">
        <v>165.54</v>
      </c>
      <c r="J1767" s="6" t="s">
        <v>2024</v>
      </c>
    </row>
    <row r="1768" spans="1:10" ht="30.6" x14ac:dyDescent="0.3">
      <c r="A1768" s="30">
        <v>45064</v>
      </c>
      <c r="B1768" s="525" t="s">
        <v>16135</v>
      </c>
      <c r="C1768" s="525" t="s">
        <v>16136</v>
      </c>
      <c r="D1768" s="525" t="s">
        <v>16008</v>
      </c>
      <c r="E1768" s="16" t="s">
        <v>5674</v>
      </c>
      <c r="F1768" s="17">
        <v>1994</v>
      </c>
      <c r="G1768" s="18">
        <v>3.29</v>
      </c>
      <c r="H1768" s="18">
        <v>3.59</v>
      </c>
      <c r="I1768" s="18">
        <v>7876.3</v>
      </c>
      <c r="J1768" s="6" t="s">
        <v>2024</v>
      </c>
    </row>
    <row r="1769" spans="1:10" ht="20.399999999999999" x14ac:dyDescent="0.3">
      <c r="A1769" s="30">
        <v>45064</v>
      </c>
      <c r="B1769" s="525" t="s">
        <v>16137</v>
      </c>
      <c r="C1769" s="525" t="s">
        <v>16138</v>
      </c>
      <c r="D1769" s="525" t="s">
        <v>34</v>
      </c>
      <c r="E1769" s="16" t="s">
        <v>16139</v>
      </c>
      <c r="F1769" s="17">
        <v>367.29480000000001</v>
      </c>
      <c r="G1769" s="18">
        <v>5.44</v>
      </c>
      <c r="H1769" s="18">
        <v>23.3</v>
      </c>
      <c r="I1769" s="18">
        <v>8558.09</v>
      </c>
      <c r="J1769" s="6" t="s">
        <v>2024</v>
      </c>
    </row>
    <row r="1770" spans="1:10" ht="30.6" x14ac:dyDescent="0.3">
      <c r="A1770" s="30">
        <v>45064</v>
      </c>
      <c r="B1770" s="525" t="s">
        <v>16140</v>
      </c>
      <c r="C1770" s="525" t="s">
        <v>16141</v>
      </c>
      <c r="D1770" s="525" t="s">
        <v>16142</v>
      </c>
      <c r="E1770" s="16" t="s">
        <v>16143</v>
      </c>
      <c r="F1770" s="17">
        <v>332.5</v>
      </c>
      <c r="G1770" s="18">
        <v>2.13</v>
      </c>
      <c r="H1770" s="18">
        <v>10.9</v>
      </c>
      <c r="I1770" s="18">
        <v>3624.25</v>
      </c>
      <c r="J1770" s="6" t="s">
        <v>2024</v>
      </c>
    </row>
    <row r="1771" spans="1:10" ht="20.399999999999999" x14ac:dyDescent="0.3">
      <c r="A1771" s="30">
        <v>45064</v>
      </c>
      <c r="B1771" s="525" t="s">
        <v>16144</v>
      </c>
      <c r="C1771" s="525" t="s">
        <v>16145</v>
      </c>
      <c r="D1771" s="525" t="s">
        <v>34</v>
      </c>
      <c r="E1771" s="16" t="s">
        <v>3380</v>
      </c>
      <c r="F1771" s="17">
        <v>67.333299999999994</v>
      </c>
      <c r="G1771" s="18">
        <v>1.79</v>
      </c>
      <c r="H1771" s="18">
        <v>20.72</v>
      </c>
      <c r="I1771" s="18">
        <v>1395.08</v>
      </c>
      <c r="J1771" s="6" t="s">
        <v>2024</v>
      </c>
    </row>
    <row r="1772" spans="1:10" ht="20.399999999999999" x14ac:dyDescent="0.3">
      <c r="A1772" s="30">
        <v>45064</v>
      </c>
      <c r="B1772" s="525" t="s">
        <v>16146</v>
      </c>
      <c r="C1772" s="525" t="s">
        <v>16147</v>
      </c>
      <c r="D1772" s="525" t="s">
        <v>34</v>
      </c>
      <c r="E1772" s="16" t="s">
        <v>2748</v>
      </c>
      <c r="F1772" s="17">
        <v>53</v>
      </c>
      <c r="G1772" s="18">
        <v>9.07</v>
      </c>
      <c r="H1772" s="18">
        <v>20.16</v>
      </c>
      <c r="I1772" s="18">
        <v>1068.48</v>
      </c>
      <c r="J1772" s="6" t="s">
        <v>2024</v>
      </c>
    </row>
    <row r="1773" spans="1:10" ht="20.399999999999999" x14ac:dyDescent="0.3">
      <c r="A1773" s="30">
        <v>45064</v>
      </c>
      <c r="B1773" s="525" t="s">
        <v>16148</v>
      </c>
      <c r="C1773" s="525" t="s">
        <v>16149</v>
      </c>
      <c r="D1773" s="525" t="s">
        <v>34</v>
      </c>
      <c r="E1773" s="16" t="s">
        <v>10794</v>
      </c>
      <c r="F1773" s="17">
        <v>22.875</v>
      </c>
      <c r="G1773" s="18">
        <v>7.31</v>
      </c>
      <c r="H1773" s="18">
        <v>57.41</v>
      </c>
      <c r="I1773" s="18">
        <v>1313.25</v>
      </c>
      <c r="J1773" s="6" t="s">
        <v>2024</v>
      </c>
    </row>
    <row r="1774" spans="1:10" ht="20.399999999999999" x14ac:dyDescent="0.3">
      <c r="A1774" s="30">
        <v>45064</v>
      </c>
      <c r="B1774" s="525" t="s">
        <v>16150</v>
      </c>
      <c r="C1774" s="525" t="s">
        <v>16151</v>
      </c>
      <c r="D1774" s="525" t="s">
        <v>34</v>
      </c>
      <c r="E1774" s="16" t="s">
        <v>3344</v>
      </c>
      <c r="F1774" s="17">
        <v>119.66670000000001</v>
      </c>
      <c r="G1774" s="18">
        <v>4.71</v>
      </c>
      <c r="H1774" s="18">
        <v>10</v>
      </c>
      <c r="I1774" s="18">
        <v>1196.7</v>
      </c>
      <c r="J1774" s="6" t="s">
        <v>2024</v>
      </c>
    </row>
    <row r="1775" spans="1:10" ht="20.399999999999999" x14ac:dyDescent="0.3">
      <c r="A1775" s="30">
        <v>45064</v>
      </c>
      <c r="B1775" s="525" t="s">
        <v>16152</v>
      </c>
      <c r="C1775" s="525" t="s">
        <v>16153</v>
      </c>
      <c r="D1775" s="525" t="s">
        <v>34</v>
      </c>
      <c r="E1775" s="16" t="s">
        <v>3344</v>
      </c>
      <c r="F1775" s="17">
        <v>36.166699999999999</v>
      </c>
      <c r="G1775" s="18">
        <v>4.71</v>
      </c>
      <c r="H1775" s="18">
        <v>10</v>
      </c>
      <c r="I1775" s="18">
        <v>361.7</v>
      </c>
      <c r="J1775" s="6" t="s">
        <v>2024</v>
      </c>
    </row>
    <row r="1776" spans="1:10" ht="20.399999999999999" x14ac:dyDescent="0.3">
      <c r="A1776" s="30">
        <v>45064</v>
      </c>
      <c r="B1776" s="525" t="s">
        <v>16154</v>
      </c>
      <c r="C1776" s="525" t="s">
        <v>16155</v>
      </c>
      <c r="D1776" s="525" t="s">
        <v>34</v>
      </c>
      <c r="E1776" s="16" t="s">
        <v>8035</v>
      </c>
      <c r="F1776" s="17">
        <v>313</v>
      </c>
      <c r="G1776" s="18">
        <v>2.58</v>
      </c>
      <c r="H1776" s="18">
        <v>18.62</v>
      </c>
      <c r="I1776" s="18">
        <v>5828.06</v>
      </c>
      <c r="J1776" s="6" t="s">
        <v>2024</v>
      </c>
    </row>
    <row r="1777" spans="1:10" ht="20.399999999999999" x14ac:dyDescent="0.3">
      <c r="A1777" s="30">
        <v>45064</v>
      </c>
      <c r="B1777" s="525" t="s">
        <v>16156</v>
      </c>
      <c r="C1777" s="525" t="s">
        <v>16157</v>
      </c>
      <c r="D1777" s="525" t="s">
        <v>34</v>
      </c>
      <c r="E1777" s="16" t="s">
        <v>8011</v>
      </c>
      <c r="F1777" s="17">
        <v>236.4</v>
      </c>
      <c r="G1777" s="18">
        <v>1.08</v>
      </c>
      <c r="H1777" s="18">
        <v>20</v>
      </c>
      <c r="I1777" s="18">
        <v>4728</v>
      </c>
      <c r="J1777" s="6" t="s">
        <v>2024</v>
      </c>
    </row>
    <row r="1778" spans="1:10" ht="30.6" x14ac:dyDescent="0.3">
      <c r="A1778" s="30">
        <v>45064</v>
      </c>
      <c r="B1778" s="525" t="s">
        <v>16158</v>
      </c>
      <c r="C1778" s="525" t="s">
        <v>16159</v>
      </c>
      <c r="D1778" s="525" t="s">
        <v>34</v>
      </c>
      <c r="E1778" s="16" t="s">
        <v>4162</v>
      </c>
      <c r="F1778" s="17">
        <v>122.25</v>
      </c>
      <c r="G1778" s="18">
        <v>21.54</v>
      </c>
      <c r="H1778" s="18">
        <v>98</v>
      </c>
      <c r="I1778" s="18">
        <v>11980.5</v>
      </c>
      <c r="J1778" s="6" t="s">
        <v>2024</v>
      </c>
    </row>
    <row r="1779" spans="1:10" ht="30.6" x14ac:dyDescent="0.3">
      <c r="A1779" s="30">
        <v>45064</v>
      </c>
      <c r="B1779" s="525" t="s">
        <v>16160</v>
      </c>
      <c r="C1779" s="525" t="s">
        <v>16161</v>
      </c>
      <c r="D1779" s="525" t="s">
        <v>16162</v>
      </c>
      <c r="E1779" s="16" t="s">
        <v>6440</v>
      </c>
      <c r="F1779" s="17">
        <v>201</v>
      </c>
      <c r="G1779" s="18">
        <v>2.4500000000000002</v>
      </c>
      <c r="H1779" s="18">
        <v>23</v>
      </c>
      <c r="I1779" s="18">
        <v>4623</v>
      </c>
      <c r="J1779" s="6" t="s">
        <v>2024</v>
      </c>
    </row>
    <row r="1780" spans="1:10" ht="20.399999999999999" x14ac:dyDescent="0.3">
      <c r="A1780" s="30">
        <v>45064</v>
      </c>
      <c r="B1780" s="525" t="s">
        <v>6272</v>
      </c>
      <c r="C1780" s="525" t="s">
        <v>16163</v>
      </c>
      <c r="D1780" s="525" t="s">
        <v>34</v>
      </c>
      <c r="E1780" s="16" t="s">
        <v>6274</v>
      </c>
      <c r="F1780" s="17">
        <v>747.20830000000001</v>
      </c>
      <c r="G1780" s="18">
        <v>11.86</v>
      </c>
      <c r="H1780" s="18">
        <v>14.23</v>
      </c>
      <c r="I1780" s="18">
        <v>5717.62</v>
      </c>
      <c r="J1780" s="6" t="s">
        <v>2024</v>
      </c>
    </row>
    <row r="1781" spans="1:10" ht="20.399999999999999" x14ac:dyDescent="0.3">
      <c r="A1781" s="30">
        <v>45064</v>
      </c>
      <c r="B1781" s="525" t="s">
        <v>16164</v>
      </c>
      <c r="C1781" s="525" t="s">
        <v>16165</v>
      </c>
      <c r="D1781" s="525" t="s">
        <v>34</v>
      </c>
      <c r="E1781" s="16" t="s">
        <v>6291</v>
      </c>
      <c r="F1781" s="17">
        <v>12</v>
      </c>
      <c r="G1781" s="18">
        <v>15.29</v>
      </c>
      <c r="H1781" s="18">
        <v>33.04</v>
      </c>
      <c r="I1781" s="18">
        <v>396.48</v>
      </c>
      <c r="J1781" s="6" t="s">
        <v>2024</v>
      </c>
    </row>
    <row r="1782" spans="1:10" ht="20.399999999999999" x14ac:dyDescent="0.3">
      <c r="A1782" s="30">
        <v>45064</v>
      </c>
      <c r="B1782" s="525" t="s">
        <v>16166</v>
      </c>
      <c r="C1782" s="525" t="s">
        <v>16167</v>
      </c>
      <c r="D1782" s="525" t="s">
        <v>34</v>
      </c>
      <c r="E1782" s="16" t="s">
        <v>5353</v>
      </c>
      <c r="F1782" s="17">
        <v>36.75</v>
      </c>
      <c r="G1782" s="18">
        <v>0.08</v>
      </c>
      <c r="H1782" s="18">
        <v>11.99</v>
      </c>
      <c r="I1782" s="18">
        <v>440.63</v>
      </c>
      <c r="J1782" s="6" t="s">
        <v>2024</v>
      </c>
    </row>
  </sheetData>
  <autoFilter ref="A1:J323" xr:uid="{00000000-0009-0000-0000-000000000000}"/>
  <phoneticPr fontId="13" type="noConversion"/>
  <pageMargins left="0" right="0" top="0" bottom="0.39370078740157499" header="0" footer="0"/>
  <pageSetup paperSize="9" orientation="landscape" r:id="rId1"/>
  <headerFooter alignWithMargins="0">
    <oddFooter>&amp;L&amp;"Arial"&amp;9Strana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DA2C-4AA7-4CA5-9E20-19C27C1BC11C}">
  <dimension ref="A1:G3"/>
  <sheetViews>
    <sheetView workbookViewId="0">
      <selection activeCell="G3" sqref="G3"/>
    </sheetView>
  </sheetViews>
  <sheetFormatPr defaultRowHeight="14.4" x14ac:dyDescent="0.3"/>
  <cols>
    <col min="1" max="1" width="10.109375" bestFit="1" customWidth="1"/>
    <col min="2" max="2" width="32.6640625" customWidth="1"/>
    <col min="3" max="3" width="27.33203125" customWidth="1"/>
    <col min="4" max="4" width="46.6640625" customWidth="1"/>
    <col min="5" max="5" width="27" customWidth="1"/>
    <col min="6" max="6" width="23.109375" customWidth="1"/>
  </cols>
  <sheetData>
    <row r="1" spans="1:7" ht="36" x14ac:dyDescent="0.3">
      <c r="A1" s="11" t="s">
        <v>0</v>
      </c>
      <c r="B1" s="278" t="s">
        <v>1</v>
      </c>
      <c r="C1" s="277" t="s">
        <v>2</v>
      </c>
      <c r="D1" s="277" t="s">
        <v>4</v>
      </c>
      <c r="E1" s="277" t="s">
        <v>11251</v>
      </c>
      <c r="F1" s="277" t="s">
        <v>8</v>
      </c>
      <c r="G1" s="1" t="s">
        <v>9</v>
      </c>
    </row>
    <row r="2" spans="1:7" ht="30.6" x14ac:dyDescent="0.3">
      <c r="A2" s="46">
        <v>44840</v>
      </c>
      <c r="B2" s="16" t="s">
        <v>11252</v>
      </c>
      <c r="C2" s="16" t="s">
        <v>11253</v>
      </c>
      <c r="D2" s="16" t="s">
        <v>5604</v>
      </c>
      <c r="E2" s="16" t="s">
        <v>11254</v>
      </c>
      <c r="F2" s="18">
        <v>67936.11</v>
      </c>
      <c r="G2" s="6" t="s">
        <v>2024</v>
      </c>
    </row>
    <row r="3" spans="1:7" ht="30.6" x14ac:dyDescent="0.3">
      <c r="A3" s="336">
        <v>44909</v>
      </c>
      <c r="B3" s="16" t="s">
        <v>12946</v>
      </c>
      <c r="C3" s="16" t="s">
        <v>12947</v>
      </c>
      <c r="D3" s="16" t="s">
        <v>4204</v>
      </c>
      <c r="E3" s="16" t="s">
        <v>12948</v>
      </c>
      <c r="F3" s="6">
        <v>327.51</v>
      </c>
      <c r="G3" s="6" t="s">
        <v>2024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02"/>
  <sheetViews>
    <sheetView showGridLines="0" workbookViewId="0">
      <pane ySplit="1" topLeftCell="A1879" activePane="bottomLeft" state="frozen"/>
      <selection pane="bottomLeft" activeCell="A1869" sqref="A1869:A1896"/>
    </sheetView>
  </sheetViews>
  <sheetFormatPr defaultColWidth="9.109375" defaultRowHeight="14.4" x14ac:dyDescent="0.3"/>
  <cols>
    <col min="1" max="1" width="11.6640625" style="2" bestFit="1" customWidth="1"/>
    <col min="2" max="2" width="17.88671875" style="2" customWidth="1"/>
    <col min="3" max="3" width="13.5546875" style="2" customWidth="1"/>
    <col min="4" max="4" width="14.44140625" style="2" customWidth="1"/>
    <col min="5" max="5" width="5.44140625" style="2" customWidth="1"/>
    <col min="6" max="6" width="8.5546875" style="2" customWidth="1"/>
    <col min="7" max="7" width="9.88671875" style="2" customWidth="1"/>
    <col min="8" max="8" width="19.44140625" style="2" customWidth="1"/>
    <col min="9" max="9" width="14.33203125" style="2" customWidth="1"/>
    <col min="10" max="16384" width="9.109375" style="2"/>
  </cols>
  <sheetData>
    <row r="1" spans="1:9" s="9" customFormat="1" ht="24" x14ac:dyDescent="0.3">
      <c r="A1" s="11" t="s">
        <v>0</v>
      </c>
      <c r="B1" s="1" t="s">
        <v>1</v>
      </c>
      <c r="C1" s="1" t="s">
        <v>2</v>
      </c>
      <c r="D1" s="1" t="s">
        <v>4</v>
      </c>
      <c r="E1" s="1" t="s">
        <v>368</v>
      </c>
      <c r="F1" s="1" t="s">
        <v>781</v>
      </c>
      <c r="G1" s="10" t="s">
        <v>780</v>
      </c>
      <c r="H1" s="1" t="s">
        <v>779</v>
      </c>
      <c r="I1" s="1" t="s">
        <v>9</v>
      </c>
    </row>
    <row r="2" spans="1:9" ht="20.399999999999999" x14ac:dyDescent="0.3">
      <c r="A2" s="3">
        <v>44238</v>
      </c>
      <c r="B2" s="7" t="s">
        <v>1332</v>
      </c>
      <c r="C2" s="7" t="s">
        <v>1333</v>
      </c>
      <c r="D2" s="7" t="s">
        <v>871</v>
      </c>
      <c r="E2" s="7" t="s">
        <v>363</v>
      </c>
      <c r="F2" s="7" t="s">
        <v>362</v>
      </c>
      <c r="G2" s="8">
        <v>0.25740000000000002</v>
      </c>
      <c r="H2" s="7" t="s">
        <v>1334</v>
      </c>
      <c r="I2" s="6" t="s">
        <v>2024</v>
      </c>
    </row>
    <row r="3" spans="1:9" ht="20.399999999999999" x14ac:dyDescent="0.3">
      <c r="A3" s="3">
        <v>44238</v>
      </c>
      <c r="B3" s="7" t="s">
        <v>1335</v>
      </c>
      <c r="C3" s="7" t="s">
        <v>1336</v>
      </c>
      <c r="D3" s="7" t="s">
        <v>1337</v>
      </c>
      <c r="E3" s="7" t="s">
        <v>363</v>
      </c>
      <c r="F3" s="7" t="s">
        <v>362</v>
      </c>
      <c r="G3" s="8">
        <v>1.373</v>
      </c>
      <c r="H3" s="7" t="s">
        <v>1338</v>
      </c>
      <c r="I3" s="6" t="s">
        <v>2024</v>
      </c>
    </row>
    <row r="4" spans="1:9" ht="20.399999999999999" x14ac:dyDescent="0.3">
      <c r="A4" s="3">
        <v>44238</v>
      </c>
      <c r="B4" s="7" t="s">
        <v>1339</v>
      </c>
      <c r="C4" s="7" t="s">
        <v>1340</v>
      </c>
      <c r="D4" s="7" t="s">
        <v>738</v>
      </c>
      <c r="E4" s="7" t="s">
        <v>363</v>
      </c>
      <c r="F4" s="7" t="s">
        <v>608</v>
      </c>
      <c r="G4" s="8">
        <v>14.7652</v>
      </c>
      <c r="H4" s="7" t="s">
        <v>1341</v>
      </c>
      <c r="I4" s="6" t="s">
        <v>2024</v>
      </c>
    </row>
    <row r="5" spans="1:9" ht="20.399999999999999" x14ac:dyDescent="0.3">
      <c r="A5" s="3">
        <v>44238</v>
      </c>
      <c r="B5" s="7" t="s">
        <v>1342</v>
      </c>
      <c r="C5" s="7" t="s">
        <v>1343</v>
      </c>
      <c r="D5" s="7" t="s">
        <v>738</v>
      </c>
      <c r="E5" s="7" t="s">
        <v>363</v>
      </c>
      <c r="F5" s="7" t="s">
        <v>608</v>
      </c>
      <c r="G5" s="8">
        <v>305.4898</v>
      </c>
      <c r="H5" s="7" t="s">
        <v>1344</v>
      </c>
      <c r="I5" s="6" t="s">
        <v>2024</v>
      </c>
    </row>
    <row r="6" spans="1:9" ht="20.399999999999999" x14ac:dyDescent="0.3">
      <c r="A6" s="3">
        <v>44238</v>
      </c>
      <c r="B6" s="7" t="s">
        <v>1345</v>
      </c>
      <c r="C6" s="7" t="s">
        <v>1346</v>
      </c>
      <c r="D6" s="7" t="s">
        <v>1347</v>
      </c>
      <c r="E6" s="7" t="s">
        <v>363</v>
      </c>
      <c r="F6" s="7" t="s">
        <v>608</v>
      </c>
      <c r="G6" s="8">
        <v>6.3299999999999995E-2</v>
      </c>
      <c r="H6" s="7" t="s">
        <v>1348</v>
      </c>
      <c r="I6" s="6" t="s">
        <v>2024</v>
      </c>
    </row>
    <row r="7" spans="1:9" ht="40.799999999999997" x14ac:dyDescent="0.3">
      <c r="A7" s="3">
        <v>44238</v>
      </c>
      <c r="B7" s="7" t="s">
        <v>1349</v>
      </c>
      <c r="C7" s="7" t="s">
        <v>1350</v>
      </c>
      <c r="D7" s="7" t="s">
        <v>1351</v>
      </c>
      <c r="E7" s="7" t="s">
        <v>363</v>
      </c>
      <c r="F7" s="7" t="s">
        <v>477</v>
      </c>
      <c r="G7" s="8">
        <v>90.794799999999995</v>
      </c>
      <c r="H7" s="7" t="s">
        <v>1352</v>
      </c>
      <c r="I7" s="6" t="s">
        <v>2024</v>
      </c>
    </row>
    <row r="8" spans="1:9" ht="20.399999999999999" x14ac:dyDescent="0.3">
      <c r="A8" s="3">
        <v>44238</v>
      </c>
      <c r="B8" s="7" t="s">
        <v>1353</v>
      </c>
      <c r="C8" s="7" t="s">
        <v>1354</v>
      </c>
      <c r="D8" s="7" t="s">
        <v>1355</v>
      </c>
      <c r="E8" s="7" t="s">
        <v>363</v>
      </c>
      <c r="F8" s="7" t="s">
        <v>362</v>
      </c>
      <c r="G8" s="8">
        <v>8.0162999999999993</v>
      </c>
      <c r="H8" s="7" t="s">
        <v>1356</v>
      </c>
      <c r="I8" s="6" t="s">
        <v>2024</v>
      </c>
    </row>
    <row r="9" spans="1:9" ht="51" x14ac:dyDescent="0.3">
      <c r="A9" s="3">
        <v>44238</v>
      </c>
      <c r="B9" s="7" t="s">
        <v>1357</v>
      </c>
      <c r="C9" s="7" t="s">
        <v>1358</v>
      </c>
      <c r="D9" s="7" t="s">
        <v>1359</v>
      </c>
      <c r="E9" s="7" t="s">
        <v>368</v>
      </c>
      <c r="F9" s="7" t="s">
        <v>643</v>
      </c>
      <c r="G9" s="8">
        <v>713.68349999999998</v>
      </c>
      <c r="H9" s="7" t="s">
        <v>1360</v>
      </c>
      <c r="I9" s="6" t="s">
        <v>2024</v>
      </c>
    </row>
    <row r="10" spans="1:9" ht="20.399999999999999" x14ac:dyDescent="0.3">
      <c r="A10" s="3">
        <v>44238</v>
      </c>
      <c r="B10" s="7" t="s">
        <v>1361</v>
      </c>
      <c r="C10" s="7" t="s">
        <v>1362</v>
      </c>
      <c r="D10" s="7" t="s">
        <v>1363</v>
      </c>
      <c r="E10" s="7" t="s">
        <v>363</v>
      </c>
      <c r="F10" s="7" t="s">
        <v>383</v>
      </c>
      <c r="G10" s="8">
        <v>37.0077</v>
      </c>
      <c r="H10" s="7" t="s">
        <v>1364</v>
      </c>
      <c r="I10" s="6" t="s">
        <v>2024</v>
      </c>
    </row>
    <row r="11" spans="1:9" ht="51" x14ac:dyDescent="0.3">
      <c r="A11" s="3">
        <v>44238</v>
      </c>
      <c r="B11" s="7" t="s">
        <v>1365</v>
      </c>
      <c r="C11" s="7" t="s">
        <v>1366</v>
      </c>
      <c r="D11" s="7" t="s">
        <v>1367</v>
      </c>
      <c r="E11" s="7" t="s">
        <v>368</v>
      </c>
      <c r="F11" s="7" t="s">
        <v>383</v>
      </c>
      <c r="G11" s="8">
        <v>367.78120000000001</v>
      </c>
      <c r="H11" s="7" t="s">
        <v>1368</v>
      </c>
      <c r="I11" s="6" t="s">
        <v>2024</v>
      </c>
    </row>
    <row r="12" spans="1:9" ht="20.399999999999999" x14ac:dyDescent="0.3">
      <c r="A12" s="3">
        <v>44238</v>
      </c>
      <c r="B12" s="7" t="s">
        <v>1369</v>
      </c>
      <c r="C12" s="7" t="s">
        <v>1370</v>
      </c>
      <c r="D12" s="7" t="s">
        <v>609</v>
      </c>
      <c r="E12" s="7" t="s">
        <v>363</v>
      </c>
      <c r="F12" s="7" t="s">
        <v>468</v>
      </c>
      <c r="G12" s="8">
        <v>18.058199999999999</v>
      </c>
      <c r="H12" s="7" t="s">
        <v>1371</v>
      </c>
      <c r="I12" s="6" t="s">
        <v>2024</v>
      </c>
    </row>
    <row r="13" spans="1:9" ht="51" x14ac:dyDescent="0.3">
      <c r="A13" s="3">
        <v>44238</v>
      </c>
      <c r="B13" s="7" t="s">
        <v>1372</v>
      </c>
      <c r="C13" s="7" t="s">
        <v>1373</v>
      </c>
      <c r="D13" s="7" t="s">
        <v>1374</v>
      </c>
      <c r="E13" s="7" t="s">
        <v>368</v>
      </c>
      <c r="F13" s="7" t="s">
        <v>468</v>
      </c>
      <c r="G13" s="8">
        <v>25.742100000000001</v>
      </c>
      <c r="H13" s="7" t="s">
        <v>1375</v>
      </c>
      <c r="I13" s="6" t="s">
        <v>2024</v>
      </c>
    </row>
    <row r="14" spans="1:9" ht="20.399999999999999" x14ac:dyDescent="0.3">
      <c r="A14" s="3">
        <v>44238</v>
      </c>
      <c r="B14" s="7" t="s">
        <v>1376</v>
      </c>
      <c r="C14" s="7" t="s">
        <v>1377</v>
      </c>
      <c r="D14" s="7" t="s">
        <v>1378</v>
      </c>
      <c r="E14" s="7" t="s">
        <v>368</v>
      </c>
      <c r="F14" s="7" t="s">
        <v>362</v>
      </c>
      <c r="G14" s="8">
        <v>23.5062</v>
      </c>
      <c r="H14" s="7" t="s">
        <v>1379</v>
      </c>
      <c r="I14" s="6" t="s">
        <v>2024</v>
      </c>
    </row>
    <row r="15" spans="1:9" ht="20.399999999999999" x14ac:dyDescent="0.3">
      <c r="A15" s="3">
        <v>44238</v>
      </c>
      <c r="B15" s="7" t="s">
        <v>1380</v>
      </c>
      <c r="C15" s="7" t="s">
        <v>1381</v>
      </c>
      <c r="D15" s="7" t="s">
        <v>1382</v>
      </c>
      <c r="E15" s="7" t="s">
        <v>363</v>
      </c>
      <c r="F15" s="7" t="s">
        <v>763</v>
      </c>
      <c r="G15" s="8">
        <v>3.5209000000000001</v>
      </c>
      <c r="H15" s="7" t="s">
        <v>1383</v>
      </c>
      <c r="I15" s="6" t="s">
        <v>2024</v>
      </c>
    </row>
    <row r="16" spans="1:9" ht="51" x14ac:dyDescent="0.3">
      <c r="A16" s="3">
        <v>44238</v>
      </c>
      <c r="B16" s="7" t="s">
        <v>1384</v>
      </c>
      <c r="C16" s="7" t="s">
        <v>1385</v>
      </c>
      <c r="D16" s="7" t="s">
        <v>1386</v>
      </c>
      <c r="E16" s="7" t="s">
        <v>363</v>
      </c>
      <c r="F16" s="7" t="s">
        <v>383</v>
      </c>
      <c r="G16" s="8">
        <v>212.7029</v>
      </c>
      <c r="H16" s="7" t="s">
        <v>1387</v>
      </c>
      <c r="I16" s="6" t="s">
        <v>2024</v>
      </c>
    </row>
    <row r="17" spans="1:9" ht="20.399999999999999" x14ac:dyDescent="0.3">
      <c r="A17" s="3">
        <v>44238</v>
      </c>
      <c r="B17" s="7" t="s">
        <v>1388</v>
      </c>
      <c r="C17" s="7" t="s">
        <v>1389</v>
      </c>
      <c r="D17" s="7" t="s">
        <v>1390</v>
      </c>
      <c r="E17" s="7" t="s">
        <v>363</v>
      </c>
      <c r="F17" s="7" t="s">
        <v>378</v>
      </c>
      <c r="G17" s="8">
        <v>6.6414999999999997</v>
      </c>
      <c r="H17" s="7" t="s">
        <v>1391</v>
      </c>
      <c r="I17" s="6" t="s">
        <v>2024</v>
      </c>
    </row>
    <row r="18" spans="1:9" ht="20.399999999999999" x14ac:dyDescent="0.3">
      <c r="A18" s="3">
        <v>44238</v>
      </c>
      <c r="B18" s="7" t="s">
        <v>1392</v>
      </c>
      <c r="C18" s="7" t="s">
        <v>1393</v>
      </c>
      <c r="D18" s="7" t="s">
        <v>1394</v>
      </c>
      <c r="E18" s="7" t="s">
        <v>363</v>
      </c>
      <c r="F18" s="7" t="s">
        <v>468</v>
      </c>
      <c r="G18" s="8">
        <v>4.1471</v>
      </c>
      <c r="H18" s="7" t="s">
        <v>1395</v>
      </c>
      <c r="I18" s="6" t="s">
        <v>2024</v>
      </c>
    </row>
    <row r="19" spans="1:9" ht="20.399999999999999" x14ac:dyDescent="0.3">
      <c r="A19" s="3">
        <v>44238</v>
      </c>
      <c r="B19" s="7" t="s">
        <v>1396</v>
      </c>
      <c r="C19" s="7" t="s">
        <v>1397</v>
      </c>
      <c r="D19" s="7" t="s">
        <v>1398</v>
      </c>
      <c r="E19" s="7" t="s">
        <v>363</v>
      </c>
      <c r="F19" s="7" t="s">
        <v>468</v>
      </c>
      <c r="G19" s="8">
        <v>8.4984999999999999</v>
      </c>
      <c r="H19" s="7" t="s">
        <v>1399</v>
      </c>
      <c r="I19" s="6" t="s">
        <v>2024</v>
      </c>
    </row>
    <row r="20" spans="1:9" ht="20.399999999999999" x14ac:dyDescent="0.3">
      <c r="A20" s="3">
        <v>44238</v>
      </c>
      <c r="B20" s="7" t="s">
        <v>1400</v>
      </c>
      <c r="C20" s="7" t="s">
        <v>1401</v>
      </c>
      <c r="D20" s="7" t="s">
        <v>1402</v>
      </c>
      <c r="E20" s="7" t="s">
        <v>363</v>
      </c>
      <c r="F20" s="7" t="s">
        <v>362</v>
      </c>
      <c r="G20" s="8">
        <v>10.508100000000001</v>
      </c>
      <c r="H20" s="7" t="s">
        <v>1403</v>
      </c>
      <c r="I20" s="6" t="s">
        <v>2024</v>
      </c>
    </row>
    <row r="21" spans="1:9" ht="20.399999999999999" x14ac:dyDescent="0.3">
      <c r="A21" s="3">
        <v>44238</v>
      </c>
      <c r="B21" s="7" t="s">
        <v>1404</v>
      </c>
      <c r="C21" s="7" t="s">
        <v>1405</v>
      </c>
      <c r="D21" s="7" t="s">
        <v>1406</v>
      </c>
      <c r="E21" s="7" t="s">
        <v>363</v>
      </c>
      <c r="F21" s="7" t="s">
        <v>383</v>
      </c>
      <c r="G21" s="8">
        <v>117.2123</v>
      </c>
      <c r="H21" s="7" t="s">
        <v>1407</v>
      </c>
      <c r="I21" s="6" t="s">
        <v>2024</v>
      </c>
    </row>
    <row r="22" spans="1:9" ht="20.399999999999999" x14ac:dyDescent="0.3">
      <c r="A22" s="3">
        <v>44238</v>
      </c>
      <c r="B22" s="7" t="s">
        <v>1408</v>
      </c>
      <c r="C22" s="7" t="s">
        <v>1409</v>
      </c>
      <c r="D22" s="7" t="s">
        <v>1406</v>
      </c>
      <c r="E22" s="7" t="s">
        <v>368</v>
      </c>
      <c r="F22" s="7" t="s">
        <v>383</v>
      </c>
      <c r="G22" s="8">
        <v>371.3811</v>
      </c>
      <c r="H22" s="7" t="s">
        <v>1410</v>
      </c>
      <c r="I22" s="6" t="s">
        <v>2024</v>
      </c>
    </row>
    <row r="23" spans="1:9" ht="20.399999999999999" x14ac:dyDescent="0.3">
      <c r="A23" s="3">
        <v>44238</v>
      </c>
      <c r="B23" s="7" t="s">
        <v>1411</v>
      </c>
      <c r="C23" s="7" t="s">
        <v>1412</v>
      </c>
      <c r="D23" s="7" t="s">
        <v>1406</v>
      </c>
      <c r="E23" s="7" t="s">
        <v>363</v>
      </c>
      <c r="F23" s="7" t="s">
        <v>378</v>
      </c>
      <c r="G23" s="8">
        <v>202.2645</v>
      </c>
      <c r="H23" s="7" t="s">
        <v>1413</v>
      </c>
      <c r="I23" s="6" t="s">
        <v>2024</v>
      </c>
    </row>
    <row r="24" spans="1:9" ht="20.399999999999999" x14ac:dyDescent="0.3">
      <c r="A24" s="3">
        <v>44238</v>
      </c>
      <c r="B24" s="7" t="s">
        <v>1414</v>
      </c>
      <c r="C24" s="7" t="s">
        <v>1415</v>
      </c>
      <c r="D24" s="7" t="s">
        <v>1406</v>
      </c>
      <c r="E24" s="7" t="s">
        <v>363</v>
      </c>
      <c r="F24" s="7" t="s">
        <v>378</v>
      </c>
      <c r="G24" s="8">
        <v>1.3674999999999999</v>
      </c>
      <c r="H24" s="7" t="s">
        <v>1416</v>
      </c>
      <c r="I24" s="6" t="s">
        <v>2024</v>
      </c>
    </row>
    <row r="25" spans="1:9" ht="20.399999999999999" x14ac:dyDescent="0.3">
      <c r="A25" s="3">
        <v>44238</v>
      </c>
      <c r="B25" s="7" t="s">
        <v>1417</v>
      </c>
      <c r="C25" s="7" t="s">
        <v>1418</v>
      </c>
      <c r="D25" s="7" t="s">
        <v>1419</v>
      </c>
      <c r="E25" s="7" t="s">
        <v>363</v>
      </c>
      <c r="F25" s="7" t="s">
        <v>362</v>
      </c>
      <c r="G25" s="8">
        <v>3.4826000000000001</v>
      </c>
      <c r="H25" s="7" t="s">
        <v>1420</v>
      </c>
      <c r="I25" s="6" t="s">
        <v>2024</v>
      </c>
    </row>
    <row r="26" spans="1:9" ht="112.2" x14ac:dyDescent="0.3">
      <c r="A26" s="3">
        <v>44238</v>
      </c>
      <c r="B26" s="7" t="s">
        <v>1421</v>
      </c>
      <c r="C26" s="7" t="s">
        <v>1422</v>
      </c>
      <c r="D26" s="7" t="s">
        <v>1423</v>
      </c>
      <c r="E26" s="7" t="s">
        <v>368</v>
      </c>
      <c r="F26" s="7" t="s">
        <v>383</v>
      </c>
      <c r="G26" s="8">
        <v>481.41030000000001</v>
      </c>
      <c r="H26" s="7" t="s">
        <v>1424</v>
      </c>
      <c r="I26" s="6" t="s">
        <v>2024</v>
      </c>
    </row>
    <row r="27" spans="1:9" ht="30.6" x14ac:dyDescent="0.3">
      <c r="A27" s="3">
        <v>44238</v>
      </c>
      <c r="B27" s="7" t="s">
        <v>1425</v>
      </c>
      <c r="C27" s="7" t="s">
        <v>1426</v>
      </c>
      <c r="D27" s="7" t="s">
        <v>834</v>
      </c>
      <c r="E27" s="7" t="s">
        <v>363</v>
      </c>
      <c r="F27" s="7" t="s">
        <v>383</v>
      </c>
      <c r="G27" s="8">
        <v>415.6164</v>
      </c>
      <c r="H27" s="7" t="s">
        <v>1427</v>
      </c>
      <c r="I27" s="6" t="s">
        <v>2024</v>
      </c>
    </row>
    <row r="28" spans="1:9" ht="51" x14ac:dyDescent="0.3">
      <c r="A28" s="3">
        <v>44238</v>
      </c>
      <c r="B28" s="7" t="s">
        <v>1428</v>
      </c>
      <c r="C28" s="7" t="s">
        <v>1429</v>
      </c>
      <c r="D28" s="7" t="s">
        <v>1430</v>
      </c>
      <c r="E28" s="7" t="s">
        <v>368</v>
      </c>
      <c r="F28" s="7" t="s">
        <v>383</v>
      </c>
      <c r="G28" s="8">
        <v>149.83789999999999</v>
      </c>
      <c r="H28" s="7" t="s">
        <v>1431</v>
      </c>
      <c r="I28" s="6" t="s">
        <v>2024</v>
      </c>
    </row>
    <row r="29" spans="1:9" ht="51" x14ac:dyDescent="0.3">
      <c r="A29" s="3">
        <v>44238</v>
      </c>
      <c r="B29" s="7" t="s">
        <v>1432</v>
      </c>
      <c r="C29" s="7" t="s">
        <v>1433</v>
      </c>
      <c r="D29" s="7" t="s">
        <v>1434</v>
      </c>
      <c r="E29" s="7" t="s">
        <v>368</v>
      </c>
      <c r="F29" s="7" t="s">
        <v>383</v>
      </c>
      <c r="G29" s="8">
        <v>181.6054</v>
      </c>
      <c r="H29" s="7" t="s">
        <v>1435</v>
      </c>
      <c r="I29" s="6" t="s">
        <v>2024</v>
      </c>
    </row>
    <row r="30" spans="1:9" ht="51" x14ac:dyDescent="0.3">
      <c r="A30" s="3">
        <v>44238</v>
      </c>
      <c r="B30" s="7" t="s">
        <v>1436</v>
      </c>
      <c r="C30" s="7" t="s">
        <v>1437</v>
      </c>
      <c r="D30" s="7" t="s">
        <v>1438</v>
      </c>
      <c r="E30" s="7" t="s">
        <v>368</v>
      </c>
      <c r="F30" s="7" t="s">
        <v>383</v>
      </c>
      <c r="G30" s="8">
        <v>182.7825</v>
      </c>
      <c r="H30" s="7" t="s">
        <v>1439</v>
      </c>
      <c r="I30" s="6" t="s">
        <v>2024</v>
      </c>
    </row>
    <row r="31" spans="1:9" ht="20.399999999999999" x14ac:dyDescent="0.3">
      <c r="A31" s="3">
        <v>44238</v>
      </c>
      <c r="B31" s="7" t="s">
        <v>1440</v>
      </c>
      <c r="C31" s="7" t="s">
        <v>1441</v>
      </c>
      <c r="D31" s="7" t="s">
        <v>1442</v>
      </c>
      <c r="E31" s="7" t="s">
        <v>368</v>
      </c>
      <c r="F31" s="7" t="s">
        <v>373</v>
      </c>
      <c r="G31" s="8">
        <v>4.4847000000000001</v>
      </c>
      <c r="H31" s="7" t="s">
        <v>1443</v>
      </c>
      <c r="I31" s="6" t="s">
        <v>2024</v>
      </c>
    </row>
    <row r="32" spans="1:9" ht="20.399999999999999" x14ac:dyDescent="0.3">
      <c r="A32" s="3">
        <v>44238</v>
      </c>
      <c r="B32" s="7" t="s">
        <v>1444</v>
      </c>
      <c r="C32" s="7" t="s">
        <v>1445</v>
      </c>
      <c r="D32" s="7" t="s">
        <v>1446</v>
      </c>
      <c r="E32" s="7" t="s">
        <v>368</v>
      </c>
      <c r="F32" s="7" t="s">
        <v>378</v>
      </c>
      <c r="G32" s="8">
        <v>1.1108</v>
      </c>
      <c r="H32" s="7" t="s">
        <v>1447</v>
      </c>
      <c r="I32" s="6" t="s">
        <v>2024</v>
      </c>
    </row>
    <row r="33" spans="1:9" ht="20.399999999999999" x14ac:dyDescent="0.3">
      <c r="A33" s="3">
        <v>44238</v>
      </c>
      <c r="B33" s="7" t="s">
        <v>1448</v>
      </c>
      <c r="C33" s="7" t="s">
        <v>1449</v>
      </c>
      <c r="D33" s="7" t="s">
        <v>1450</v>
      </c>
      <c r="E33" s="7" t="s">
        <v>363</v>
      </c>
      <c r="F33" s="7" t="s">
        <v>362</v>
      </c>
      <c r="G33" s="8">
        <v>3.8807</v>
      </c>
      <c r="H33" s="7" t="s">
        <v>1451</v>
      </c>
      <c r="I33" s="6" t="s">
        <v>2024</v>
      </c>
    </row>
    <row r="34" spans="1:9" ht="20.399999999999999" x14ac:dyDescent="0.3">
      <c r="A34" s="3">
        <v>44238</v>
      </c>
      <c r="B34" s="7" t="s">
        <v>1452</v>
      </c>
      <c r="C34" s="7" t="s">
        <v>1453</v>
      </c>
      <c r="D34" s="7" t="s">
        <v>1454</v>
      </c>
      <c r="E34" s="7" t="s">
        <v>363</v>
      </c>
      <c r="F34" s="7" t="s">
        <v>373</v>
      </c>
      <c r="G34" s="8">
        <v>1.5929</v>
      </c>
      <c r="H34" s="7" t="s">
        <v>1455</v>
      </c>
      <c r="I34" s="6" t="s">
        <v>2024</v>
      </c>
    </row>
    <row r="35" spans="1:9" ht="20.399999999999999" x14ac:dyDescent="0.3">
      <c r="A35" s="3">
        <v>44238</v>
      </c>
      <c r="B35" s="7" t="s">
        <v>1456</v>
      </c>
      <c r="C35" s="7" t="s">
        <v>1457</v>
      </c>
      <c r="D35" s="7" t="s">
        <v>273</v>
      </c>
      <c r="E35" s="7" t="s">
        <v>363</v>
      </c>
      <c r="F35" s="7" t="s">
        <v>373</v>
      </c>
      <c r="G35" s="8">
        <v>7.5823</v>
      </c>
      <c r="H35" s="7" t="s">
        <v>1458</v>
      </c>
      <c r="I35" s="6" t="s">
        <v>2024</v>
      </c>
    </row>
    <row r="36" spans="1:9" ht="20.399999999999999" x14ac:dyDescent="0.3">
      <c r="A36" s="3">
        <v>44238</v>
      </c>
      <c r="B36" s="7" t="s">
        <v>1459</v>
      </c>
      <c r="C36" s="7" t="s">
        <v>1460</v>
      </c>
      <c r="D36" s="7" t="s">
        <v>1461</v>
      </c>
      <c r="E36" s="7" t="s">
        <v>363</v>
      </c>
      <c r="F36" s="7" t="s">
        <v>634</v>
      </c>
      <c r="G36" s="8">
        <v>0.8911</v>
      </c>
      <c r="H36" s="7" t="s">
        <v>1462</v>
      </c>
      <c r="I36" s="6" t="s">
        <v>2024</v>
      </c>
    </row>
    <row r="37" spans="1:9" ht="20.399999999999999" x14ac:dyDescent="0.3">
      <c r="A37" s="3">
        <v>44238</v>
      </c>
      <c r="B37" s="7" t="s">
        <v>1463</v>
      </c>
      <c r="C37" s="7" t="s">
        <v>1464</v>
      </c>
      <c r="D37" s="7" t="s">
        <v>1461</v>
      </c>
      <c r="E37" s="7" t="s">
        <v>363</v>
      </c>
      <c r="F37" s="7" t="s">
        <v>634</v>
      </c>
      <c r="G37" s="8">
        <v>7.0350000000000001</v>
      </c>
      <c r="H37" s="7" t="s">
        <v>1465</v>
      </c>
      <c r="I37" s="6" t="s">
        <v>2024</v>
      </c>
    </row>
    <row r="38" spans="1:9" ht="71.400000000000006" x14ac:dyDescent="0.3">
      <c r="A38" s="3">
        <v>44238</v>
      </c>
      <c r="B38" s="7" t="s">
        <v>1466</v>
      </c>
      <c r="C38" s="7" t="s">
        <v>1467</v>
      </c>
      <c r="D38" s="7" t="s">
        <v>1468</v>
      </c>
      <c r="E38" s="7" t="s">
        <v>368</v>
      </c>
      <c r="F38" s="7" t="s">
        <v>634</v>
      </c>
      <c r="G38" s="8">
        <v>130.09540000000001</v>
      </c>
      <c r="H38" s="7" t="s">
        <v>1469</v>
      </c>
      <c r="I38" s="6" t="s">
        <v>2024</v>
      </c>
    </row>
    <row r="39" spans="1:9" ht="20.399999999999999" x14ac:dyDescent="0.3">
      <c r="A39" s="3">
        <v>44266</v>
      </c>
      <c r="B39" s="7" t="s">
        <v>778</v>
      </c>
      <c r="C39" s="7" t="s">
        <v>777</v>
      </c>
      <c r="D39" s="7" t="s">
        <v>776</v>
      </c>
      <c r="E39" s="7" t="s">
        <v>363</v>
      </c>
      <c r="F39" s="7" t="s">
        <v>378</v>
      </c>
      <c r="G39" s="8">
        <v>1.5851</v>
      </c>
      <c r="H39" s="7" t="s">
        <v>775</v>
      </c>
      <c r="I39" s="6" t="s">
        <v>2024</v>
      </c>
    </row>
    <row r="40" spans="1:9" ht="20.399999999999999" x14ac:dyDescent="0.3">
      <c r="A40" s="3">
        <v>44266</v>
      </c>
      <c r="B40" s="7" t="s">
        <v>774</v>
      </c>
      <c r="C40" s="7" t="s">
        <v>773</v>
      </c>
      <c r="D40" s="7" t="s">
        <v>772</v>
      </c>
      <c r="E40" s="7" t="s">
        <v>363</v>
      </c>
      <c r="F40" s="7" t="s">
        <v>362</v>
      </c>
      <c r="G40" s="8">
        <v>0.29499999999999998</v>
      </c>
      <c r="H40" s="7" t="s">
        <v>771</v>
      </c>
      <c r="I40" s="6" t="s">
        <v>2024</v>
      </c>
    </row>
    <row r="41" spans="1:9" ht="20.399999999999999" x14ac:dyDescent="0.3">
      <c r="A41" s="3">
        <v>44266</v>
      </c>
      <c r="B41" s="7" t="s">
        <v>770</v>
      </c>
      <c r="C41" s="7" t="s">
        <v>769</v>
      </c>
      <c r="D41" s="7" t="s">
        <v>768</v>
      </c>
      <c r="E41" s="7" t="s">
        <v>478</v>
      </c>
      <c r="F41" s="7" t="s">
        <v>373</v>
      </c>
      <c r="G41" s="8">
        <v>0.55889999999999995</v>
      </c>
      <c r="H41" s="7" t="s">
        <v>767</v>
      </c>
      <c r="I41" s="6" t="s">
        <v>2024</v>
      </c>
    </row>
    <row r="42" spans="1:9" ht="40.799999999999997" x14ac:dyDescent="0.3">
      <c r="A42" s="3">
        <v>44266</v>
      </c>
      <c r="B42" s="7" t="s">
        <v>766</v>
      </c>
      <c r="C42" s="7" t="s">
        <v>765</v>
      </c>
      <c r="D42" s="7" t="s">
        <v>764</v>
      </c>
      <c r="E42" s="7" t="s">
        <v>368</v>
      </c>
      <c r="F42" s="7" t="s">
        <v>763</v>
      </c>
      <c r="G42" s="8">
        <v>248.8083</v>
      </c>
      <c r="H42" s="7" t="s">
        <v>762</v>
      </c>
      <c r="I42" s="6" t="s">
        <v>2024</v>
      </c>
    </row>
    <row r="43" spans="1:9" ht="20.399999999999999" x14ac:dyDescent="0.3">
      <c r="A43" s="3">
        <v>44266</v>
      </c>
      <c r="B43" s="7" t="s">
        <v>761</v>
      </c>
      <c r="C43" s="7" t="s">
        <v>760</v>
      </c>
      <c r="D43" s="7" t="s">
        <v>753</v>
      </c>
      <c r="E43" s="7" t="s">
        <v>363</v>
      </c>
      <c r="F43" s="7" t="s">
        <v>608</v>
      </c>
      <c r="G43" s="8">
        <v>45.783119999999997</v>
      </c>
      <c r="H43" s="7" t="s">
        <v>759</v>
      </c>
      <c r="I43" s="6" t="s">
        <v>2024</v>
      </c>
    </row>
    <row r="44" spans="1:9" ht="20.399999999999999" x14ac:dyDescent="0.3">
      <c r="A44" s="3">
        <v>44266</v>
      </c>
      <c r="B44" s="7" t="s">
        <v>758</v>
      </c>
      <c r="C44" s="7" t="s">
        <v>757</v>
      </c>
      <c r="D44" s="7" t="s">
        <v>753</v>
      </c>
      <c r="E44" s="7" t="s">
        <v>363</v>
      </c>
      <c r="F44" s="7" t="s">
        <v>608</v>
      </c>
      <c r="G44" s="8">
        <v>71.4619</v>
      </c>
      <c r="H44" s="7" t="s">
        <v>756</v>
      </c>
      <c r="I44" s="6" t="s">
        <v>2024</v>
      </c>
    </row>
    <row r="45" spans="1:9" ht="20.399999999999999" x14ac:dyDescent="0.3">
      <c r="A45" s="3">
        <v>44266</v>
      </c>
      <c r="B45" s="7" t="s">
        <v>755</v>
      </c>
      <c r="C45" s="7" t="s">
        <v>754</v>
      </c>
      <c r="D45" s="7" t="s">
        <v>753</v>
      </c>
      <c r="E45" s="7" t="s">
        <v>363</v>
      </c>
      <c r="F45" s="7" t="s">
        <v>608</v>
      </c>
      <c r="G45" s="8">
        <v>53.3093</v>
      </c>
      <c r="H45" s="7" t="s">
        <v>752</v>
      </c>
      <c r="I45" s="6" t="s">
        <v>2024</v>
      </c>
    </row>
    <row r="46" spans="1:9" ht="20.399999999999999" x14ac:dyDescent="0.3">
      <c r="A46" s="3">
        <v>44266</v>
      </c>
      <c r="B46" s="7" t="s">
        <v>751</v>
      </c>
      <c r="C46" s="7" t="s">
        <v>750</v>
      </c>
      <c r="D46" s="7" t="s">
        <v>734</v>
      </c>
      <c r="E46" s="7" t="s">
        <v>368</v>
      </c>
      <c r="F46" s="7" t="s">
        <v>608</v>
      </c>
      <c r="G46" s="8">
        <v>128.53219999999999</v>
      </c>
      <c r="H46" s="7" t="s">
        <v>749</v>
      </c>
      <c r="I46" s="6" t="s">
        <v>2024</v>
      </c>
    </row>
    <row r="47" spans="1:9" ht="20.399999999999999" x14ac:dyDescent="0.3">
      <c r="A47" s="3">
        <v>44266</v>
      </c>
      <c r="B47" s="7" t="s">
        <v>748</v>
      </c>
      <c r="C47" s="7" t="s">
        <v>747</v>
      </c>
      <c r="D47" s="7" t="s">
        <v>746</v>
      </c>
      <c r="E47" s="7" t="s">
        <v>368</v>
      </c>
      <c r="F47" s="7" t="s">
        <v>468</v>
      </c>
      <c r="G47" s="8">
        <v>44.0685</v>
      </c>
      <c r="H47" s="7" t="s">
        <v>745</v>
      </c>
      <c r="I47" s="6" t="s">
        <v>2024</v>
      </c>
    </row>
    <row r="48" spans="1:9" ht="20.399999999999999" x14ac:dyDescent="0.3">
      <c r="A48" s="3">
        <v>44266</v>
      </c>
      <c r="B48" s="7" t="s">
        <v>744</v>
      </c>
      <c r="C48" s="7" t="s">
        <v>743</v>
      </c>
      <c r="D48" s="7" t="s">
        <v>742</v>
      </c>
      <c r="E48" s="7" t="s">
        <v>478</v>
      </c>
      <c r="F48" s="7" t="s">
        <v>608</v>
      </c>
      <c r="G48" s="8">
        <v>0.1114</v>
      </c>
      <c r="H48" s="7" t="s">
        <v>741</v>
      </c>
      <c r="I48" s="6" t="s">
        <v>2024</v>
      </c>
    </row>
    <row r="49" spans="1:9" ht="20.399999999999999" x14ac:dyDescent="0.3">
      <c r="A49" s="3">
        <v>44266</v>
      </c>
      <c r="B49" s="7" t="s">
        <v>740</v>
      </c>
      <c r="C49" s="7" t="s">
        <v>739</v>
      </c>
      <c r="D49" s="7" t="s">
        <v>738</v>
      </c>
      <c r="E49" s="7" t="s">
        <v>368</v>
      </c>
      <c r="F49" s="7" t="s">
        <v>608</v>
      </c>
      <c r="G49" s="8">
        <v>46.982199999999999</v>
      </c>
      <c r="H49" s="7" t="s">
        <v>737</v>
      </c>
      <c r="I49" s="6" t="s">
        <v>2024</v>
      </c>
    </row>
    <row r="50" spans="1:9" ht="20.399999999999999" x14ac:dyDescent="0.3">
      <c r="A50" s="3">
        <v>44266</v>
      </c>
      <c r="B50" s="7" t="s">
        <v>736</v>
      </c>
      <c r="C50" s="7" t="s">
        <v>735</v>
      </c>
      <c r="D50" s="7" t="s">
        <v>734</v>
      </c>
      <c r="E50" s="7" t="s">
        <v>363</v>
      </c>
      <c r="F50" s="7" t="s">
        <v>608</v>
      </c>
      <c r="G50" s="8">
        <v>23.418399999999998</v>
      </c>
      <c r="H50" s="7" t="s">
        <v>733</v>
      </c>
      <c r="I50" s="6" t="s">
        <v>2024</v>
      </c>
    </row>
    <row r="51" spans="1:9" ht="20.399999999999999" x14ac:dyDescent="0.3">
      <c r="A51" s="3">
        <v>44266</v>
      </c>
      <c r="B51" s="7" t="s">
        <v>732</v>
      </c>
      <c r="C51" s="7" t="s">
        <v>731</v>
      </c>
      <c r="D51" s="7" t="s">
        <v>730</v>
      </c>
      <c r="E51" s="7" t="s">
        <v>363</v>
      </c>
      <c r="F51" s="7" t="s">
        <v>468</v>
      </c>
      <c r="G51" s="8">
        <v>1.0421</v>
      </c>
      <c r="H51" s="7" t="s">
        <v>729</v>
      </c>
      <c r="I51" s="6" t="s">
        <v>2024</v>
      </c>
    </row>
    <row r="52" spans="1:9" ht="20.399999999999999" x14ac:dyDescent="0.3">
      <c r="A52" s="3">
        <v>44266</v>
      </c>
      <c r="B52" s="7" t="s">
        <v>728</v>
      </c>
      <c r="C52" s="7" t="s">
        <v>727</v>
      </c>
      <c r="D52" s="7" t="s">
        <v>726</v>
      </c>
      <c r="E52" s="7" t="s">
        <v>478</v>
      </c>
      <c r="F52" s="7" t="s">
        <v>608</v>
      </c>
      <c r="G52" s="8">
        <v>4.9099999999999998E-2</v>
      </c>
      <c r="H52" s="7" t="s">
        <v>725</v>
      </c>
      <c r="I52" s="6" t="s">
        <v>2024</v>
      </c>
    </row>
    <row r="53" spans="1:9" ht="20.399999999999999" x14ac:dyDescent="0.3">
      <c r="A53" s="3">
        <v>44266</v>
      </c>
      <c r="B53" s="7" t="s">
        <v>724</v>
      </c>
      <c r="C53" s="7" t="s">
        <v>723</v>
      </c>
      <c r="D53" s="7" t="s">
        <v>722</v>
      </c>
      <c r="E53" s="7" t="s">
        <v>363</v>
      </c>
      <c r="F53" s="7" t="s">
        <v>608</v>
      </c>
      <c r="G53" s="8">
        <v>2.8400000000000002E-2</v>
      </c>
      <c r="H53" s="7" t="s">
        <v>721</v>
      </c>
      <c r="I53" s="6" t="s">
        <v>2024</v>
      </c>
    </row>
    <row r="54" spans="1:9" ht="68.25" customHeight="1" x14ac:dyDescent="0.3">
      <c r="A54" s="3">
        <v>44266</v>
      </c>
      <c r="B54" s="7" t="s">
        <v>720</v>
      </c>
      <c r="C54" s="7" t="s">
        <v>719</v>
      </c>
      <c r="D54" s="7" t="s">
        <v>718</v>
      </c>
      <c r="E54" s="7" t="s">
        <v>368</v>
      </c>
      <c r="F54" s="7" t="s">
        <v>373</v>
      </c>
      <c r="G54" s="8">
        <v>432.88780000000003</v>
      </c>
      <c r="H54" s="7" t="s">
        <v>717</v>
      </c>
      <c r="I54" s="6" t="s">
        <v>2024</v>
      </c>
    </row>
    <row r="55" spans="1:9" ht="20.399999999999999" x14ac:dyDescent="0.3">
      <c r="A55" s="3">
        <v>44266</v>
      </c>
      <c r="B55" s="7" t="s">
        <v>716</v>
      </c>
      <c r="C55" s="7" t="s">
        <v>715</v>
      </c>
      <c r="D55" s="7" t="s">
        <v>714</v>
      </c>
      <c r="E55" s="7" t="s">
        <v>363</v>
      </c>
      <c r="F55" s="7" t="s">
        <v>608</v>
      </c>
      <c r="G55" s="8">
        <v>0.47049999999999997</v>
      </c>
      <c r="H55" s="7" t="s">
        <v>713</v>
      </c>
      <c r="I55" s="6" t="s">
        <v>2024</v>
      </c>
    </row>
    <row r="56" spans="1:9" ht="30.6" x14ac:dyDescent="0.3">
      <c r="A56" s="3">
        <v>44266</v>
      </c>
      <c r="B56" s="7" t="s">
        <v>712</v>
      </c>
      <c r="C56" s="7" t="s">
        <v>711</v>
      </c>
      <c r="D56" s="7" t="s">
        <v>710</v>
      </c>
      <c r="E56" s="7" t="s">
        <v>368</v>
      </c>
      <c r="F56" s="7" t="s">
        <v>373</v>
      </c>
      <c r="G56" s="8">
        <v>474.67099999999999</v>
      </c>
      <c r="H56" s="7" t="s">
        <v>709</v>
      </c>
      <c r="I56" s="6" t="s">
        <v>2024</v>
      </c>
    </row>
    <row r="57" spans="1:9" ht="20.399999999999999" x14ac:dyDescent="0.3">
      <c r="A57" s="3">
        <v>44266</v>
      </c>
      <c r="B57" s="7" t="s">
        <v>708</v>
      </c>
      <c r="C57" s="7" t="s">
        <v>707</v>
      </c>
      <c r="D57" s="7" t="s">
        <v>706</v>
      </c>
      <c r="E57" s="7" t="s">
        <v>363</v>
      </c>
      <c r="F57" s="7" t="s">
        <v>362</v>
      </c>
      <c r="G57" s="8">
        <v>3.7002000000000002</v>
      </c>
      <c r="H57" s="7" t="s">
        <v>705</v>
      </c>
      <c r="I57" s="6" t="s">
        <v>2024</v>
      </c>
    </row>
    <row r="58" spans="1:9" ht="20.399999999999999" x14ac:dyDescent="0.3">
      <c r="A58" s="3">
        <v>44266</v>
      </c>
      <c r="B58" s="7" t="s">
        <v>704</v>
      </c>
      <c r="C58" s="7" t="s">
        <v>703</v>
      </c>
      <c r="D58" s="7" t="s">
        <v>702</v>
      </c>
      <c r="E58" s="7" t="s">
        <v>363</v>
      </c>
      <c r="F58" s="7" t="s">
        <v>362</v>
      </c>
      <c r="G58" s="8">
        <v>13.633699999999999</v>
      </c>
      <c r="H58" s="7" t="s">
        <v>701</v>
      </c>
      <c r="I58" s="6" t="s">
        <v>2024</v>
      </c>
    </row>
    <row r="59" spans="1:9" ht="20.399999999999999" x14ac:dyDescent="0.3">
      <c r="A59" s="3">
        <v>44266</v>
      </c>
      <c r="B59" s="7" t="s">
        <v>700</v>
      </c>
      <c r="C59" s="7" t="s">
        <v>699</v>
      </c>
      <c r="D59" s="7" t="s">
        <v>698</v>
      </c>
      <c r="E59" s="7" t="s">
        <v>363</v>
      </c>
      <c r="F59" s="7" t="s">
        <v>468</v>
      </c>
      <c r="G59" s="8">
        <v>1.0935999999999999</v>
      </c>
      <c r="H59" s="7" t="s">
        <v>697</v>
      </c>
      <c r="I59" s="6" t="s">
        <v>2024</v>
      </c>
    </row>
    <row r="60" spans="1:9" ht="20.399999999999999" x14ac:dyDescent="0.3">
      <c r="A60" s="3">
        <v>44266</v>
      </c>
      <c r="B60" s="7" t="s">
        <v>696</v>
      </c>
      <c r="C60" s="7" t="s">
        <v>695</v>
      </c>
      <c r="D60" s="7" t="s">
        <v>694</v>
      </c>
      <c r="E60" s="7" t="s">
        <v>368</v>
      </c>
      <c r="F60" s="7" t="s">
        <v>468</v>
      </c>
      <c r="G60" s="8">
        <v>0.95689999999999997</v>
      </c>
      <c r="H60" s="7" t="s">
        <v>693</v>
      </c>
      <c r="I60" s="6" t="s">
        <v>2024</v>
      </c>
    </row>
    <row r="61" spans="1:9" ht="20.399999999999999" x14ac:dyDescent="0.3">
      <c r="A61" s="3">
        <v>44266</v>
      </c>
      <c r="B61" s="7" t="s">
        <v>692</v>
      </c>
      <c r="C61" s="7" t="s">
        <v>691</v>
      </c>
      <c r="D61" s="7" t="s">
        <v>57</v>
      </c>
      <c r="E61" s="7" t="s">
        <v>478</v>
      </c>
      <c r="F61" s="7" t="s">
        <v>362</v>
      </c>
      <c r="G61" s="8">
        <v>5.3800000000000001E-2</v>
      </c>
      <c r="H61" s="7" t="s">
        <v>690</v>
      </c>
      <c r="I61" s="6" t="s">
        <v>2024</v>
      </c>
    </row>
    <row r="62" spans="1:9" ht="20.399999999999999" x14ac:dyDescent="0.3">
      <c r="A62" s="3">
        <v>44266</v>
      </c>
      <c r="B62" s="7" t="s">
        <v>689</v>
      </c>
      <c r="C62" s="7" t="s">
        <v>688</v>
      </c>
      <c r="D62" s="7" t="s">
        <v>229</v>
      </c>
      <c r="E62" s="7" t="s">
        <v>363</v>
      </c>
      <c r="F62" s="7" t="s">
        <v>383</v>
      </c>
      <c r="G62" s="8">
        <v>13.882300000000001</v>
      </c>
      <c r="H62" s="7" t="s">
        <v>687</v>
      </c>
      <c r="I62" s="6" t="s">
        <v>2024</v>
      </c>
    </row>
    <row r="63" spans="1:9" ht="20.399999999999999" x14ac:dyDescent="0.3">
      <c r="A63" s="3">
        <v>44266</v>
      </c>
      <c r="B63" s="7" t="s">
        <v>686</v>
      </c>
      <c r="C63" s="7" t="s">
        <v>685</v>
      </c>
      <c r="D63" s="7" t="s">
        <v>684</v>
      </c>
      <c r="E63" s="7" t="s">
        <v>363</v>
      </c>
      <c r="F63" s="7" t="s">
        <v>362</v>
      </c>
      <c r="G63" s="8">
        <v>0.52969999999999995</v>
      </c>
      <c r="H63" s="7" t="s">
        <v>683</v>
      </c>
      <c r="I63" s="6" t="s">
        <v>2024</v>
      </c>
    </row>
    <row r="64" spans="1:9" ht="20.399999999999999" x14ac:dyDescent="0.3">
      <c r="A64" s="3">
        <v>44266</v>
      </c>
      <c r="B64" s="7" t="s">
        <v>682</v>
      </c>
      <c r="C64" s="7" t="s">
        <v>681</v>
      </c>
      <c r="D64" s="7" t="s">
        <v>680</v>
      </c>
      <c r="E64" s="7" t="s">
        <v>368</v>
      </c>
      <c r="F64" s="23">
        <v>47787</v>
      </c>
      <c r="G64" s="8">
        <v>42.2577</v>
      </c>
      <c r="H64" s="7" t="s">
        <v>679</v>
      </c>
      <c r="I64" s="6" t="s">
        <v>2024</v>
      </c>
    </row>
    <row r="65" spans="1:9" ht="40.799999999999997" x14ac:dyDescent="0.3">
      <c r="A65" s="3">
        <v>44266</v>
      </c>
      <c r="B65" s="7" t="s">
        <v>678</v>
      </c>
      <c r="C65" s="7" t="s">
        <v>677</v>
      </c>
      <c r="D65" s="7" t="s">
        <v>676</v>
      </c>
      <c r="E65" s="7" t="s">
        <v>368</v>
      </c>
      <c r="F65" s="7" t="s">
        <v>362</v>
      </c>
      <c r="G65" s="8">
        <v>439.0693</v>
      </c>
      <c r="H65" s="7" t="s">
        <v>675</v>
      </c>
      <c r="I65" s="6" t="s">
        <v>2024</v>
      </c>
    </row>
    <row r="66" spans="1:9" ht="30.6" x14ac:dyDescent="0.3">
      <c r="A66" s="3">
        <v>44266</v>
      </c>
      <c r="B66" s="7" t="s">
        <v>674</v>
      </c>
      <c r="C66" s="7" t="s">
        <v>673</v>
      </c>
      <c r="D66" s="7" t="s">
        <v>672</v>
      </c>
      <c r="E66" s="7" t="s">
        <v>363</v>
      </c>
      <c r="F66" s="7" t="s">
        <v>468</v>
      </c>
      <c r="G66" s="8">
        <v>7.9652000000000003</v>
      </c>
      <c r="H66" s="7" t="s">
        <v>671</v>
      </c>
      <c r="I66" s="6" t="s">
        <v>2024</v>
      </c>
    </row>
    <row r="67" spans="1:9" ht="20.399999999999999" x14ac:dyDescent="0.3">
      <c r="A67" s="3">
        <v>44266</v>
      </c>
      <c r="B67" s="7" t="s">
        <v>670</v>
      </c>
      <c r="C67" s="7" t="s">
        <v>669</v>
      </c>
      <c r="D67" s="7" t="s">
        <v>668</v>
      </c>
      <c r="E67" s="7" t="s">
        <v>368</v>
      </c>
      <c r="F67" s="7" t="s">
        <v>362</v>
      </c>
      <c r="G67" s="8">
        <v>31.0977</v>
      </c>
      <c r="H67" s="7" t="s">
        <v>667</v>
      </c>
      <c r="I67" s="6" t="s">
        <v>2024</v>
      </c>
    </row>
    <row r="68" spans="1:9" ht="61.2" x14ac:dyDescent="0.3">
      <c r="A68" s="3">
        <v>44266</v>
      </c>
      <c r="B68" s="7" t="s">
        <v>666</v>
      </c>
      <c r="C68" s="7" t="s">
        <v>665</v>
      </c>
      <c r="D68" s="7" t="s">
        <v>664</v>
      </c>
      <c r="E68" s="7" t="s">
        <v>368</v>
      </c>
      <c r="F68" s="7" t="s">
        <v>362</v>
      </c>
      <c r="G68" s="8">
        <v>300.26420000000002</v>
      </c>
      <c r="H68" s="7" t="s">
        <v>663</v>
      </c>
      <c r="I68" s="6" t="s">
        <v>2024</v>
      </c>
    </row>
    <row r="69" spans="1:9" ht="40.799999999999997" x14ac:dyDescent="0.3">
      <c r="A69" s="3">
        <v>44266</v>
      </c>
      <c r="B69" s="7" t="s">
        <v>662</v>
      </c>
      <c r="C69" s="7" t="s">
        <v>661</v>
      </c>
      <c r="D69" s="7" t="s">
        <v>660</v>
      </c>
      <c r="E69" s="7" t="s">
        <v>363</v>
      </c>
      <c r="F69" s="7" t="s">
        <v>362</v>
      </c>
      <c r="G69" s="8">
        <v>140.35759999999999</v>
      </c>
      <c r="H69" s="7" t="s">
        <v>659</v>
      </c>
      <c r="I69" s="6" t="s">
        <v>2024</v>
      </c>
    </row>
    <row r="70" spans="1:9" ht="20.399999999999999" x14ac:dyDescent="0.3">
      <c r="A70" s="3">
        <v>44266</v>
      </c>
      <c r="B70" s="7" t="s">
        <v>658</v>
      </c>
      <c r="C70" s="7" t="s">
        <v>657</v>
      </c>
      <c r="D70" s="7" t="s">
        <v>656</v>
      </c>
      <c r="E70" s="7" t="s">
        <v>363</v>
      </c>
      <c r="F70" s="7" t="s">
        <v>378</v>
      </c>
      <c r="G70" s="8">
        <v>25.492899999999999</v>
      </c>
      <c r="H70" s="7" t="s">
        <v>655</v>
      </c>
      <c r="I70" s="6" t="s">
        <v>2024</v>
      </c>
    </row>
    <row r="71" spans="1:9" ht="20.399999999999999" x14ac:dyDescent="0.3">
      <c r="A71" s="3">
        <v>44266</v>
      </c>
      <c r="B71" s="7" t="s">
        <v>654</v>
      </c>
      <c r="C71" s="7" t="s">
        <v>653</v>
      </c>
      <c r="D71" s="7" t="s">
        <v>652</v>
      </c>
      <c r="E71" s="7" t="s">
        <v>363</v>
      </c>
      <c r="F71" s="7" t="s">
        <v>634</v>
      </c>
      <c r="G71" s="8">
        <v>0.2296</v>
      </c>
      <c r="H71" s="7" t="s">
        <v>651</v>
      </c>
      <c r="I71" s="6" t="s">
        <v>2024</v>
      </c>
    </row>
    <row r="72" spans="1:9" ht="81.599999999999994" x14ac:dyDescent="0.3">
      <c r="A72" s="3">
        <v>44266</v>
      </c>
      <c r="B72" s="7" t="s">
        <v>650</v>
      </c>
      <c r="C72" s="7" t="s">
        <v>649</v>
      </c>
      <c r="D72" s="7" t="s">
        <v>648</v>
      </c>
      <c r="E72" s="7" t="s">
        <v>368</v>
      </c>
      <c r="F72" s="7" t="s">
        <v>373</v>
      </c>
      <c r="G72" s="8">
        <v>99.122</v>
      </c>
      <c r="H72" s="7" t="s">
        <v>647</v>
      </c>
      <c r="I72" s="6" t="s">
        <v>2024</v>
      </c>
    </row>
    <row r="73" spans="1:9" ht="71.400000000000006" x14ac:dyDescent="0.3">
      <c r="A73" s="3">
        <v>44266</v>
      </c>
      <c r="B73" s="7" t="s">
        <v>646</v>
      </c>
      <c r="C73" s="7" t="s">
        <v>645</v>
      </c>
      <c r="D73" s="7" t="s">
        <v>644</v>
      </c>
      <c r="E73" s="7" t="s">
        <v>368</v>
      </c>
      <c r="F73" s="7" t="s">
        <v>643</v>
      </c>
      <c r="G73" s="8">
        <v>99.698599999999999</v>
      </c>
      <c r="H73" s="7" t="s">
        <v>642</v>
      </c>
      <c r="I73" s="6" t="s">
        <v>2024</v>
      </c>
    </row>
    <row r="74" spans="1:9" ht="81.599999999999994" x14ac:dyDescent="0.3">
      <c r="A74" s="3">
        <v>44266</v>
      </c>
      <c r="B74" s="7" t="s">
        <v>641</v>
      </c>
      <c r="C74" s="7" t="s">
        <v>640</v>
      </c>
      <c r="D74" s="7" t="s">
        <v>639</v>
      </c>
      <c r="E74" s="7" t="s">
        <v>368</v>
      </c>
      <c r="F74" s="7" t="s">
        <v>373</v>
      </c>
      <c r="G74" s="8">
        <v>218.2114</v>
      </c>
      <c r="H74" s="7" t="s">
        <v>638</v>
      </c>
      <c r="I74" s="6" t="s">
        <v>2024</v>
      </c>
    </row>
    <row r="75" spans="1:9" ht="20.399999999999999" x14ac:dyDescent="0.3">
      <c r="A75" s="3">
        <v>44266</v>
      </c>
      <c r="B75" s="7" t="s">
        <v>637</v>
      </c>
      <c r="C75" s="7" t="s">
        <v>636</v>
      </c>
      <c r="D75" s="7" t="s">
        <v>635</v>
      </c>
      <c r="E75" s="7" t="s">
        <v>363</v>
      </c>
      <c r="F75" s="7" t="s">
        <v>634</v>
      </c>
      <c r="G75" s="8">
        <v>16.3552</v>
      </c>
      <c r="H75" s="7" t="s">
        <v>633</v>
      </c>
      <c r="I75" s="6" t="s">
        <v>2024</v>
      </c>
    </row>
    <row r="76" spans="1:9" ht="20.399999999999999" x14ac:dyDescent="0.3">
      <c r="A76" s="3">
        <v>44266</v>
      </c>
      <c r="B76" s="7" t="s">
        <v>632</v>
      </c>
      <c r="C76" s="7" t="s">
        <v>631</v>
      </c>
      <c r="D76" s="7" t="s">
        <v>327</v>
      </c>
      <c r="E76" s="7" t="s">
        <v>478</v>
      </c>
      <c r="F76" s="7" t="s">
        <v>373</v>
      </c>
      <c r="G76" s="8">
        <v>0.30730000000000002</v>
      </c>
      <c r="H76" s="7" t="s">
        <v>630</v>
      </c>
      <c r="I76" s="6" t="s">
        <v>2024</v>
      </c>
    </row>
    <row r="77" spans="1:9" ht="20.399999999999999" x14ac:dyDescent="0.3">
      <c r="A77" s="3">
        <v>44266</v>
      </c>
      <c r="B77" s="7" t="s">
        <v>629</v>
      </c>
      <c r="C77" s="7" t="s">
        <v>628</v>
      </c>
      <c r="D77" s="7" t="s">
        <v>624</v>
      </c>
      <c r="E77" s="7" t="s">
        <v>478</v>
      </c>
      <c r="F77" s="7" t="s">
        <v>378</v>
      </c>
      <c r="G77" s="8">
        <v>4.3099999999999999E-2</v>
      </c>
      <c r="H77" s="7" t="s">
        <v>627</v>
      </c>
      <c r="I77" s="6" t="s">
        <v>2024</v>
      </c>
    </row>
    <row r="78" spans="1:9" ht="20.399999999999999" x14ac:dyDescent="0.3">
      <c r="A78" s="3">
        <v>44266</v>
      </c>
      <c r="B78" s="7" t="s">
        <v>626</v>
      </c>
      <c r="C78" s="7" t="s">
        <v>625</v>
      </c>
      <c r="D78" s="7" t="s">
        <v>624</v>
      </c>
      <c r="E78" s="7" t="s">
        <v>478</v>
      </c>
      <c r="F78" s="7" t="s">
        <v>378</v>
      </c>
      <c r="G78" s="8">
        <v>0.1706</v>
      </c>
      <c r="H78" s="7" t="s">
        <v>623</v>
      </c>
      <c r="I78" s="6" t="s">
        <v>2024</v>
      </c>
    </row>
    <row r="79" spans="1:9" ht="20.399999999999999" x14ac:dyDescent="0.3">
      <c r="A79" s="3">
        <v>44266</v>
      </c>
      <c r="B79" s="7" t="s">
        <v>622</v>
      </c>
      <c r="C79" s="7" t="s">
        <v>621</v>
      </c>
      <c r="D79" s="7" t="s">
        <v>327</v>
      </c>
      <c r="E79" s="7" t="s">
        <v>478</v>
      </c>
      <c r="F79" s="7" t="s">
        <v>608</v>
      </c>
      <c r="G79" s="8">
        <v>1.44E-2</v>
      </c>
      <c r="H79" s="7" t="s">
        <v>620</v>
      </c>
      <c r="I79" s="6" t="s">
        <v>2024</v>
      </c>
    </row>
    <row r="80" spans="1:9" ht="20.399999999999999" x14ac:dyDescent="0.3">
      <c r="A80" s="3">
        <v>44266</v>
      </c>
      <c r="B80" s="7" t="s">
        <v>619</v>
      </c>
      <c r="C80" s="7" t="s">
        <v>618</v>
      </c>
      <c r="D80" s="7" t="s">
        <v>617</v>
      </c>
      <c r="E80" s="7" t="s">
        <v>363</v>
      </c>
      <c r="F80" s="7" t="s">
        <v>608</v>
      </c>
      <c r="G80" s="8">
        <v>0.1159</v>
      </c>
      <c r="H80" s="7" t="s">
        <v>616</v>
      </c>
      <c r="I80" s="6" t="s">
        <v>2024</v>
      </c>
    </row>
    <row r="81" spans="1:9" ht="20.399999999999999" x14ac:dyDescent="0.3">
      <c r="A81" s="3">
        <v>44266</v>
      </c>
      <c r="B81" s="7" t="s">
        <v>615</v>
      </c>
      <c r="C81" s="7" t="s">
        <v>614</v>
      </c>
      <c r="D81" s="7" t="s">
        <v>613</v>
      </c>
      <c r="E81" s="7" t="s">
        <v>363</v>
      </c>
      <c r="F81" s="7" t="s">
        <v>468</v>
      </c>
      <c r="G81" s="8">
        <v>1.1955</v>
      </c>
      <c r="H81" s="7" t="s">
        <v>612</v>
      </c>
      <c r="I81" s="6" t="s">
        <v>2024</v>
      </c>
    </row>
    <row r="82" spans="1:9" ht="20.399999999999999" x14ac:dyDescent="0.3">
      <c r="A82" s="3">
        <v>44266</v>
      </c>
      <c r="B82" s="7" t="s">
        <v>611</v>
      </c>
      <c r="C82" s="7" t="s">
        <v>610</v>
      </c>
      <c r="D82" s="7" t="s">
        <v>609</v>
      </c>
      <c r="E82" s="7" t="s">
        <v>363</v>
      </c>
      <c r="F82" s="7" t="s">
        <v>608</v>
      </c>
      <c r="G82" s="8">
        <v>0.1101</v>
      </c>
      <c r="H82" s="7" t="s">
        <v>607</v>
      </c>
      <c r="I82" s="6" t="s">
        <v>2024</v>
      </c>
    </row>
    <row r="83" spans="1:9" ht="20.399999999999999" x14ac:dyDescent="0.3">
      <c r="A83" s="3">
        <v>44266</v>
      </c>
      <c r="B83" s="7" t="s">
        <v>606</v>
      </c>
      <c r="C83" s="7" t="s">
        <v>605</v>
      </c>
      <c r="D83" s="7" t="s">
        <v>604</v>
      </c>
      <c r="E83" s="7" t="s">
        <v>363</v>
      </c>
      <c r="F83" s="7" t="s">
        <v>523</v>
      </c>
      <c r="G83" s="8">
        <v>4.0835999999999997</v>
      </c>
      <c r="H83" s="7" t="s">
        <v>603</v>
      </c>
      <c r="I83" s="6" t="s">
        <v>2024</v>
      </c>
    </row>
    <row r="84" spans="1:9" ht="40.799999999999997" x14ac:dyDescent="0.3">
      <c r="A84" s="3">
        <v>44266</v>
      </c>
      <c r="B84" s="7" t="s">
        <v>602</v>
      </c>
      <c r="C84" s="7" t="s">
        <v>601</v>
      </c>
      <c r="D84" s="7" t="s">
        <v>600</v>
      </c>
      <c r="E84" s="7" t="s">
        <v>368</v>
      </c>
      <c r="F84" s="7" t="s">
        <v>383</v>
      </c>
      <c r="G84" s="8">
        <v>157.5018</v>
      </c>
      <c r="H84" s="7" t="s">
        <v>599</v>
      </c>
      <c r="I84" s="6" t="s">
        <v>2024</v>
      </c>
    </row>
    <row r="85" spans="1:9" ht="40.799999999999997" x14ac:dyDescent="0.3">
      <c r="A85" s="3">
        <v>44266</v>
      </c>
      <c r="B85" s="7" t="s">
        <v>598</v>
      </c>
      <c r="C85" s="7" t="s">
        <v>597</v>
      </c>
      <c r="D85" s="7" t="s">
        <v>596</v>
      </c>
      <c r="E85" s="7" t="s">
        <v>368</v>
      </c>
      <c r="F85" s="7" t="s">
        <v>383</v>
      </c>
      <c r="G85" s="8">
        <v>117.60380000000001</v>
      </c>
      <c r="H85" s="7" t="s">
        <v>595</v>
      </c>
      <c r="I85" s="6" t="s">
        <v>2024</v>
      </c>
    </row>
    <row r="86" spans="1:9" ht="183.6" x14ac:dyDescent="0.3">
      <c r="A86" s="3">
        <v>44266</v>
      </c>
      <c r="B86" s="7" t="s">
        <v>594</v>
      </c>
      <c r="C86" s="7" t="s">
        <v>593</v>
      </c>
      <c r="D86" s="7" t="s">
        <v>592</v>
      </c>
      <c r="E86" s="7" t="s">
        <v>368</v>
      </c>
      <c r="F86" s="7" t="s">
        <v>383</v>
      </c>
      <c r="G86" s="8">
        <v>865.98590000000002</v>
      </c>
      <c r="H86" s="7" t="s">
        <v>591</v>
      </c>
      <c r="I86" s="6" t="s">
        <v>2024</v>
      </c>
    </row>
    <row r="87" spans="1:9" ht="20.399999999999999" x14ac:dyDescent="0.3">
      <c r="A87" s="3">
        <v>44266</v>
      </c>
      <c r="B87" s="7" t="s">
        <v>588</v>
      </c>
      <c r="C87" s="7" t="s">
        <v>590</v>
      </c>
      <c r="D87" s="7" t="s">
        <v>586</v>
      </c>
      <c r="E87" s="7" t="s">
        <v>363</v>
      </c>
      <c r="F87" s="7" t="s">
        <v>523</v>
      </c>
      <c r="G87" s="8">
        <v>14.6152</v>
      </c>
      <c r="H87" s="7" t="s">
        <v>589</v>
      </c>
      <c r="I87" s="6" t="s">
        <v>2024</v>
      </c>
    </row>
    <row r="88" spans="1:9" ht="20.399999999999999" x14ac:dyDescent="0.3">
      <c r="A88" s="3">
        <v>44266</v>
      </c>
      <c r="B88" s="7" t="s">
        <v>588</v>
      </c>
      <c r="C88" s="7" t="s">
        <v>587</v>
      </c>
      <c r="D88" s="7" t="s">
        <v>586</v>
      </c>
      <c r="E88" s="7" t="s">
        <v>363</v>
      </c>
      <c r="F88" s="7" t="s">
        <v>362</v>
      </c>
      <c r="G88" s="8">
        <v>12.2713</v>
      </c>
      <c r="H88" s="7" t="s">
        <v>585</v>
      </c>
      <c r="I88" s="6" t="s">
        <v>2024</v>
      </c>
    </row>
    <row r="89" spans="1:9" ht="20.399999999999999" x14ac:dyDescent="0.3">
      <c r="A89" s="3">
        <v>44266</v>
      </c>
      <c r="B89" s="7" t="s">
        <v>584</v>
      </c>
      <c r="C89" s="7" t="s">
        <v>583</v>
      </c>
      <c r="D89" s="7" t="s">
        <v>582</v>
      </c>
      <c r="E89" s="7" t="s">
        <v>363</v>
      </c>
      <c r="F89" s="7" t="s">
        <v>362</v>
      </c>
      <c r="G89" s="8">
        <v>35.870600000000003</v>
      </c>
      <c r="H89" s="7" t="s">
        <v>581</v>
      </c>
      <c r="I89" s="6" t="s">
        <v>2024</v>
      </c>
    </row>
    <row r="90" spans="1:9" ht="20.399999999999999" x14ac:dyDescent="0.3">
      <c r="A90" s="3">
        <v>44266</v>
      </c>
      <c r="B90" s="7" t="s">
        <v>580</v>
      </c>
      <c r="C90" s="7" t="s">
        <v>579</v>
      </c>
      <c r="D90" s="7" t="s">
        <v>578</v>
      </c>
      <c r="E90" s="7" t="s">
        <v>363</v>
      </c>
      <c r="F90" s="7" t="s">
        <v>383</v>
      </c>
      <c r="G90" s="8">
        <v>33.370800000000003</v>
      </c>
      <c r="H90" s="7" t="s">
        <v>577</v>
      </c>
      <c r="I90" s="6" t="s">
        <v>2024</v>
      </c>
    </row>
    <row r="91" spans="1:9" ht="20.399999999999999" x14ac:dyDescent="0.3">
      <c r="A91" s="3">
        <v>44266</v>
      </c>
      <c r="B91" s="7" t="s">
        <v>576</v>
      </c>
      <c r="C91" s="7" t="s">
        <v>575</v>
      </c>
      <c r="D91" s="7" t="s">
        <v>574</v>
      </c>
      <c r="E91" s="7" t="s">
        <v>368</v>
      </c>
      <c r="F91" s="7" t="s">
        <v>468</v>
      </c>
      <c r="G91" s="8">
        <v>74.050799999999995</v>
      </c>
      <c r="H91" s="7" t="s">
        <v>573</v>
      </c>
      <c r="I91" s="6" t="s">
        <v>2024</v>
      </c>
    </row>
    <row r="92" spans="1:9" ht="20.399999999999999" x14ac:dyDescent="0.3">
      <c r="A92" s="3">
        <v>44266</v>
      </c>
      <c r="B92" s="7" t="s">
        <v>572</v>
      </c>
      <c r="C92" s="7" t="s">
        <v>571</v>
      </c>
      <c r="D92" s="7" t="s">
        <v>528</v>
      </c>
      <c r="E92" s="7" t="s">
        <v>368</v>
      </c>
      <c r="F92" s="7" t="s">
        <v>362</v>
      </c>
      <c r="G92" s="8">
        <v>1282.9295999999999</v>
      </c>
      <c r="H92" s="7" t="s">
        <v>570</v>
      </c>
      <c r="I92" s="6" t="s">
        <v>2024</v>
      </c>
    </row>
    <row r="93" spans="1:9" ht="20.399999999999999" x14ac:dyDescent="0.3">
      <c r="A93" s="3">
        <v>44266</v>
      </c>
      <c r="B93" s="7" t="s">
        <v>569</v>
      </c>
      <c r="C93" s="7" t="s">
        <v>568</v>
      </c>
      <c r="D93" s="7" t="s">
        <v>528</v>
      </c>
      <c r="E93" s="7" t="s">
        <v>363</v>
      </c>
      <c r="F93" s="7" t="s">
        <v>362</v>
      </c>
      <c r="G93" s="8">
        <v>47.808100000000003</v>
      </c>
      <c r="H93" s="7" t="s">
        <v>567</v>
      </c>
      <c r="I93" s="6" t="s">
        <v>2024</v>
      </c>
    </row>
    <row r="94" spans="1:9" ht="20.399999999999999" x14ac:dyDescent="0.3">
      <c r="A94" s="3">
        <v>44266</v>
      </c>
      <c r="B94" s="7" t="s">
        <v>566</v>
      </c>
      <c r="C94" s="7" t="s">
        <v>565</v>
      </c>
      <c r="D94" s="7" t="s">
        <v>528</v>
      </c>
      <c r="E94" s="7" t="s">
        <v>363</v>
      </c>
      <c r="F94" s="7" t="s">
        <v>362</v>
      </c>
      <c r="G94" s="8">
        <v>19.785499999999999</v>
      </c>
      <c r="H94" s="7" t="s">
        <v>564</v>
      </c>
      <c r="I94" s="6" t="s">
        <v>2024</v>
      </c>
    </row>
    <row r="95" spans="1:9" ht="20.399999999999999" x14ac:dyDescent="0.3">
      <c r="A95" s="3">
        <v>44266</v>
      </c>
      <c r="B95" s="7" t="s">
        <v>563</v>
      </c>
      <c r="C95" s="7" t="s">
        <v>562</v>
      </c>
      <c r="D95" s="7" t="s">
        <v>528</v>
      </c>
      <c r="E95" s="7" t="s">
        <v>363</v>
      </c>
      <c r="F95" s="7" t="s">
        <v>362</v>
      </c>
      <c r="G95" s="8">
        <v>22.430399999999999</v>
      </c>
      <c r="H95" s="7" t="s">
        <v>561</v>
      </c>
      <c r="I95" s="6" t="s">
        <v>2024</v>
      </c>
    </row>
    <row r="96" spans="1:9" ht="20.399999999999999" x14ac:dyDescent="0.3">
      <c r="A96" s="3">
        <v>44266</v>
      </c>
      <c r="B96" s="7" t="s">
        <v>560</v>
      </c>
      <c r="C96" s="7" t="s">
        <v>559</v>
      </c>
      <c r="D96" s="7" t="s">
        <v>528</v>
      </c>
      <c r="E96" s="7" t="s">
        <v>363</v>
      </c>
      <c r="F96" s="7" t="s">
        <v>362</v>
      </c>
      <c r="G96" s="8">
        <v>77.319500000000005</v>
      </c>
      <c r="H96" s="7" t="s">
        <v>558</v>
      </c>
      <c r="I96" s="6" t="s">
        <v>2024</v>
      </c>
    </row>
    <row r="97" spans="1:9" ht="20.399999999999999" x14ac:dyDescent="0.3">
      <c r="A97" s="3">
        <v>44266</v>
      </c>
      <c r="B97" s="7" t="s">
        <v>557</v>
      </c>
      <c r="C97" s="7" t="s">
        <v>556</v>
      </c>
      <c r="D97" s="7" t="s">
        <v>528</v>
      </c>
      <c r="E97" s="7" t="s">
        <v>363</v>
      </c>
      <c r="F97" s="7" t="s">
        <v>362</v>
      </c>
      <c r="G97" s="8">
        <v>37.412100000000002</v>
      </c>
      <c r="H97" s="7" t="s">
        <v>555</v>
      </c>
      <c r="I97" s="6" t="s">
        <v>2024</v>
      </c>
    </row>
    <row r="98" spans="1:9" ht="20.399999999999999" x14ac:dyDescent="0.3">
      <c r="A98" s="3">
        <v>44266</v>
      </c>
      <c r="B98" s="7" t="s">
        <v>554</v>
      </c>
      <c r="C98" s="7" t="s">
        <v>553</v>
      </c>
      <c r="D98" s="7" t="s">
        <v>528</v>
      </c>
      <c r="E98" s="7" t="s">
        <v>363</v>
      </c>
      <c r="F98" s="7" t="s">
        <v>362</v>
      </c>
      <c r="G98" s="8">
        <v>3.1677</v>
      </c>
      <c r="H98" s="7" t="s">
        <v>552</v>
      </c>
      <c r="I98" s="6" t="s">
        <v>2024</v>
      </c>
    </row>
    <row r="99" spans="1:9" ht="20.399999999999999" x14ac:dyDescent="0.3">
      <c r="A99" s="3">
        <v>44266</v>
      </c>
      <c r="B99" s="7" t="s">
        <v>551</v>
      </c>
      <c r="C99" s="7" t="s">
        <v>550</v>
      </c>
      <c r="D99" s="7" t="s">
        <v>528</v>
      </c>
      <c r="E99" s="7" t="s">
        <v>363</v>
      </c>
      <c r="F99" s="7" t="s">
        <v>362</v>
      </c>
      <c r="G99" s="8">
        <v>39.006999999999998</v>
      </c>
      <c r="H99" s="7" t="s">
        <v>549</v>
      </c>
      <c r="I99" s="6" t="s">
        <v>2024</v>
      </c>
    </row>
    <row r="100" spans="1:9" ht="20.399999999999999" x14ac:dyDescent="0.3">
      <c r="A100" s="3">
        <v>44266</v>
      </c>
      <c r="B100" s="7" t="s">
        <v>548</v>
      </c>
      <c r="C100" s="7" t="s">
        <v>547</v>
      </c>
      <c r="D100" s="7" t="s">
        <v>528</v>
      </c>
      <c r="E100" s="7" t="s">
        <v>363</v>
      </c>
      <c r="F100" s="7" t="s">
        <v>362</v>
      </c>
      <c r="G100" s="8">
        <v>57.801499999999997</v>
      </c>
      <c r="H100" s="7" t="s">
        <v>546</v>
      </c>
      <c r="I100" s="6" t="s">
        <v>2024</v>
      </c>
    </row>
    <row r="101" spans="1:9" ht="20.399999999999999" x14ac:dyDescent="0.3">
      <c r="A101" s="3">
        <v>44266</v>
      </c>
      <c r="B101" s="7" t="s">
        <v>545</v>
      </c>
      <c r="C101" s="7" t="s">
        <v>544</v>
      </c>
      <c r="D101" s="7" t="s">
        <v>528</v>
      </c>
      <c r="E101" s="7" t="s">
        <v>363</v>
      </c>
      <c r="F101" s="7" t="s">
        <v>362</v>
      </c>
      <c r="G101" s="8">
        <v>24.904499999999999</v>
      </c>
      <c r="H101" s="7" t="s">
        <v>543</v>
      </c>
      <c r="I101" s="6" t="s">
        <v>2024</v>
      </c>
    </row>
    <row r="102" spans="1:9" ht="20.399999999999999" x14ac:dyDescent="0.3">
      <c r="A102" s="3">
        <v>44266</v>
      </c>
      <c r="B102" s="7" t="s">
        <v>542</v>
      </c>
      <c r="C102" s="7" t="s">
        <v>541</v>
      </c>
      <c r="D102" s="7" t="s">
        <v>528</v>
      </c>
      <c r="E102" s="7" t="s">
        <v>363</v>
      </c>
      <c r="F102" s="7" t="s">
        <v>362</v>
      </c>
      <c r="G102" s="8">
        <v>3.6301000000000001</v>
      </c>
      <c r="H102" s="7" t="s">
        <v>540</v>
      </c>
      <c r="I102" s="6" t="s">
        <v>2024</v>
      </c>
    </row>
    <row r="103" spans="1:9" ht="20.399999999999999" x14ac:dyDescent="0.3">
      <c r="A103" s="3">
        <v>44266</v>
      </c>
      <c r="B103" s="7" t="s">
        <v>539</v>
      </c>
      <c r="C103" s="7" t="s">
        <v>538</v>
      </c>
      <c r="D103" s="7" t="s">
        <v>528</v>
      </c>
      <c r="E103" s="7" t="s">
        <v>363</v>
      </c>
      <c r="F103" s="7" t="s">
        <v>362</v>
      </c>
      <c r="G103" s="8">
        <v>33.4604</v>
      </c>
      <c r="H103" s="7" t="s">
        <v>537</v>
      </c>
      <c r="I103" s="6" t="s">
        <v>2024</v>
      </c>
    </row>
    <row r="104" spans="1:9" ht="20.399999999999999" x14ac:dyDescent="0.3">
      <c r="A104" s="3">
        <v>44266</v>
      </c>
      <c r="B104" s="7" t="s">
        <v>536</v>
      </c>
      <c r="C104" s="7" t="s">
        <v>535</v>
      </c>
      <c r="D104" s="7" t="s">
        <v>528</v>
      </c>
      <c r="E104" s="7" t="s">
        <v>363</v>
      </c>
      <c r="F104" s="7" t="s">
        <v>362</v>
      </c>
      <c r="G104" s="8">
        <v>7.2240000000000002</v>
      </c>
      <c r="H104" s="7" t="s">
        <v>534</v>
      </c>
      <c r="I104" s="6" t="s">
        <v>2024</v>
      </c>
    </row>
    <row r="105" spans="1:9" ht="20.399999999999999" x14ac:dyDescent="0.3">
      <c r="A105" s="3">
        <v>44266</v>
      </c>
      <c r="B105" s="7" t="s">
        <v>533</v>
      </c>
      <c r="C105" s="7" t="s">
        <v>532</v>
      </c>
      <c r="D105" s="7" t="s">
        <v>528</v>
      </c>
      <c r="E105" s="7" t="s">
        <v>363</v>
      </c>
      <c r="F105" s="7" t="s">
        <v>362</v>
      </c>
      <c r="G105" s="8">
        <v>8.0907999999999998</v>
      </c>
      <c r="H105" s="7" t="s">
        <v>531</v>
      </c>
      <c r="I105" s="6" t="s">
        <v>2024</v>
      </c>
    </row>
    <row r="106" spans="1:9" ht="20.399999999999999" x14ac:dyDescent="0.3">
      <c r="A106" s="3">
        <v>44266</v>
      </c>
      <c r="B106" s="7" t="s">
        <v>530</v>
      </c>
      <c r="C106" s="7" t="s">
        <v>529</v>
      </c>
      <c r="D106" s="7" t="s">
        <v>528</v>
      </c>
      <c r="E106" s="7" t="s">
        <v>363</v>
      </c>
      <c r="F106" s="7" t="s">
        <v>362</v>
      </c>
      <c r="G106" s="8">
        <v>9.2027000000000001</v>
      </c>
      <c r="H106" s="7" t="s">
        <v>527</v>
      </c>
      <c r="I106" s="6" t="s">
        <v>2024</v>
      </c>
    </row>
    <row r="107" spans="1:9" ht="20.399999999999999" x14ac:dyDescent="0.3">
      <c r="A107" s="3">
        <v>44266</v>
      </c>
      <c r="B107" s="7" t="s">
        <v>526</v>
      </c>
      <c r="C107" s="7" t="s">
        <v>525</v>
      </c>
      <c r="D107" s="7" t="s">
        <v>524</v>
      </c>
      <c r="E107" s="7" t="s">
        <v>363</v>
      </c>
      <c r="F107" s="7" t="s">
        <v>523</v>
      </c>
      <c r="G107" s="8">
        <v>4.0096999999999996</v>
      </c>
      <c r="H107" s="7" t="s">
        <v>522</v>
      </c>
      <c r="I107" s="6" t="s">
        <v>2024</v>
      </c>
    </row>
    <row r="108" spans="1:9" ht="30.6" x14ac:dyDescent="0.3">
      <c r="A108" s="3">
        <v>44266</v>
      </c>
      <c r="B108" s="7" t="s">
        <v>521</v>
      </c>
      <c r="C108" s="7" t="s">
        <v>520</v>
      </c>
      <c r="D108" s="7" t="s">
        <v>519</v>
      </c>
      <c r="E108" s="7" t="s">
        <v>363</v>
      </c>
      <c r="F108" s="7" t="s">
        <v>383</v>
      </c>
      <c r="G108" s="8">
        <v>140.34479999999999</v>
      </c>
      <c r="H108" s="7" t="s">
        <v>518</v>
      </c>
      <c r="I108" s="6" t="s">
        <v>2024</v>
      </c>
    </row>
    <row r="109" spans="1:9" ht="20.399999999999999" x14ac:dyDescent="0.3">
      <c r="A109" s="3">
        <v>44266</v>
      </c>
      <c r="B109" s="7" t="s">
        <v>517</v>
      </c>
      <c r="C109" s="7" t="s">
        <v>516</v>
      </c>
      <c r="D109" s="7" t="s">
        <v>515</v>
      </c>
      <c r="E109" s="7" t="s">
        <v>368</v>
      </c>
      <c r="F109" s="7" t="s">
        <v>362</v>
      </c>
      <c r="G109" s="8">
        <v>26.183599999999998</v>
      </c>
      <c r="H109" s="7" t="s">
        <v>514</v>
      </c>
      <c r="I109" s="6" t="s">
        <v>2024</v>
      </c>
    </row>
    <row r="110" spans="1:9" ht="20.399999999999999" x14ac:dyDescent="0.3">
      <c r="A110" s="3">
        <v>44266</v>
      </c>
      <c r="B110" s="7" t="s">
        <v>513</v>
      </c>
      <c r="C110" s="7" t="s">
        <v>512</v>
      </c>
      <c r="D110" s="7" t="s">
        <v>511</v>
      </c>
      <c r="E110" s="7" t="s">
        <v>368</v>
      </c>
      <c r="F110" s="7" t="s">
        <v>468</v>
      </c>
      <c r="G110" s="8">
        <v>704.85329999999999</v>
      </c>
      <c r="H110" s="7" t="s">
        <v>510</v>
      </c>
      <c r="I110" s="6" t="s">
        <v>2024</v>
      </c>
    </row>
    <row r="111" spans="1:9" ht="20.399999999999999" x14ac:dyDescent="0.3">
      <c r="A111" s="3">
        <v>44266</v>
      </c>
      <c r="B111" s="7" t="s">
        <v>509</v>
      </c>
      <c r="C111" s="7" t="s">
        <v>508</v>
      </c>
      <c r="D111" s="7" t="s">
        <v>507</v>
      </c>
      <c r="E111" s="7" t="s">
        <v>363</v>
      </c>
      <c r="F111" s="7" t="s">
        <v>477</v>
      </c>
      <c r="G111" s="8">
        <v>6.6379000000000001</v>
      </c>
      <c r="H111" s="7" t="s">
        <v>506</v>
      </c>
      <c r="I111" s="6" t="s">
        <v>2024</v>
      </c>
    </row>
    <row r="112" spans="1:9" ht="20.399999999999999" x14ac:dyDescent="0.3">
      <c r="A112" s="3">
        <v>44266</v>
      </c>
      <c r="B112" s="7" t="s">
        <v>505</v>
      </c>
      <c r="C112" s="7" t="s">
        <v>504</v>
      </c>
      <c r="D112" s="7" t="s">
        <v>503</v>
      </c>
      <c r="E112" s="7" t="s">
        <v>478</v>
      </c>
      <c r="F112" s="7" t="s">
        <v>477</v>
      </c>
      <c r="G112" s="8">
        <v>0.42580000000000001</v>
      </c>
      <c r="H112" s="7" t="s">
        <v>502</v>
      </c>
      <c r="I112" s="6" t="s">
        <v>2024</v>
      </c>
    </row>
    <row r="113" spans="1:9" ht="20.399999999999999" x14ac:dyDescent="0.3">
      <c r="A113" s="3">
        <v>44266</v>
      </c>
      <c r="B113" s="7" t="s">
        <v>501</v>
      </c>
      <c r="C113" s="7" t="s">
        <v>500</v>
      </c>
      <c r="D113" s="7" t="s">
        <v>499</v>
      </c>
      <c r="E113" s="7" t="s">
        <v>363</v>
      </c>
      <c r="F113" s="7" t="s">
        <v>477</v>
      </c>
      <c r="G113" s="8">
        <v>2.8210000000000002</v>
      </c>
      <c r="H113" s="7" t="s">
        <v>498</v>
      </c>
      <c r="I113" s="6" t="s">
        <v>2024</v>
      </c>
    </row>
    <row r="114" spans="1:9" ht="30.6" x14ac:dyDescent="0.3">
      <c r="A114" s="3">
        <v>44266</v>
      </c>
      <c r="B114" s="7" t="s">
        <v>497</v>
      </c>
      <c r="C114" s="7" t="s">
        <v>496</v>
      </c>
      <c r="D114" s="7" t="s">
        <v>495</v>
      </c>
      <c r="E114" s="7" t="s">
        <v>368</v>
      </c>
      <c r="F114" s="7" t="s">
        <v>477</v>
      </c>
      <c r="G114" s="8">
        <v>92.730199999999996</v>
      </c>
      <c r="H114" s="7" t="s">
        <v>494</v>
      </c>
      <c r="I114" s="6" t="s">
        <v>2024</v>
      </c>
    </row>
    <row r="115" spans="1:9" ht="71.400000000000006" x14ac:dyDescent="0.3">
      <c r="A115" s="3">
        <v>44266</v>
      </c>
      <c r="B115" s="7" t="s">
        <v>493</v>
      </c>
      <c r="C115" s="7" t="s">
        <v>492</v>
      </c>
      <c r="D115" s="7" t="s">
        <v>491</v>
      </c>
      <c r="E115" s="7" t="s">
        <v>368</v>
      </c>
      <c r="F115" s="7" t="s">
        <v>477</v>
      </c>
      <c r="G115" s="8">
        <v>322.04340000000002</v>
      </c>
      <c r="H115" s="7" t="s">
        <v>490</v>
      </c>
      <c r="I115" s="6" t="s">
        <v>2024</v>
      </c>
    </row>
    <row r="116" spans="1:9" ht="20.399999999999999" x14ac:dyDescent="0.3">
      <c r="A116" s="3">
        <v>44266</v>
      </c>
      <c r="B116" s="7" t="s">
        <v>489</v>
      </c>
      <c r="C116" s="7" t="s">
        <v>488</v>
      </c>
      <c r="D116" s="7" t="s">
        <v>487</v>
      </c>
      <c r="E116" s="7" t="s">
        <v>363</v>
      </c>
      <c r="F116" s="7" t="s">
        <v>477</v>
      </c>
      <c r="G116" s="8">
        <v>14.660600000000001</v>
      </c>
      <c r="H116" s="7" t="s">
        <v>486</v>
      </c>
      <c r="I116" s="6" t="s">
        <v>2024</v>
      </c>
    </row>
    <row r="117" spans="1:9" ht="20.399999999999999" x14ac:dyDescent="0.3">
      <c r="A117" s="3">
        <v>44266</v>
      </c>
      <c r="B117" s="7" t="s">
        <v>485</v>
      </c>
      <c r="C117" s="7" t="s">
        <v>484</v>
      </c>
      <c r="D117" s="7" t="s">
        <v>483</v>
      </c>
      <c r="E117" s="7" t="s">
        <v>363</v>
      </c>
      <c r="F117" s="7" t="s">
        <v>477</v>
      </c>
      <c r="G117" s="8">
        <v>76.388099999999994</v>
      </c>
      <c r="H117" s="7" t="s">
        <v>482</v>
      </c>
      <c r="I117" s="6" t="s">
        <v>2024</v>
      </c>
    </row>
    <row r="118" spans="1:9" ht="20.399999999999999" x14ac:dyDescent="0.3">
      <c r="A118" s="3">
        <v>44266</v>
      </c>
      <c r="B118" s="7" t="s">
        <v>481</v>
      </c>
      <c r="C118" s="7" t="s">
        <v>480</v>
      </c>
      <c r="D118" s="7" t="s">
        <v>479</v>
      </c>
      <c r="E118" s="7" t="s">
        <v>478</v>
      </c>
      <c r="F118" s="7" t="s">
        <v>477</v>
      </c>
      <c r="G118" s="8">
        <v>0.93759999999999999</v>
      </c>
      <c r="H118" s="7" t="s">
        <v>476</v>
      </c>
      <c r="I118" s="6" t="s">
        <v>2024</v>
      </c>
    </row>
    <row r="119" spans="1:9" ht="51" x14ac:dyDescent="0.3">
      <c r="A119" s="3">
        <v>44266</v>
      </c>
      <c r="B119" s="7" t="s">
        <v>475</v>
      </c>
      <c r="C119" s="7" t="s">
        <v>474</v>
      </c>
      <c r="D119" s="7" t="s">
        <v>473</v>
      </c>
      <c r="E119" s="7" t="s">
        <v>363</v>
      </c>
      <c r="F119" s="7" t="s">
        <v>468</v>
      </c>
      <c r="G119" s="8">
        <v>131.05070000000001</v>
      </c>
      <c r="H119" s="7" t="s">
        <v>472</v>
      </c>
      <c r="I119" s="6" t="s">
        <v>2024</v>
      </c>
    </row>
    <row r="120" spans="1:9" ht="20.399999999999999" x14ac:dyDescent="0.3">
      <c r="A120" s="3">
        <v>44266</v>
      </c>
      <c r="B120" s="7" t="s">
        <v>471</v>
      </c>
      <c r="C120" s="7" t="s">
        <v>470</v>
      </c>
      <c r="D120" s="7" t="s">
        <v>469</v>
      </c>
      <c r="E120" s="7" t="s">
        <v>363</v>
      </c>
      <c r="F120" s="7" t="s">
        <v>468</v>
      </c>
      <c r="G120" s="8">
        <v>0.37069999999999997</v>
      </c>
      <c r="H120" s="7" t="s">
        <v>467</v>
      </c>
      <c r="I120" s="6" t="s">
        <v>2024</v>
      </c>
    </row>
    <row r="121" spans="1:9" ht="20.399999999999999" x14ac:dyDescent="0.3">
      <c r="A121" s="3">
        <v>44266</v>
      </c>
      <c r="B121" s="7" t="s">
        <v>466</v>
      </c>
      <c r="C121" s="7" t="s">
        <v>465</v>
      </c>
      <c r="D121" s="7" t="s">
        <v>458</v>
      </c>
      <c r="E121" s="7" t="s">
        <v>363</v>
      </c>
      <c r="F121" s="7" t="s">
        <v>362</v>
      </c>
      <c r="G121" s="8">
        <v>46.996600000000001</v>
      </c>
      <c r="H121" s="7" t="s">
        <v>464</v>
      </c>
      <c r="I121" s="6" t="s">
        <v>2024</v>
      </c>
    </row>
    <row r="122" spans="1:9" ht="20.399999999999999" x14ac:dyDescent="0.3">
      <c r="A122" s="3">
        <v>44266</v>
      </c>
      <c r="B122" s="7" t="s">
        <v>463</v>
      </c>
      <c r="C122" s="7" t="s">
        <v>462</v>
      </c>
      <c r="D122" s="7" t="s">
        <v>458</v>
      </c>
      <c r="E122" s="7" t="s">
        <v>363</v>
      </c>
      <c r="F122" s="7" t="s">
        <v>362</v>
      </c>
      <c r="G122" s="8">
        <v>22.8445</v>
      </c>
      <c r="H122" s="7" t="s">
        <v>461</v>
      </c>
      <c r="I122" s="6" t="s">
        <v>2024</v>
      </c>
    </row>
    <row r="123" spans="1:9" ht="20.399999999999999" x14ac:dyDescent="0.3">
      <c r="A123" s="3">
        <v>44266</v>
      </c>
      <c r="B123" s="7" t="s">
        <v>460</v>
      </c>
      <c r="C123" s="7" t="s">
        <v>459</v>
      </c>
      <c r="D123" s="7" t="s">
        <v>458</v>
      </c>
      <c r="E123" s="7" t="s">
        <v>368</v>
      </c>
      <c r="F123" s="7" t="s">
        <v>362</v>
      </c>
      <c r="G123" s="8">
        <v>43.296500000000002</v>
      </c>
      <c r="H123" s="7" t="s">
        <v>457</v>
      </c>
      <c r="I123" s="6" t="s">
        <v>2024</v>
      </c>
    </row>
    <row r="124" spans="1:9" ht="20.399999999999999" x14ac:dyDescent="0.3">
      <c r="A124" s="3">
        <v>44266</v>
      </c>
      <c r="B124" s="7" t="s">
        <v>456</v>
      </c>
      <c r="C124" s="7" t="s">
        <v>455</v>
      </c>
      <c r="D124" s="7" t="s">
        <v>454</v>
      </c>
      <c r="E124" s="7" t="s">
        <v>368</v>
      </c>
      <c r="F124" s="7" t="s">
        <v>362</v>
      </c>
      <c r="G124" s="8">
        <v>28.172999999999998</v>
      </c>
      <c r="H124" s="7" t="s">
        <v>453</v>
      </c>
      <c r="I124" s="6" t="s">
        <v>2024</v>
      </c>
    </row>
    <row r="125" spans="1:9" ht="20.399999999999999" x14ac:dyDescent="0.3">
      <c r="A125" s="3">
        <v>44266</v>
      </c>
      <c r="B125" s="7" t="s">
        <v>452</v>
      </c>
      <c r="C125" s="7" t="s">
        <v>451</v>
      </c>
      <c r="D125" s="7" t="s">
        <v>450</v>
      </c>
      <c r="E125" s="7" t="s">
        <v>363</v>
      </c>
      <c r="F125" s="7" t="s">
        <v>383</v>
      </c>
      <c r="G125" s="8">
        <v>0.27589999999999998</v>
      </c>
      <c r="H125" s="7" t="s">
        <v>449</v>
      </c>
      <c r="I125" s="6" t="s">
        <v>2024</v>
      </c>
    </row>
    <row r="126" spans="1:9" ht="20.399999999999999" x14ac:dyDescent="0.3">
      <c r="A126" s="3">
        <v>44266</v>
      </c>
      <c r="B126" s="7" t="s">
        <v>448</v>
      </c>
      <c r="C126" s="7" t="s">
        <v>447</v>
      </c>
      <c r="D126" s="7" t="s">
        <v>446</v>
      </c>
      <c r="E126" s="7" t="s">
        <v>363</v>
      </c>
      <c r="F126" s="7" t="s">
        <v>373</v>
      </c>
      <c r="G126" s="8">
        <v>257.05040000000002</v>
      </c>
      <c r="H126" s="7" t="s">
        <v>445</v>
      </c>
      <c r="I126" s="6" t="s">
        <v>2024</v>
      </c>
    </row>
    <row r="127" spans="1:9" ht="20.399999999999999" x14ac:dyDescent="0.3">
      <c r="A127" s="3">
        <v>44266</v>
      </c>
      <c r="B127" s="7" t="s">
        <v>444</v>
      </c>
      <c r="C127" s="7" t="s">
        <v>443</v>
      </c>
      <c r="D127" s="7" t="s">
        <v>413</v>
      </c>
      <c r="E127" s="7" t="s">
        <v>363</v>
      </c>
      <c r="F127" s="7" t="s">
        <v>439</v>
      </c>
      <c r="G127" s="8">
        <v>6.6115000000000004</v>
      </c>
      <c r="H127" s="7" t="s">
        <v>442</v>
      </c>
      <c r="I127" s="6" t="s">
        <v>2024</v>
      </c>
    </row>
    <row r="128" spans="1:9" ht="20.399999999999999" x14ac:dyDescent="0.3">
      <c r="A128" s="3">
        <v>44266</v>
      </c>
      <c r="B128" s="7" t="s">
        <v>441</v>
      </c>
      <c r="C128" s="7" t="s">
        <v>440</v>
      </c>
      <c r="D128" s="7" t="s">
        <v>413</v>
      </c>
      <c r="E128" s="7" t="s">
        <v>363</v>
      </c>
      <c r="F128" s="7" t="s">
        <v>439</v>
      </c>
      <c r="G128" s="8">
        <v>44.5657</v>
      </c>
      <c r="H128" s="7" t="s">
        <v>438</v>
      </c>
      <c r="I128" s="6" t="s">
        <v>2024</v>
      </c>
    </row>
    <row r="129" spans="1:9" ht="20.399999999999999" x14ac:dyDescent="0.3">
      <c r="A129" s="3">
        <v>44266</v>
      </c>
      <c r="B129" s="7" t="s">
        <v>437</v>
      </c>
      <c r="C129" s="7" t="s">
        <v>436</v>
      </c>
      <c r="D129" s="7" t="s">
        <v>435</v>
      </c>
      <c r="E129" s="7" t="s">
        <v>368</v>
      </c>
      <c r="F129" s="7" t="s">
        <v>373</v>
      </c>
      <c r="G129" s="8">
        <v>116.7809</v>
      </c>
      <c r="H129" s="7" t="s">
        <v>434</v>
      </c>
      <c r="I129" s="6" t="s">
        <v>2024</v>
      </c>
    </row>
    <row r="130" spans="1:9" ht="20.399999999999999" x14ac:dyDescent="0.3">
      <c r="A130" s="3">
        <v>44266</v>
      </c>
      <c r="B130" s="7" t="s">
        <v>433</v>
      </c>
      <c r="C130" s="7" t="s">
        <v>432</v>
      </c>
      <c r="D130" s="7" t="s">
        <v>418</v>
      </c>
      <c r="E130" s="7" t="s">
        <v>363</v>
      </c>
      <c r="F130" s="7" t="s">
        <v>431</v>
      </c>
      <c r="G130" s="8">
        <v>15.652900000000001</v>
      </c>
      <c r="H130" s="7" t="s">
        <v>430</v>
      </c>
      <c r="I130" s="6" t="s">
        <v>2024</v>
      </c>
    </row>
    <row r="131" spans="1:9" ht="20.399999999999999" x14ac:dyDescent="0.3">
      <c r="A131" s="3">
        <v>44266</v>
      </c>
      <c r="B131" s="7" t="s">
        <v>429</v>
      </c>
      <c r="C131" s="7" t="s">
        <v>428</v>
      </c>
      <c r="D131" s="7" t="s">
        <v>418</v>
      </c>
      <c r="E131" s="7" t="s">
        <v>363</v>
      </c>
      <c r="F131" s="7" t="s">
        <v>373</v>
      </c>
      <c r="G131" s="8">
        <v>0.15190000000000001</v>
      </c>
      <c r="H131" s="7" t="s">
        <v>427</v>
      </c>
      <c r="I131" s="6" t="s">
        <v>2024</v>
      </c>
    </row>
    <row r="132" spans="1:9" ht="20.399999999999999" x14ac:dyDescent="0.3">
      <c r="A132" s="3">
        <v>44266</v>
      </c>
      <c r="B132" s="7" t="s">
        <v>426</v>
      </c>
      <c r="C132" s="7" t="s">
        <v>425</v>
      </c>
      <c r="D132" s="7" t="s">
        <v>418</v>
      </c>
      <c r="E132" s="7" t="s">
        <v>363</v>
      </c>
      <c r="F132" s="7" t="s">
        <v>373</v>
      </c>
      <c r="G132" s="8">
        <v>6.4029999999999996</v>
      </c>
      <c r="H132" s="7" t="s">
        <v>424</v>
      </c>
      <c r="I132" s="6" t="s">
        <v>2024</v>
      </c>
    </row>
    <row r="133" spans="1:9" ht="20.399999999999999" x14ac:dyDescent="0.3">
      <c r="A133" s="3">
        <v>44266</v>
      </c>
      <c r="B133" s="7" t="s">
        <v>423</v>
      </c>
      <c r="C133" s="7" t="s">
        <v>422</v>
      </c>
      <c r="D133" s="7" t="s">
        <v>418</v>
      </c>
      <c r="E133" s="7" t="s">
        <v>363</v>
      </c>
      <c r="F133" s="7" t="s">
        <v>373</v>
      </c>
      <c r="G133" s="8">
        <v>11.814500000000001</v>
      </c>
      <c r="H133" s="7" t="s">
        <v>421</v>
      </c>
      <c r="I133" s="6" t="s">
        <v>2024</v>
      </c>
    </row>
    <row r="134" spans="1:9" ht="20.399999999999999" x14ac:dyDescent="0.3">
      <c r="A134" s="3">
        <v>44266</v>
      </c>
      <c r="B134" s="7" t="s">
        <v>420</v>
      </c>
      <c r="C134" s="7" t="s">
        <v>419</v>
      </c>
      <c r="D134" s="7" t="s">
        <v>418</v>
      </c>
      <c r="E134" s="7" t="s">
        <v>363</v>
      </c>
      <c r="F134" s="7" t="s">
        <v>417</v>
      </c>
      <c r="G134" s="8">
        <v>6.3639999999999999</v>
      </c>
      <c r="H134" s="7" t="s">
        <v>416</v>
      </c>
      <c r="I134" s="6" t="s">
        <v>2024</v>
      </c>
    </row>
    <row r="135" spans="1:9" ht="20.399999999999999" x14ac:dyDescent="0.3">
      <c r="A135" s="3">
        <v>44266</v>
      </c>
      <c r="B135" s="7" t="s">
        <v>415</v>
      </c>
      <c r="C135" s="7" t="s">
        <v>414</v>
      </c>
      <c r="D135" s="7" t="s">
        <v>413</v>
      </c>
      <c r="E135" s="7" t="s">
        <v>363</v>
      </c>
      <c r="F135" s="7" t="s">
        <v>412</v>
      </c>
      <c r="G135" s="8">
        <v>12.847300000000001</v>
      </c>
      <c r="H135" s="7" t="s">
        <v>411</v>
      </c>
      <c r="I135" s="6" t="s">
        <v>2024</v>
      </c>
    </row>
    <row r="136" spans="1:9" ht="20.399999999999999" x14ac:dyDescent="0.3">
      <c r="A136" s="3">
        <v>44266</v>
      </c>
      <c r="B136" s="7" t="s">
        <v>410</v>
      </c>
      <c r="C136" s="7" t="s">
        <v>409</v>
      </c>
      <c r="D136" s="7" t="s">
        <v>408</v>
      </c>
      <c r="E136" s="7" t="s">
        <v>363</v>
      </c>
      <c r="F136" s="7" t="s">
        <v>378</v>
      </c>
      <c r="G136" s="8">
        <v>3.7107999999999999</v>
      </c>
      <c r="H136" s="7" t="s">
        <v>407</v>
      </c>
      <c r="I136" s="6" t="s">
        <v>2024</v>
      </c>
    </row>
    <row r="137" spans="1:9" ht="20.399999999999999" x14ac:dyDescent="0.3">
      <c r="A137" s="3">
        <v>44266</v>
      </c>
      <c r="B137" s="7" t="s">
        <v>406</v>
      </c>
      <c r="C137" s="7" t="s">
        <v>405</v>
      </c>
      <c r="D137" s="7" t="s">
        <v>404</v>
      </c>
      <c r="E137" s="7" t="s">
        <v>363</v>
      </c>
      <c r="F137" s="7" t="s">
        <v>383</v>
      </c>
      <c r="G137" s="8">
        <v>4.5522</v>
      </c>
      <c r="H137" s="7" t="s">
        <v>403</v>
      </c>
      <c r="I137" s="6" t="s">
        <v>2024</v>
      </c>
    </row>
    <row r="138" spans="1:9" ht="51" x14ac:dyDescent="0.3">
      <c r="A138" s="3">
        <v>44266</v>
      </c>
      <c r="B138" s="7" t="s">
        <v>402</v>
      </c>
      <c r="C138" s="7" t="s">
        <v>401</v>
      </c>
      <c r="D138" s="7" t="s">
        <v>400</v>
      </c>
      <c r="E138" s="7" t="s">
        <v>368</v>
      </c>
      <c r="F138" s="7" t="s">
        <v>383</v>
      </c>
      <c r="G138" s="8">
        <v>70.007000000000005</v>
      </c>
      <c r="H138" s="7" t="s">
        <v>399</v>
      </c>
      <c r="I138" s="6" t="s">
        <v>2024</v>
      </c>
    </row>
    <row r="139" spans="1:9" ht="40.799999999999997" x14ac:dyDescent="0.3">
      <c r="A139" s="3">
        <v>44266</v>
      </c>
      <c r="B139" s="7" t="s">
        <v>398</v>
      </c>
      <c r="C139" s="7" t="s">
        <v>397</v>
      </c>
      <c r="D139" s="7" t="s">
        <v>396</v>
      </c>
      <c r="E139" s="7" t="s">
        <v>368</v>
      </c>
      <c r="F139" s="7" t="s">
        <v>383</v>
      </c>
      <c r="G139" s="8">
        <v>122.8382</v>
      </c>
      <c r="H139" s="7" t="s">
        <v>395</v>
      </c>
      <c r="I139" s="6" t="s">
        <v>2024</v>
      </c>
    </row>
    <row r="140" spans="1:9" ht="51" x14ac:dyDescent="0.3">
      <c r="A140" s="3">
        <v>44266</v>
      </c>
      <c r="B140" s="7" t="s">
        <v>394</v>
      </c>
      <c r="C140" s="7" t="s">
        <v>393</v>
      </c>
      <c r="D140" s="7" t="s">
        <v>392</v>
      </c>
      <c r="E140" s="7" t="s">
        <v>368</v>
      </c>
      <c r="F140" s="7" t="s">
        <v>383</v>
      </c>
      <c r="G140" s="8">
        <v>389.71480000000003</v>
      </c>
      <c r="H140" s="7" t="s">
        <v>391</v>
      </c>
      <c r="I140" s="6" t="s">
        <v>2024</v>
      </c>
    </row>
    <row r="141" spans="1:9" ht="51" x14ac:dyDescent="0.3">
      <c r="A141" s="3">
        <v>44266</v>
      </c>
      <c r="B141" s="7" t="s">
        <v>390</v>
      </c>
      <c r="C141" s="7" t="s">
        <v>389</v>
      </c>
      <c r="D141" s="7" t="s">
        <v>388</v>
      </c>
      <c r="E141" s="7" t="s">
        <v>368</v>
      </c>
      <c r="F141" s="7" t="s">
        <v>383</v>
      </c>
      <c r="G141" s="8">
        <v>194.24950000000001</v>
      </c>
      <c r="H141" s="7" t="s">
        <v>387</v>
      </c>
      <c r="I141" s="6" t="s">
        <v>2024</v>
      </c>
    </row>
    <row r="142" spans="1:9" ht="30.6" x14ac:dyDescent="0.3">
      <c r="A142" s="3">
        <v>44266</v>
      </c>
      <c r="B142" s="7" t="s">
        <v>386</v>
      </c>
      <c r="C142" s="7" t="s">
        <v>385</v>
      </c>
      <c r="D142" s="7" t="s">
        <v>384</v>
      </c>
      <c r="E142" s="7" t="s">
        <v>368</v>
      </c>
      <c r="F142" s="7" t="s">
        <v>383</v>
      </c>
      <c r="G142" s="8">
        <v>213.2337</v>
      </c>
      <c r="H142" s="7" t="s">
        <v>382</v>
      </c>
      <c r="I142" s="6" t="s">
        <v>2024</v>
      </c>
    </row>
    <row r="143" spans="1:9" ht="30.6" x14ac:dyDescent="0.3">
      <c r="A143" s="3">
        <v>44266</v>
      </c>
      <c r="B143" s="7" t="s">
        <v>381</v>
      </c>
      <c r="C143" s="7" t="s">
        <v>380</v>
      </c>
      <c r="D143" s="7" t="s">
        <v>379</v>
      </c>
      <c r="E143" s="7" t="s">
        <v>363</v>
      </c>
      <c r="F143" s="7" t="s">
        <v>378</v>
      </c>
      <c r="G143" s="8">
        <v>8.2703000000000007</v>
      </c>
      <c r="H143" s="7" t="s">
        <v>377</v>
      </c>
      <c r="I143" s="6" t="s">
        <v>2024</v>
      </c>
    </row>
    <row r="144" spans="1:9" ht="20.399999999999999" x14ac:dyDescent="0.3">
      <c r="A144" s="3">
        <v>44266</v>
      </c>
      <c r="B144" s="7" t="s">
        <v>376</v>
      </c>
      <c r="C144" s="7" t="s">
        <v>375</v>
      </c>
      <c r="D144" s="7" t="s">
        <v>374</v>
      </c>
      <c r="E144" s="7" t="s">
        <v>368</v>
      </c>
      <c r="F144" s="7" t="s">
        <v>373</v>
      </c>
      <c r="G144" s="8">
        <v>44.764800000000001</v>
      </c>
      <c r="H144" s="7" t="s">
        <v>372</v>
      </c>
      <c r="I144" s="6" t="s">
        <v>2024</v>
      </c>
    </row>
    <row r="145" spans="1:9" ht="20.399999999999999" x14ac:dyDescent="0.3">
      <c r="A145" s="3">
        <v>44266</v>
      </c>
      <c r="B145" s="7" t="s">
        <v>371</v>
      </c>
      <c r="C145" s="7" t="s">
        <v>370</v>
      </c>
      <c r="D145" s="7" t="s">
        <v>369</v>
      </c>
      <c r="E145" s="7" t="s">
        <v>368</v>
      </c>
      <c r="F145" s="7" t="s">
        <v>362</v>
      </c>
      <c r="G145" s="8">
        <v>158.4924</v>
      </c>
      <c r="H145" s="7" t="s">
        <v>367</v>
      </c>
      <c r="I145" s="6" t="s">
        <v>2024</v>
      </c>
    </row>
    <row r="146" spans="1:9" ht="20.399999999999999" x14ac:dyDescent="0.3">
      <c r="A146" s="3">
        <v>44266</v>
      </c>
      <c r="B146" s="7" t="s">
        <v>366</v>
      </c>
      <c r="C146" s="7" t="s">
        <v>365</v>
      </c>
      <c r="D146" s="7" t="s">
        <v>364</v>
      </c>
      <c r="E146" s="7" t="s">
        <v>363</v>
      </c>
      <c r="F146" s="7" t="s">
        <v>362</v>
      </c>
      <c r="G146" s="8">
        <v>77.616699999999994</v>
      </c>
      <c r="H146" s="7" t="s">
        <v>361</v>
      </c>
      <c r="I146" s="6" t="s">
        <v>2024</v>
      </c>
    </row>
    <row r="147" spans="1:9" ht="20.399999999999999" x14ac:dyDescent="0.3">
      <c r="A147" s="3">
        <v>44322</v>
      </c>
      <c r="B147" s="16" t="s">
        <v>2307</v>
      </c>
      <c r="C147" s="16" t="s">
        <v>2308</v>
      </c>
      <c r="D147" s="16" t="s">
        <v>2309</v>
      </c>
      <c r="E147" s="16" t="s">
        <v>363</v>
      </c>
      <c r="F147" s="16" t="s">
        <v>378</v>
      </c>
      <c r="G147" s="24">
        <v>0.21709999999999999</v>
      </c>
      <c r="H147" s="16" t="s">
        <v>2310</v>
      </c>
      <c r="I147" s="6" t="s">
        <v>2024</v>
      </c>
    </row>
    <row r="148" spans="1:9" ht="20.399999999999999" x14ac:dyDescent="0.3">
      <c r="A148" s="3">
        <v>44322</v>
      </c>
      <c r="B148" s="16" t="s">
        <v>2311</v>
      </c>
      <c r="C148" s="16" t="s">
        <v>2312</v>
      </c>
      <c r="D148" s="16" t="s">
        <v>2313</v>
      </c>
      <c r="E148" s="16" t="s">
        <v>363</v>
      </c>
      <c r="F148" s="16" t="s">
        <v>378</v>
      </c>
      <c r="G148" s="24">
        <v>0.1033</v>
      </c>
      <c r="H148" s="16" t="s">
        <v>2314</v>
      </c>
      <c r="I148" s="6" t="s">
        <v>2024</v>
      </c>
    </row>
    <row r="149" spans="1:9" ht="20.399999999999999" x14ac:dyDescent="0.3">
      <c r="A149" s="3">
        <v>44322</v>
      </c>
      <c r="B149" s="16" t="s">
        <v>2315</v>
      </c>
      <c r="C149" s="16" t="s">
        <v>2316</v>
      </c>
      <c r="D149" s="16" t="s">
        <v>2317</v>
      </c>
      <c r="E149" s="16" t="s">
        <v>363</v>
      </c>
      <c r="F149" s="16" t="s">
        <v>468</v>
      </c>
      <c r="G149" s="24">
        <v>1.3642000000000001</v>
      </c>
      <c r="H149" s="16" t="s">
        <v>2318</v>
      </c>
      <c r="I149" s="6" t="s">
        <v>2024</v>
      </c>
    </row>
    <row r="150" spans="1:9" ht="20.399999999999999" x14ac:dyDescent="0.3">
      <c r="A150" s="3">
        <v>44322</v>
      </c>
      <c r="B150" s="16" t="s">
        <v>2319</v>
      </c>
      <c r="C150" s="16" t="s">
        <v>2320</v>
      </c>
      <c r="D150" s="16" t="s">
        <v>2321</v>
      </c>
      <c r="E150" s="16" t="s">
        <v>363</v>
      </c>
      <c r="F150" s="16" t="s">
        <v>468</v>
      </c>
      <c r="G150" s="24">
        <v>1.0396000000000001</v>
      </c>
      <c r="H150" s="16" t="s">
        <v>2322</v>
      </c>
      <c r="I150" s="6" t="s">
        <v>2024</v>
      </c>
    </row>
    <row r="151" spans="1:9" ht="20.399999999999999" x14ac:dyDescent="0.3">
      <c r="A151" s="3">
        <v>44322</v>
      </c>
      <c r="B151" s="16" t="s">
        <v>2323</v>
      </c>
      <c r="C151" s="16" t="s">
        <v>2324</v>
      </c>
      <c r="D151" s="16" t="s">
        <v>1727</v>
      </c>
      <c r="E151" s="16" t="s">
        <v>363</v>
      </c>
      <c r="F151" s="16" t="s">
        <v>608</v>
      </c>
      <c r="G151" s="24">
        <v>0.34660000000000002</v>
      </c>
      <c r="H151" s="16" t="s">
        <v>2325</v>
      </c>
      <c r="I151" s="6" t="s">
        <v>2024</v>
      </c>
    </row>
    <row r="152" spans="1:9" ht="20.399999999999999" x14ac:dyDescent="0.3">
      <c r="A152" s="3">
        <v>44322</v>
      </c>
      <c r="B152" s="16" t="s">
        <v>2326</v>
      </c>
      <c r="C152" s="16" t="s">
        <v>2327</v>
      </c>
      <c r="D152" s="16" t="s">
        <v>2328</v>
      </c>
      <c r="E152" s="16" t="s">
        <v>478</v>
      </c>
      <c r="F152" s="16" t="s">
        <v>608</v>
      </c>
      <c r="G152" s="24">
        <v>7.3800000000000004E-2</v>
      </c>
      <c r="H152" s="16" t="s">
        <v>2329</v>
      </c>
      <c r="I152" s="6" t="s">
        <v>2024</v>
      </c>
    </row>
    <row r="153" spans="1:9" ht="20.399999999999999" x14ac:dyDescent="0.3">
      <c r="A153" s="3">
        <v>44322</v>
      </c>
      <c r="B153" s="16" t="s">
        <v>2330</v>
      </c>
      <c r="C153" s="16" t="s">
        <v>2331</v>
      </c>
      <c r="D153" s="16" t="s">
        <v>2332</v>
      </c>
      <c r="E153" s="16" t="s">
        <v>478</v>
      </c>
      <c r="F153" s="16" t="s">
        <v>362</v>
      </c>
      <c r="G153" s="24">
        <v>2.9700000000000001E-2</v>
      </c>
      <c r="H153" s="16" t="s">
        <v>2333</v>
      </c>
      <c r="I153" s="6" t="s">
        <v>2024</v>
      </c>
    </row>
    <row r="154" spans="1:9" ht="20.399999999999999" x14ac:dyDescent="0.3">
      <c r="A154" s="3">
        <v>44322</v>
      </c>
      <c r="B154" s="16" t="s">
        <v>2334</v>
      </c>
      <c r="C154" s="16" t="s">
        <v>2335</v>
      </c>
      <c r="D154" s="16" t="s">
        <v>2336</v>
      </c>
      <c r="E154" s="16" t="s">
        <v>363</v>
      </c>
      <c r="F154" s="16" t="s">
        <v>608</v>
      </c>
      <c r="G154" s="24">
        <v>0.13109999999999999</v>
      </c>
      <c r="H154" s="16" t="s">
        <v>2337</v>
      </c>
      <c r="I154" s="6" t="s">
        <v>2024</v>
      </c>
    </row>
    <row r="155" spans="1:9" ht="20.399999999999999" x14ac:dyDescent="0.3">
      <c r="A155" s="3">
        <v>44322</v>
      </c>
      <c r="B155" s="16" t="s">
        <v>2338</v>
      </c>
      <c r="C155" s="16" t="s">
        <v>2339</v>
      </c>
      <c r="D155" s="16" t="s">
        <v>2340</v>
      </c>
      <c r="E155" s="16" t="s">
        <v>368</v>
      </c>
      <c r="F155" s="16" t="s">
        <v>643</v>
      </c>
      <c r="G155" s="24">
        <v>180.18809999999999</v>
      </c>
      <c r="H155" s="16" t="s">
        <v>2341</v>
      </c>
      <c r="I155" s="6" t="s">
        <v>2024</v>
      </c>
    </row>
    <row r="156" spans="1:9" ht="20.399999999999999" x14ac:dyDescent="0.3">
      <c r="A156" s="3">
        <v>44322</v>
      </c>
      <c r="B156" s="16" t="s">
        <v>2342</v>
      </c>
      <c r="C156" s="16" t="s">
        <v>2343</v>
      </c>
      <c r="D156" s="16" t="s">
        <v>2344</v>
      </c>
      <c r="E156" s="16" t="s">
        <v>368</v>
      </c>
      <c r="F156" s="16" t="s">
        <v>362</v>
      </c>
      <c r="G156" s="24">
        <v>6.2443</v>
      </c>
      <c r="H156" s="16" t="s">
        <v>2345</v>
      </c>
      <c r="I156" s="6" t="s">
        <v>2024</v>
      </c>
    </row>
    <row r="157" spans="1:9" ht="20.399999999999999" x14ac:dyDescent="0.3">
      <c r="A157" s="3">
        <v>44322</v>
      </c>
      <c r="B157" s="16" t="s">
        <v>2346</v>
      </c>
      <c r="C157" s="16" t="s">
        <v>2347</v>
      </c>
      <c r="D157" s="16" t="s">
        <v>2348</v>
      </c>
      <c r="E157" s="16" t="s">
        <v>363</v>
      </c>
      <c r="F157" s="16" t="s">
        <v>362</v>
      </c>
      <c r="G157" s="24">
        <v>57.313000000000002</v>
      </c>
      <c r="H157" s="16" t="s">
        <v>2349</v>
      </c>
      <c r="I157" s="6" t="s">
        <v>2024</v>
      </c>
    </row>
    <row r="158" spans="1:9" ht="20.399999999999999" x14ac:dyDescent="0.3">
      <c r="A158" s="3">
        <v>44322</v>
      </c>
      <c r="B158" s="16" t="s">
        <v>2350</v>
      </c>
      <c r="C158" s="16" t="s">
        <v>2351</v>
      </c>
      <c r="D158" s="16" t="s">
        <v>2352</v>
      </c>
      <c r="E158" s="16" t="s">
        <v>363</v>
      </c>
      <c r="F158" s="16" t="s">
        <v>608</v>
      </c>
      <c r="G158" s="24">
        <v>1.11E-2</v>
      </c>
      <c r="H158" s="16" t="s">
        <v>2353</v>
      </c>
      <c r="I158" s="6" t="s">
        <v>2024</v>
      </c>
    </row>
    <row r="159" spans="1:9" ht="20.399999999999999" x14ac:dyDescent="0.3">
      <c r="A159" s="3">
        <v>44322</v>
      </c>
      <c r="B159" s="16" t="s">
        <v>2354</v>
      </c>
      <c r="C159" s="16" t="s">
        <v>2355</v>
      </c>
      <c r="D159" s="16" t="s">
        <v>2356</v>
      </c>
      <c r="E159" s="16" t="s">
        <v>368</v>
      </c>
      <c r="F159" s="16" t="s">
        <v>362</v>
      </c>
      <c r="G159" s="24">
        <v>34.160899999999998</v>
      </c>
      <c r="H159" s="16" t="s">
        <v>2357</v>
      </c>
      <c r="I159" s="6" t="s">
        <v>2024</v>
      </c>
    </row>
    <row r="160" spans="1:9" ht="20.399999999999999" x14ac:dyDescent="0.3">
      <c r="A160" s="3">
        <v>44322</v>
      </c>
      <c r="B160" s="16" t="s">
        <v>2358</v>
      </c>
      <c r="C160" s="16" t="s">
        <v>2359</v>
      </c>
      <c r="D160" s="16" t="s">
        <v>2360</v>
      </c>
      <c r="E160" s="16" t="s">
        <v>363</v>
      </c>
      <c r="F160" s="16" t="s">
        <v>643</v>
      </c>
      <c r="G160" s="24">
        <v>1.3599999999999999E-2</v>
      </c>
      <c r="H160" s="16" t="s">
        <v>2361</v>
      </c>
      <c r="I160" s="6" t="s">
        <v>2024</v>
      </c>
    </row>
    <row r="161" spans="1:9" ht="20.399999999999999" x14ac:dyDescent="0.3">
      <c r="A161" s="3">
        <v>44322</v>
      </c>
      <c r="B161" s="16" t="s">
        <v>2362</v>
      </c>
      <c r="C161" s="16" t="s">
        <v>2363</v>
      </c>
      <c r="D161" s="16" t="s">
        <v>2360</v>
      </c>
      <c r="E161" s="16" t="s">
        <v>363</v>
      </c>
      <c r="F161" s="16" t="s">
        <v>643</v>
      </c>
      <c r="G161" s="24">
        <v>1.4200000000000001E-2</v>
      </c>
      <c r="H161" s="16" t="s">
        <v>2364</v>
      </c>
      <c r="I161" s="6" t="s">
        <v>2024</v>
      </c>
    </row>
    <row r="162" spans="1:9" ht="20.399999999999999" x14ac:dyDescent="0.3">
      <c r="A162" s="3">
        <v>44322</v>
      </c>
      <c r="B162" s="16" t="s">
        <v>2365</v>
      </c>
      <c r="C162" s="16" t="s">
        <v>2366</v>
      </c>
      <c r="D162" s="16" t="s">
        <v>2360</v>
      </c>
      <c r="E162" s="16" t="s">
        <v>363</v>
      </c>
      <c r="F162" s="16" t="s">
        <v>643</v>
      </c>
      <c r="G162" s="24">
        <v>1.55E-2</v>
      </c>
      <c r="H162" s="16" t="s">
        <v>2367</v>
      </c>
      <c r="I162" s="6" t="s">
        <v>2024</v>
      </c>
    </row>
    <row r="163" spans="1:9" ht="20.399999999999999" x14ac:dyDescent="0.3">
      <c r="A163" s="3">
        <v>44322</v>
      </c>
      <c r="B163" s="16" t="s">
        <v>2368</v>
      </c>
      <c r="C163" s="16" t="s">
        <v>2369</v>
      </c>
      <c r="D163" s="16" t="s">
        <v>2360</v>
      </c>
      <c r="E163" s="16" t="s">
        <v>363</v>
      </c>
      <c r="F163" s="16" t="s">
        <v>643</v>
      </c>
      <c r="G163" s="24">
        <v>1.8100000000000002E-2</v>
      </c>
      <c r="H163" s="16" t="s">
        <v>2370</v>
      </c>
      <c r="I163" s="6" t="s">
        <v>2024</v>
      </c>
    </row>
    <row r="164" spans="1:9" ht="20.399999999999999" x14ac:dyDescent="0.3">
      <c r="A164" s="3">
        <v>44322</v>
      </c>
      <c r="B164" s="16" t="s">
        <v>2371</v>
      </c>
      <c r="C164" s="16" t="s">
        <v>2372</v>
      </c>
      <c r="D164" s="16" t="s">
        <v>2373</v>
      </c>
      <c r="E164" s="16" t="s">
        <v>363</v>
      </c>
      <c r="F164" s="16" t="s">
        <v>362</v>
      </c>
      <c r="G164" s="24">
        <v>8.0799999999999997E-2</v>
      </c>
      <c r="H164" s="16" t="s">
        <v>2374</v>
      </c>
      <c r="I164" s="6" t="s">
        <v>2024</v>
      </c>
    </row>
    <row r="165" spans="1:9" ht="20.399999999999999" x14ac:dyDescent="0.3">
      <c r="A165" s="3">
        <v>44322</v>
      </c>
      <c r="B165" s="16" t="s">
        <v>2375</v>
      </c>
      <c r="C165" s="16" t="s">
        <v>2376</v>
      </c>
      <c r="D165" s="16" t="s">
        <v>2377</v>
      </c>
      <c r="E165" s="16" t="s">
        <v>368</v>
      </c>
      <c r="F165" s="16" t="s">
        <v>468</v>
      </c>
      <c r="G165" s="24">
        <v>6.88E-2</v>
      </c>
      <c r="H165" s="16" t="s">
        <v>2378</v>
      </c>
      <c r="I165" s="6" t="s">
        <v>2024</v>
      </c>
    </row>
    <row r="166" spans="1:9" ht="20.399999999999999" x14ac:dyDescent="0.3">
      <c r="A166" s="3">
        <v>44322</v>
      </c>
      <c r="B166" s="16" t="s">
        <v>2379</v>
      </c>
      <c r="C166" s="16" t="s">
        <v>2380</v>
      </c>
      <c r="D166" s="16" t="s">
        <v>2377</v>
      </c>
      <c r="E166" s="16" t="s">
        <v>363</v>
      </c>
      <c r="F166" s="16" t="s">
        <v>468</v>
      </c>
      <c r="G166" s="24">
        <v>7.4300000000000005E-2</v>
      </c>
      <c r="H166" s="16" t="s">
        <v>2381</v>
      </c>
      <c r="I166" s="6" t="s">
        <v>2024</v>
      </c>
    </row>
    <row r="167" spans="1:9" ht="20.399999999999999" x14ac:dyDescent="0.3">
      <c r="A167" s="3">
        <v>44322</v>
      </c>
      <c r="B167" s="16" t="s">
        <v>2382</v>
      </c>
      <c r="C167" s="16" t="s">
        <v>2383</v>
      </c>
      <c r="D167" s="16" t="s">
        <v>2384</v>
      </c>
      <c r="E167" s="16" t="s">
        <v>363</v>
      </c>
      <c r="F167" s="16" t="s">
        <v>2385</v>
      </c>
      <c r="G167" s="24">
        <v>8.2500000000000004E-2</v>
      </c>
      <c r="H167" s="16" t="s">
        <v>2386</v>
      </c>
      <c r="I167" s="6" t="s">
        <v>2024</v>
      </c>
    </row>
    <row r="168" spans="1:9" ht="20.399999999999999" x14ac:dyDescent="0.3">
      <c r="A168" s="3">
        <v>44322</v>
      </c>
      <c r="B168" s="16" t="s">
        <v>2387</v>
      </c>
      <c r="C168" s="16" t="s">
        <v>2388</v>
      </c>
      <c r="D168" s="16" t="s">
        <v>2389</v>
      </c>
      <c r="E168" s="16" t="s">
        <v>478</v>
      </c>
      <c r="F168" s="16" t="s">
        <v>362</v>
      </c>
      <c r="G168" s="24">
        <v>0.11119999999999999</v>
      </c>
      <c r="H168" s="16" t="s">
        <v>2390</v>
      </c>
      <c r="I168" s="6" t="s">
        <v>2024</v>
      </c>
    </row>
    <row r="169" spans="1:9" ht="20.399999999999999" x14ac:dyDescent="0.3">
      <c r="A169" s="3">
        <v>44322</v>
      </c>
      <c r="B169" s="16" t="s">
        <v>2391</v>
      </c>
      <c r="C169" s="16" t="s">
        <v>2392</v>
      </c>
      <c r="D169" s="16" t="s">
        <v>2393</v>
      </c>
      <c r="E169" s="16" t="s">
        <v>363</v>
      </c>
      <c r="F169" s="16" t="s">
        <v>362</v>
      </c>
      <c r="G169" s="24">
        <v>0.1162</v>
      </c>
      <c r="H169" s="16" t="s">
        <v>2394</v>
      </c>
      <c r="I169" s="6" t="s">
        <v>2024</v>
      </c>
    </row>
    <row r="170" spans="1:9" ht="40.799999999999997" x14ac:dyDescent="0.3">
      <c r="A170" s="3">
        <v>44322</v>
      </c>
      <c r="B170" s="16" t="s">
        <v>2395</v>
      </c>
      <c r="C170" s="16" t="s">
        <v>2396</v>
      </c>
      <c r="D170" s="16" t="s">
        <v>2397</v>
      </c>
      <c r="E170" s="16" t="s">
        <v>368</v>
      </c>
      <c r="F170" s="16" t="s">
        <v>383</v>
      </c>
      <c r="G170" s="24">
        <v>351.77940000000001</v>
      </c>
      <c r="H170" s="16" t="s">
        <v>2398</v>
      </c>
      <c r="I170" s="6" t="s">
        <v>2024</v>
      </c>
    </row>
    <row r="171" spans="1:9" ht="51" x14ac:dyDescent="0.3">
      <c r="A171" s="3">
        <v>44322</v>
      </c>
      <c r="B171" s="16" t="s">
        <v>2399</v>
      </c>
      <c r="C171" s="16" t="s">
        <v>2400</v>
      </c>
      <c r="D171" s="16" t="s">
        <v>2401</v>
      </c>
      <c r="E171" s="16" t="s">
        <v>368</v>
      </c>
      <c r="F171" s="16" t="s">
        <v>383</v>
      </c>
      <c r="G171" s="24">
        <v>268.45600000000002</v>
      </c>
      <c r="H171" s="16" t="s">
        <v>2402</v>
      </c>
      <c r="I171" s="6" t="s">
        <v>2024</v>
      </c>
    </row>
    <row r="172" spans="1:9" ht="20.399999999999999" x14ac:dyDescent="0.3">
      <c r="A172" s="3">
        <v>44322</v>
      </c>
      <c r="B172" s="16" t="s">
        <v>2403</v>
      </c>
      <c r="C172" s="16" t="s">
        <v>2404</v>
      </c>
      <c r="D172" s="16" t="s">
        <v>2405</v>
      </c>
      <c r="E172" s="16" t="s">
        <v>478</v>
      </c>
      <c r="F172" s="16" t="s">
        <v>608</v>
      </c>
      <c r="G172" s="24">
        <v>0.12720000000000001</v>
      </c>
      <c r="H172" s="16" t="s">
        <v>2406</v>
      </c>
      <c r="I172" s="6" t="s">
        <v>2024</v>
      </c>
    </row>
    <row r="173" spans="1:9" ht="30.6" x14ac:dyDescent="0.3">
      <c r="A173" s="3">
        <v>44378</v>
      </c>
      <c r="B173" s="16" t="s">
        <v>2565</v>
      </c>
      <c r="C173" s="16" t="s">
        <v>2566</v>
      </c>
      <c r="D173" s="16" t="s">
        <v>2567</v>
      </c>
      <c r="E173" s="16" t="s">
        <v>363</v>
      </c>
      <c r="F173" s="16" t="s">
        <v>468</v>
      </c>
      <c r="G173" s="24">
        <v>50.868099999999998</v>
      </c>
      <c r="H173" s="16" t="s">
        <v>2568</v>
      </c>
      <c r="I173" s="6" t="s">
        <v>2024</v>
      </c>
    </row>
    <row r="174" spans="1:9" ht="20.399999999999999" x14ac:dyDescent="0.3">
      <c r="A174" s="3">
        <v>44378</v>
      </c>
      <c r="B174" s="16" t="s">
        <v>2569</v>
      </c>
      <c r="C174" s="16" t="s">
        <v>2570</v>
      </c>
      <c r="D174" s="16" t="s">
        <v>2571</v>
      </c>
      <c r="E174" s="16" t="s">
        <v>368</v>
      </c>
      <c r="F174" s="16" t="s">
        <v>373</v>
      </c>
      <c r="G174" s="24">
        <v>188.80369999999999</v>
      </c>
      <c r="H174" s="16" t="s">
        <v>2572</v>
      </c>
      <c r="I174" s="6" t="s">
        <v>2024</v>
      </c>
    </row>
    <row r="175" spans="1:9" ht="20.399999999999999" x14ac:dyDescent="0.3">
      <c r="A175" s="3">
        <v>44378</v>
      </c>
      <c r="B175" s="16" t="s">
        <v>2573</v>
      </c>
      <c r="C175" s="16" t="s">
        <v>2574</v>
      </c>
      <c r="D175" s="16" t="s">
        <v>2575</v>
      </c>
      <c r="E175" s="16" t="s">
        <v>363</v>
      </c>
      <c r="F175" s="16" t="s">
        <v>634</v>
      </c>
      <c r="G175" s="24">
        <v>51.3857</v>
      </c>
      <c r="H175" s="16" t="s">
        <v>2576</v>
      </c>
      <c r="I175" s="6" t="s">
        <v>2024</v>
      </c>
    </row>
    <row r="176" spans="1:9" ht="20.399999999999999" x14ac:dyDescent="0.3">
      <c r="A176" s="3">
        <v>44378</v>
      </c>
      <c r="B176" s="16" t="s">
        <v>2577</v>
      </c>
      <c r="C176" s="16" t="s">
        <v>2578</v>
      </c>
      <c r="D176" s="16" t="s">
        <v>2579</v>
      </c>
      <c r="E176" s="16" t="s">
        <v>363</v>
      </c>
      <c r="F176" s="16" t="s">
        <v>362</v>
      </c>
      <c r="G176" s="24">
        <v>10.375500000000001</v>
      </c>
      <c r="H176" s="16" t="s">
        <v>2580</v>
      </c>
      <c r="I176" s="6" t="s">
        <v>2024</v>
      </c>
    </row>
    <row r="177" spans="1:9" ht="20.399999999999999" x14ac:dyDescent="0.3">
      <c r="A177" s="3">
        <v>44378</v>
      </c>
      <c r="B177" s="16" t="s">
        <v>2581</v>
      </c>
      <c r="C177" s="16" t="s">
        <v>2582</v>
      </c>
      <c r="D177" s="16" t="s">
        <v>2583</v>
      </c>
      <c r="E177" s="16" t="s">
        <v>368</v>
      </c>
      <c r="F177" s="16" t="s">
        <v>477</v>
      </c>
      <c r="G177" s="24">
        <v>3.1261999999999999</v>
      </c>
      <c r="H177" s="16" t="s">
        <v>2584</v>
      </c>
      <c r="I177" s="6" t="s">
        <v>2024</v>
      </c>
    </row>
    <row r="178" spans="1:9" ht="91.8" x14ac:dyDescent="0.3">
      <c r="A178" s="3">
        <v>44378</v>
      </c>
      <c r="B178" s="16" t="s">
        <v>2585</v>
      </c>
      <c r="C178" s="16" t="s">
        <v>2586</v>
      </c>
      <c r="D178" s="16" t="s">
        <v>2587</v>
      </c>
      <c r="E178" s="16" t="s">
        <v>368</v>
      </c>
      <c r="F178" s="16" t="s">
        <v>362</v>
      </c>
      <c r="G178" s="24">
        <v>1053.7340999999999</v>
      </c>
      <c r="H178" s="16" t="s">
        <v>2588</v>
      </c>
      <c r="I178" s="6" t="s">
        <v>2024</v>
      </c>
    </row>
    <row r="179" spans="1:9" ht="20.399999999999999" x14ac:dyDescent="0.3">
      <c r="A179" s="3">
        <v>44378</v>
      </c>
      <c r="B179" s="16" t="s">
        <v>2589</v>
      </c>
      <c r="C179" s="16" t="s">
        <v>2590</v>
      </c>
      <c r="D179" s="16" t="s">
        <v>2591</v>
      </c>
      <c r="E179" s="16" t="s">
        <v>363</v>
      </c>
      <c r="F179" s="16" t="s">
        <v>362</v>
      </c>
      <c r="G179" s="24">
        <v>58.814700000000002</v>
      </c>
      <c r="H179" s="16" t="s">
        <v>2592</v>
      </c>
      <c r="I179" s="6" t="s">
        <v>2024</v>
      </c>
    </row>
    <row r="180" spans="1:9" ht="20.399999999999999" x14ac:dyDescent="0.3">
      <c r="A180" s="3">
        <v>44378</v>
      </c>
      <c r="B180" s="16" t="s">
        <v>2593</v>
      </c>
      <c r="C180" s="16" t="s">
        <v>2594</v>
      </c>
      <c r="D180" s="16" t="s">
        <v>2595</v>
      </c>
      <c r="E180" s="16" t="s">
        <v>363</v>
      </c>
      <c r="F180" s="16" t="s">
        <v>477</v>
      </c>
      <c r="G180" s="24">
        <v>61.141100000000002</v>
      </c>
      <c r="H180" s="16" t="s">
        <v>2596</v>
      </c>
      <c r="I180" s="6" t="s">
        <v>2024</v>
      </c>
    </row>
    <row r="181" spans="1:9" ht="20.399999999999999" x14ac:dyDescent="0.3">
      <c r="A181" s="3">
        <v>44378</v>
      </c>
      <c r="B181" s="16" t="s">
        <v>2597</v>
      </c>
      <c r="C181" s="16" t="s">
        <v>2598</v>
      </c>
      <c r="D181" s="16" t="s">
        <v>2599</v>
      </c>
      <c r="E181" s="16" t="s">
        <v>368</v>
      </c>
      <c r="F181" s="16" t="s">
        <v>477</v>
      </c>
      <c r="G181" s="24">
        <v>64.476699999999994</v>
      </c>
      <c r="H181" s="16" t="s">
        <v>2600</v>
      </c>
      <c r="I181" s="6" t="s">
        <v>2024</v>
      </c>
    </row>
    <row r="182" spans="1:9" ht="20.399999999999999" x14ac:dyDescent="0.3">
      <c r="A182" s="3">
        <v>44378</v>
      </c>
      <c r="B182" s="16" t="s">
        <v>2601</v>
      </c>
      <c r="C182" s="16" t="s">
        <v>2602</v>
      </c>
      <c r="D182" s="16" t="s">
        <v>2603</v>
      </c>
      <c r="E182" s="16" t="s">
        <v>368</v>
      </c>
      <c r="F182" s="16" t="s">
        <v>383</v>
      </c>
      <c r="G182" s="24">
        <v>64.208500000000001</v>
      </c>
      <c r="H182" s="16" t="s">
        <v>2604</v>
      </c>
      <c r="I182" s="6" t="s">
        <v>2024</v>
      </c>
    </row>
    <row r="183" spans="1:9" ht="20.399999999999999" x14ac:dyDescent="0.3">
      <c r="A183" s="3">
        <v>44378</v>
      </c>
      <c r="B183" s="16" t="s">
        <v>2605</v>
      </c>
      <c r="C183" s="16" t="s">
        <v>2606</v>
      </c>
      <c r="D183" s="16" t="s">
        <v>2607</v>
      </c>
      <c r="E183" s="16" t="s">
        <v>363</v>
      </c>
      <c r="F183" s="16" t="s">
        <v>362</v>
      </c>
      <c r="G183" s="24">
        <v>27.204699999999999</v>
      </c>
      <c r="H183" s="16" t="s">
        <v>2608</v>
      </c>
      <c r="I183" s="6" t="s">
        <v>2024</v>
      </c>
    </row>
    <row r="184" spans="1:9" ht="30.6" x14ac:dyDescent="0.3">
      <c r="A184" s="3">
        <v>44378</v>
      </c>
      <c r="B184" s="16" t="s">
        <v>2443</v>
      </c>
      <c r="C184" s="16" t="s">
        <v>2895</v>
      </c>
      <c r="D184" s="16" t="s">
        <v>2896</v>
      </c>
      <c r="E184" s="16" t="s">
        <v>363</v>
      </c>
      <c r="F184" s="16" t="s">
        <v>2897</v>
      </c>
      <c r="G184" s="4" t="s">
        <v>2898</v>
      </c>
      <c r="H184" s="18">
        <v>5213.74</v>
      </c>
      <c r="I184" s="6" t="s">
        <v>2024</v>
      </c>
    </row>
    <row r="185" spans="1:9" ht="30.6" x14ac:dyDescent="0.3">
      <c r="A185" s="3">
        <v>44378</v>
      </c>
      <c r="B185" s="16" t="s">
        <v>2899</v>
      </c>
      <c r="C185" s="16" t="s">
        <v>2900</v>
      </c>
      <c r="D185" s="16" t="s">
        <v>2901</v>
      </c>
      <c r="E185" s="16" t="s">
        <v>368</v>
      </c>
      <c r="F185" s="16" t="s">
        <v>866</v>
      </c>
      <c r="G185" s="4" t="s">
        <v>2902</v>
      </c>
      <c r="H185" s="18">
        <v>48444.46</v>
      </c>
      <c r="I185" s="6" t="s">
        <v>2024</v>
      </c>
    </row>
    <row r="186" spans="1:9" ht="20.399999999999999" x14ac:dyDescent="0.3">
      <c r="A186" s="3">
        <v>44378</v>
      </c>
      <c r="B186" s="16" t="s">
        <v>2903</v>
      </c>
      <c r="C186" s="16" t="s">
        <v>2904</v>
      </c>
      <c r="D186" s="16" t="s">
        <v>2905</v>
      </c>
      <c r="E186" s="16" t="s">
        <v>368</v>
      </c>
      <c r="F186" s="16" t="s">
        <v>2906</v>
      </c>
      <c r="G186" s="4" t="s">
        <v>2907</v>
      </c>
      <c r="H186" s="18">
        <v>2140.4499999999998</v>
      </c>
      <c r="I186" s="6" t="s">
        <v>2024</v>
      </c>
    </row>
    <row r="187" spans="1:9" ht="51" x14ac:dyDescent="0.3">
      <c r="A187" s="3">
        <v>44378</v>
      </c>
      <c r="B187" s="16" t="s">
        <v>2908</v>
      </c>
      <c r="C187" s="16" t="s">
        <v>2909</v>
      </c>
      <c r="D187" s="16" t="s">
        <v>2910</v>
      </c>
      <c r="E187" s="16" t="s">
        <v>368</v>
      </c>
      <c r="F187" s="16" t="s">
        <v>866</v>
      </c>
      <c r="G187" s="4" t="s">
        <v>2911</v>
      </c>
      <c r="H187" s="18">
        <v>26929.279999999999</v>
      </c>
      <c r="I187" s="6" t="s">
        <v>2024</v>
      </c>
    </row>
    <row r="188" spans="1:9" ht="20.399999999999999" x14ac:dyDescent="0.3">
      <c r="A188" s="3">
        <v>44378</v>
      </c>
      <c r="B188" s="16" t="s">
        <v>2912</v>
      </c>
      <c r="C188" s="16" t="s">
        <v>2913</v>
      </c>
      <c r="D188" s="16" t="s">
        <v>2914</v>
      </c>
      <c r="E188" s="16" t="s">
        <v>368</v>
      </c>
      <c r="F188" s="16" t="s">
        <v>643</v>
      </c>
      <c r="G188" s="4" t="s">
        <v>2915</v>
      </c>
      <c r="H188" s="18">
        <v>2758.3</v>
      </c>
      <c r="I188" s="6" t="s">
        <v>2024</v>
      </c>
    </row>
    <row r="189" spans="1:9" ht="51" x14ac:dyDescent="0.3">
      <c r="A189" s="3">
        <v>44378</v>
      </c>
      <c r="B189" s="16" t="s">
        <v>2916</v>
      </c>
      <c r="C189" s="16" t="s">
        <v>2917</v>
      </c>
      <c r="D189" s="16" t="s">
        <v>2918</v>
      </c>
      <c r="E189" s="16" t="s">
        <v>368</v>
      </c>
      <c r="F189" s="16" t="s">
        <v>362</v>
      </c>
      <c r="G189" s="4" t="s">
        <v>2919</v>
      </c>
      <c r="H189" s="18">
        <v>11212.35</v>
      </c>
      <c r="I189" s="6" t="s">
        <v>2024</v>
      </c>
    </row>
    <row r="190" spans="1:9" ht="20.399999999999999" x14ac:dyDescent="0.3">
      <c r="A190" s="3">
        <v>44378</v>
      </c>
      <c r="B190" s="16" t="s">
        <v>2920</v>
      </c>
      <c r="C190" s="16" t="s">
        <v>2921</v>
      </c>
      <c r="D190" s="16" t="s">
        <v>2922</v>
      </c>
      <c r="E190" s="16" t="s">
        <v>363</v>
      </c>
      <c r="F190" s="16" t="s">
        <v>2923</v>
      </c>
      <c r="G190" s="4" t="s">
        <v>2924</v>
      </c>
      <c r="H190" s="18">
        <v>787.47</v>
      </c>
      <c r="I190" s="6" t="s">
        <v>2024</v>
      </c>
    </row>
    <row r="191" spans="1:9" ht="20.399999999999999" x14ac:dyDescent="0.3">
      <c r="A191" s="3">
        <v>44378</v>
      </c>
      <c r="B191" s="16" t="s">
        <v>2925</v>
      </c>
      <c r="C191" s="16" t="s">
        <v>2926</v>
      </c>
      <c r="D191" s="16" t="s">
        <v>2927</v>
      </c>
      <c r="E191" s="16" t="s">
        <v>363</v>
      </c>
      <c r="F191" s="16" t="s">
        <v>813</v>
      </c>
      <c r="G191" s="4" t="s">
        <v>2928</v>
      </c>
      <c r="H191" s="18">
        <v>0</v>
      </c>
      <c r="I191" s="6" t="s">
        <v>2024</v>
      </c>
    </row>
    <row r="192" spans="1:9" ht="40.799999999999997" x14ac:dyDescent="0.3">
      <c r="A192" s="3"/>
      <c r="B192" s="16" t="s">
        <v>2929</v>
      </c>
      <c r="C192" s="16" t="s">
        <v>2930</v>
      </c>
      <c r="D192" s="16" t="s">
        <v>2931</v>
      </c>
      <c r="E192" s="16" t="s">
        <v>368</v>
      </c>
      <c r="F192" s="16" t="s">
        <v>608</v>
      </c>
      <c r="G192" s="4" t="s">
        <v>2932</v>
      </c>
      <c r="H192" s="18">
        <v>4723.84</v>
      </c>
      <c r="I192" s="6" t="s">
        <v>2024</v>
      </c>
    </row>
    <row r="193" spans="1:9" ht="20.399999999999999" x14ac:dyDescent="0.3">
      <c r="A193" s="3">
        <v>44378</v>
      </c>
      <c r="B193" s="16" t="s">
        <v>2933</v>
      </c>
      <c r="C193" s="16" t="s">
        <v>2934</v>
      </c>
      <c r="D193" s="16" t="s">
        <v>2935</v>
      </c>
      <c r="E193" s="16" t="s">
        <v>368</v>
      </c>
      <c r="F193" s="16" t="s">
        <v>608</v>
      </c>
      <c r="G193" s="4" t="s">
        <v>2936</v>
      </c>
      <c r="H193" s="18">
        <v>16522.150000000001</v>
      </c>
      <c r="I193" s="6" t="s">
        <v>2024</v>
      </c>
    </row>
    <row r="194" spans="1:9" ht="20.399999999999999" x14ac:dyDescent="0.3">
      <c r="A194" s="3">
        <v>44378</v>
      </c>
      <c r="B194" s="16" t="s">
        <v>2937</v>
      </c>
      <c r="C194" s="16" t="s">
        <v>2938</v>
      </c>
      <c r="D194" s="16" t="s">
        <v>2939</v>
      </c>
      <c r="E194" s="16" t="s">
        <v>368</v>
      </c>
      <c r="F194" s="16" t="s">
        <v>866</v>
      </c>
      <c r="G194" s="4" t="s">
        <v>2940</v>
      </c>
      <c r="H194" s="18">
        <v>2516.9499999999998</v>
      </c>
      <c r="I194" s="6" t="s">
        <v>2024</v>
      </c>
    </row>
    <row r="195" spans="1:9" ht="81.599999999999994" x14ac:dyDescent="0.3">
      <c r="A195" s="3">
        <v>44378</v>
      </c>
      <c r="B195" s="16" t="s">
        <v>2941</v>
      </c>
      <c r="C195" s="16" t="s">
        <v>2942</v>
      </c>
      <c r="D195" s="16" t="s">
        <v>2943</v>
      </c>
      <c r="E195" s="16" t="s">
        <v>368</v>
      </c>
      <c r="F195" s="16" t="s">
        <v>866</v>
      </c>
      <c r="G195" s="4" t="s">
        <v>2944</v>
      </c>
      <c r="H195" s="18">
        <v>9474.65</v>
      </c>
      <c r="I195" s="6" t="s">
        <v>2024</v>
      </c>
    </row>
    <row r="196" spans="1:9" ht="30.6" x14ac:dyDescent="0.3">
      <c r="A196" s="3">
        <v>44378</v>
      </c>
      <c r="B196" s="16" t="s">
        <v>2945</v>
      </c>
      <c r="C196" s="16" t="s">
        <v>2946</v>
      </c>
      <c r="D196" s="16" t="s">
        <v>2947</v>
      </c>
      <c r="E196" s="16" t="s">
        <v>368</v>
      </c>
      <c r="F196" s="16" t="s">
        <v>378</v>
      </c>
      <c r="G196" s="4" t="s">
        <v>2948</v>
      </c>
      <c r="H196" s="18">
        <v>3666.68</v>
      </c>
      <c r="I196" s="6" t="s">
        <v>2024</v>
      </c>
    </row>
    <row r="197" spans="1:9" ht="61.2" x14ac:dyDescent="0.3">
      <c r="A197" s="3">
        <v>44378</v>
      </c>
      <c r="B197" s="16" t="s">
        <v>2949</v>
      </c>
      <c r="C197" s="16" t="s">
        <v>2950</v>
      </c>
      <c r="D197" s="16" t="s">
        <v>2951</v>
      </c>
      <c r="E197" s="16" t="s">
        <v>368</v>
      </c>
      <c r="F197" s="16" t="s">
        <v>866</v>
      </c>
      <c r="G197" s="4" t="s">
        <v>2952</v>
      </c>
      <c r="H197" s="18">
        <v>17047.900000000001</v>
      </c>
      <c r="I197" s="6" t="s">
        <v>2024</v>
      </c>
    </row>
    <row r="198" spans="1:9" ht="20.399999999999999" x14ac:dyDescent="0.3">
      <c r="A198" s="3">
        <v>44378</v>
      </c>
      <c r="B198" s="16" t="s">
        <v>2953</v>
      </c>
      <c r="C198" s="16" t="s">
        <v>2954</v>
      </c>
      <c r="D198" s="16" t="s">
        <v>2955</v>
      </c>
      <c r="E198" s="16" t="s">
        <v>363</v>
      </c>
      <c r="F198" s="16" t="s">
        <v>813</v>
      </c>
      <c r="G198" s="4" t="s">
        <v>2956</v>
      </c>
      <c r="H198" s="18">
        <v>0</v>
      </c>
      <c r="I198" s="6" t="s">
        <v>2024</v>
      </c>
    </row>
    <row r="199" spans="1:9" ht="20.399999999999999" x14ac:dyDescent="0.3">
      <c r="A199" s="3">
        <v>44378</v>
      </c>
      <c r="B199" s="16" t="s">
        <v>2957</v>
      </c>
      <c r="C199" s="16" t="s">
        <v>2958</v>
      </c>
      <c r="D199" s="16" t="s">
        <v>2959</v>
      </c>
      <c r="E199" s="16" t="s">
        <v>363</v>
      </c>
      <c r="F199" s="16" t="s">
        <v>383</v>
      </c>
      <c r="G199" s="4" t="s">
        <v>2960</v>
      </c>
      <c r="H199" s="18">
        <v>122.33</v>
      </c>
      <c r="I199" s="6" t="s">
        <v>2024</v>
      </c>
    </row>
    <row r="200" spans="1:9" ht="20.399999999999999" x14ac:dyDescent="0.3">
      <c r="A200" s="3">
        <v>44378</v>
      </c>
      <c r="B200" s="16" t="s">
        <v>2961</v>
      </c>
      <c r="C200" s="16" t="s">
        <v>2962</v>
      </c>
      <c r="D200" s="16" t="s">
        <v>2963</v>
      </c>
      <c r="E200" s="16" t="s">
        <v>363</v>
      </c>
      <c r="F200" s="16" t="s">
        <v>2923</v>
      </c>
      <c r="G200" s="4" t="s">
        <v>2964</v>
      </c>
      <c r="H200" s="18">
        <v>948.88</v>
      </c>
      <c r="I200" s="6" t="s">
        <v>2024</v>
      </c>
    </row>
    <row r="201" spans="1:9" ht="20.399999999999999" x14ac:dyDescent="0.3">
      <c r="A201" s="3">
        <v>44378</v>
      </c>
      <c r="B201" s="16" t="s">
        <v>2965</v>
      </c>
      <c r="C201" s="16" t="s">
        <v>2966</v>
      </c>
      <c r="D201" s="16" t="s">
        <v>2967</v>
      </c>
      <c r="E201" s="16" t="s">
        <v>478</v>
      </c>
      <c r="F201" s="16" t="s">
        <v>2968</v>
      </c>
      <c r="G201" s="4" t="s">
        <v>2969</v>
      </c>
      <c r="H201" s="18">
        <v>54.44</v>
      </c>
      <c r="I201" s="6" t="s">
        <v>2024</v>
      </c>
    </row>
    <row r="202" spans="1:9" ht="20.399999999999999" x14ac:dyDescent="0.3">
      <c r="A202" s="3">
        <v>44434</v>
      </c>
      <c r="B202" s="16" t="s">
        <v>3447</v>
      </c>
      <c r="C202" s="16" t="s">
        <v>3470</v>
      </c>
      <c r="D202" s="16" t="s">
        <v>3493</v>
      </c>
      <c r="E202" s="16" t="s">
        <v>363</v>
      </c>
      <c r="F202" s="16" t="s">
        <v>383</v>
      </c>
      <c r="G202" s="24">
        <v>28.817900000000002</v>
      </c>
      <c r="H202" s="16" t="s">
        <v>3518</v>
      </c>
      <c r="I202" s="6" t="s">
        <v>2024</v>
      </c>
    </row>
    <row r="203" spans="1:9" ht="20.399999999999999" x14ac:dyDescent="0.3">
      <c r="A203" s="3">
        <v>44434</v>
      </c>
      <c r="B203" s="16" t="s">
        <v>3448</v>
      </c>
      <c r="C203" s="16" t="s">
        <v>3471</v>
      </c>
      <c r="D203" s="16" t="s">
        <v>3494</v>
      </c>
      <c r="E203" s="16" t="s">
        <v>368</v>
      </c>
      <c r="F203" s="16" t="s">
        <v>477</v>
      </c>
      <c r="G203" s="24">
        <v>220.52789999999999</v>
      </c>
      <c r="H203" s="16" t="s">
        <v>3519</v>
      </c>
      <c r="I203" s="6" t="s">
        <v>2024</v>
      </c>
    </row>
    <row r="204" spans="1:9" ht="61.2" x14ac:dyDescent="0.3">
      <c r="A204" s="3">
        <v>44434</v>
      </c>
      <c r="B204" s="16" t="s">
        <v>3449</v>
      </c>
      <c r="C204" s="16" t="s">
        <v>3472</v>
      </c>
      <c r="D204" s="16" t="s">
        <v>3495</v>
      </c>
      <c r="E204" s="16" t="s">
        <v>368</v>
      </c>
      <c r="F204" s="16" t="s">
        <v>477</v>
      </c>
      <c r="G204" s="24">
        <v>424.10809999999998</v>
      </c>
      <c r="H204" s="16" t="s">
        <v>3520</v>
      </c>
      <c r="I204" s="6" t="s">
        <v>2024</v>
      </c>
    </row>
    <row r="205" spans="1:9" ht="61.2" x14ac:dyDescent="0.3">
      <c r="A205" s="3">
        <v>44434</v>
      </c>
      <c r="B205" s="16" t="s">
        <v>3450</v>
      </c>
      <c r="C205" s="16" t="s">
        <v>3473</v>
      </c>
      <c r="D205" s="16" t="s">
        <v>3496</v>
      </c>
      <c r="E205" s="16" t="s">
        <v>368</v>
      </c>
      <c r="F205" s="16" t="s">
        <v>477</v>
      </c>
      <c r="G205" s="24">
        <v>341.3777</v>
      </c>
      <c r="H205" s="16" t="s">
        <v>3521</v>
      </c>
      <c r="I205" s="6" t="s">
        <v>2024</v>
      </c>
    </row>
    <row r="206" spans="1:9" ht="20.399999999999999" x14ac:dyDescent="0.3">
      <c r="A206" s="3">
        <v>44434</v>
      </c>
      <c r="B206" s="16" t="s">
        <v>3451</v>
      </c>
      <c r="C206" s="16" t="s">
        <v>3474</v>
      </c>
      <c r="D206" s="16" t="s">
        <v>3497</v>
      </c>
      <c r="E206" s="16" t="s">
        <v>368</v>
      </c>
      <c r="F206" s="16" t="s">
        <v>383</v>
      </c>
      <c r="G206" s="24">
        <v>90.636799999999994</v>
      </c>
      <c r="H206" s="16" t="s">
        <v>3522</v>
      </c>
      <c r="I206" s="6" t="s">
        <v>2024</v>
      </c>
    </row>
    <row r="207" spans="1:9" ht="20.399999999999999" x14ac:dyDescent="0.3">
      <c r="A207" s="3">
        <v>44434</v>
      </c>
      <c r="B207" s="16" t="s">
        <v>2338</v>
      </c>
      <c r="C207" s="16" t="s">
        <v>2339</v>
      </c>
      <c r="D207" s="16" t="s">
        <v>2340</v>
      </c>
      <c r="E207" s="16" t="s">
        <v>368</v>
      </c>
      <c r="F207" s="16" t="s">
        <v>643</v>
      </c>
      <c r="G207" s="24">
        <v>180.18809999999999</v>
      </c>
      <c r="H207" s="16" t="s">
        <v>3523</v>
      </c>
      <c r="I207" s="6" t="s">
        <v>2024</v>
      </c>
    </row>
    <row r="208" spans="1:9" ht="20.399999999999999" x14ac:dyDescent="0.3">
      <c r="A208" s="3">
        <v>44434</v>
      </c>
      <c r="B208" s="16" t="s">
        <v>2342</v>
      </c>
      <c r="C208" s="16" t="s">
        <v>2343</v>
      </c>
      <c r="D208" s="16" t="s">
        <v>2344</v>
      </c>
      <c r="E208" s="16" t="s">
        <v>368</v>
      </c>
      <c r="F208" s="16" t="s">
        <v>362</v>
      </c>
      <c r="G208" s="24">
        <v>6.2443</v>
      </c>
      <c r="H208" s="16" t="s">
        <v>2345</v>
      </c>
      <c r="I208" s="6" t="s">
        <v>2024</v>
      </c>
    </row>
    <row r="209" spans="1:9" ht="20.399999999999999" x14ac:dyDescent="0.3">
      <c r="A209" s="3">
        <v>44434</v>
      </c>
      <c r="B209" s="16" t="s">
        <v>674</v>
      </c>
      <c r="C209" s="16" t="s">
        <v>673</v>
      </c>
      <c r="D209" s="16" t="s">
        <v>3498</v>
      </c>
      <c r="E209" s="16" t="s">
        <v>363</v>
      </c>
      <c r="F209" s="16" t="s">
        <v>468</v>
      </c>
      <c r="G209" s="24">
        <v>7.9652000000000003</v>
      </c>
      <c r="H209" s="16" t="s">
        <v>3524</v>
      </c>
      <c r="I209" s="6" t="s">
        <v>2024</v>
      </c>
    </row>
    <row r="210" spans="1:9" ht="51" x14ac:dyDescent="0.3">
      <c r="A210" s="3">
        <v>44434</v>
      </c>
      <c r="B210" s="16" t="s">
        <v>3452</v>
      </c>
      <c r="C210" s="16" t="s">
        <v>3475</v>
      </c>
      <c r="D210" s="16" t="s">
        <v>3499</v>
      </c>
      <c r="E210" s="16" t="s">
        <v>368</v>
      </c>
      <c r="F210" s="16" t="s">
        <v>383</v>
      </c>
      <c r="G210" s="24">
        <v>424.06049999999999</v>
      </c>
      <c r="H210" s="16" t="s">
        <v>3525</v>
      </c>
      <c r="I210" s="6" t="s">
        <v>2024</v>
      </c>
    </row>
    <row r="211" spans="1:9" ht="20.399999999999999" x14ac:dyDescent="0.3">
      <c r="A211" s="3">
        <v>44434</v>
      </c>
      <c r="B211" s="16" t="s">
        <v>3453</v>
      </c>
      <c r="C211" s="16" t="s">
        <v>3476</v>
      </c>
      <c r="D211" s="16" t="s">
        <v>3500</v>
      </c>
      <c r="E211" s="16" t="s">
        <v>363</v>
      </c>
      <c r="F211" s="16" t="s">
        <v>608</v>
      </c>
      <c r="G211" s="24">
        <v>2.0865999999999998</v>
      </c>
      <c r="H211" s="16" t="s">
        <v>3526</v>
      </c>
      <c r="I211" s="6" t="s">
        <v>2024</v>
      </c>
    </row>
    <row r="212" spans="1:9" ht="20.399999999999999" x14ac:dyDescent="0.3">
      <c r="A212" s="3">
        <v>44434</v>
      </c>
      <c r="B212" s="16" t="s">
        <v>3454</v>
      </c>
      <c r="C212" s="16" t="s">
        <v>3477</v>
      </c>
      <c r="D212" s="16" t="s">
        <v>3501</v>
      </c>
      <c r="E212" s="16" t="s">
        <v>363</v>
      </c>
      <c r="F212" s="16" t="s">
        <v>477</v>
      </c>
      <c r="G212" s="24">
        <v>83.364900000000006</v>
      </c>
      <c r="H212" s="16" t="s">
        <v>3527</v>
      </c>
      <c r="I212" s="6" t="s">
        <v>2024</v>
      </c>
    </row>
    <row r="213" spans="1:9" ht="20.399999999999999" x14ac:dyDescent="0.3">
      <c r="A213" s="3">
        <v>44434</v>
      </c>
      <c r="B213" s="16" t="s">
        <v>517</v>
      </c>
      <c r="C213" s="16" t="s">
        <v>516</v>
      </c>
      <c r="D213" s="16" t="s">
        <v>3502</v>
      </c>
      <c r="E213" s="16" t="s">
        <v>368</v>
      </c>
      <c r="F213" s="16" t="s">
        <v>362</v>
      </c>
      <c r="G213" s="24">
        <v>26.183599999999998</v>
      </c>
      <c r="H213" s="16" t="s">
        <v>3528</v>
      </c>
      <c r="I213" s="6" t="s">
        <v>2024</v>
      </c>
    </row>
    <row r="214" spans="1:9" ht="20.399999999999999" x14ac:dyDescent="0.3">
      <c r="A214" s="3">
        <v>44434</v>
      </c>
      <c r="B214" s="16" t="s">
        <v>485</v>
      </c>
      <c r="C214" s="16" t="s">
        <v>484</v>
      </c>
      <c r="D214" s="16" t="s">
        <v>3503</v>
      </c>
      <c r="E214" s="16" t="s">
        <v>363</v>
      </c>
      <c r="F214" s="16" t="s">
        <v>477</v>
      </c>
      <c r="G214" s="24">
        <v>76.388099999999994</v>
      </c>
      <c r="H214" s="16" t="s">
        <v>3529</v>
      </c>
      <c r="I214" s="6" t="s">
        <v>2024</v>
      </c>
    </row>
    <row r="215" spans="1:9" ht="20.399999999999999" x14ac:dyDescent="0.3">
      <c r="A215" s="3">
        <v>44434</v>
      </c>
      <c r="B215" s="16" t="s">
        <v>3455</v>
      </c>
      <c r="C215" s="16" t="s">
        <v>3478</v>
      </c>
      <c r="D215" s="16" t="s">
        <v>3504</v>
      </c>
      <c r="E215" s="16" t="s">
        <v>368</v>
      </c>
      <c r="F215" s="16" t="s">
        <v>477</v>
      </c>
      <c r="G215" s="24">
        <v>44.816200000000002</v>
      </c>
      <c r="H215" s="16" t="s">
        <v>3530</v>
      </c>
      <c r="I215" s="6" t="s">
        <v>2024</v>
      </c>
    </row>
    <row r="216" spans="1:9" ht="30.6" x14ac:dyDescent="0.3">
      <c r="A216" s="3">
        <v>44434</v>
      </c>
      <c r="B216" s="16" t="s">
        <v>3456</v>
      </c>
      <c r="C216" s="16" t="s">
        <v>3479</v>
      </c>
      <c r="D216" s="16" t="s">
        <v>3505</v>
      </c>
      <c r="E216" s="16" t="s">
        <v>368</v>
      </c>
      <c r="F216" s="16" t="s">
        <v>477</v>
      </c>
      <c r="G216" s="24">
        <v>154.4932</v>
      </c>
      <c r="H216" s="16" t="s">
        <v>3531</v>
      </c>
      <c r="I216" s="6" t="s">
        <v>2024</v>
      </c>
    </row>
    <row r="217" spans="1:9" ht="20.399999999999999" x14ac:dyDescent="0.3">
      <c r="A217" s="3">
        <v>44434</v>
      </c>
      <c r="B217" s="16" t="s">
        <v>3457</v>
      </c>
      <c r="C217" s="16" t="s">
        <v>3480</v>
      </c>
      <c r="D217" s="16" t="s">
        <v>3506</v>
      </c>
      <c r="E217" s="16" t="s">
        <v>368</v>
      </c>
      <c r="F217" s="16" t="s">
        <v>608</v>
      </c>
      <c r="G217" s="24">
        <v>10.104900000000001</v>
      </c>
      <c r="H217" s="16" t="s">
        <v>3532</v>
      </c>
      <c r="I217" s="6" t="s">
        <v>2024</v>
      </c>
    </row>
    <row r="218" spans="1:9" ht="30.6" x14ac:dyDescent="0.3">
      <c r="A218" s="3">
        <v>44434</v>
      </c>
      <c r="B218" s="16" t="s">
        <v>3458</v>
      </c>
      <c r="C218" s="16" t="s">
        <v>3481</v>
      </c>
      <c r="D218" s="16" t="s">
        <v>3507</v>
      </c>
      <c r="E218" s="16" t="s">
        <v>368</v>
      </c>
      <c r="F218" s="16" t="s">
        <v>378</v>
      </c>
      <c r="G218" s="24">
        <v>369.96030000000002</v>
      </c>
      <c r="H218" s="16" t="s">
        <v>3533</v>
      </c>
      <c r="I218" s="6" t="s">
        <v>2024</v>
      </c>
    </row>
    <row r="219" spans="1:9" ht="20.399999999999999" x14ac:dyDescent="0.3">
      <c r="A219" s="3">
        <v>44434</v>
      </c>
      <c r="B219" s="16" t="s">
        <v>3459</v>
      </c>
      <c r="C219" s="16" t="s">
        <v>3482</v>
      </c>
      <c r="D219" s="16" t="s">
        <v>3508</v>
      </c>
      <c r="E219" s="16" t="s">
        <v>363</v>
      </c>
      <c r="F219" s="16" t="s">
        <v>378</v>
      </c>
      <c r="G219" s="24">
        <v>0.69369999999999998</v>
      </c>
      <c r="H219" s="16" t="s">
        <v>3534</v>
      </c>
      <c r="I219" s="6" t="s">
        <v>2024</v>
      </c>
    </row>
    <row r="220" spans="1:9" ht="40.799999999999997" x14ac:dyDescent="0.3">
      <c r="A220" s="3">
        <v>44434</v>
      </c>
      <c r="B220" s="16" t="s">
        <v>3460</v>
      </c>
      <c r="C220" s="16" t="s">
        <v>3483</v>
      </c>
      <c r="D220" s="16" t="s">
        <v>3509</v>
      </c>
      <c r="E220" s="16" t="s">
        <v>368</v>
      </c>
      <c r="F220" s="16" t="s">
        <v>477</v>
      </c>
      <c r="G220" s="24">
        <v>56.345199999999998</v>
      </c>
      <c r="H220" s="16" t="s">
        <v>3535</v>
      </c>
      <c r="I220" s="6" t="s">
        <v>2024</v>
      </c>
    </row>
    <row r="221" spans="1:9" ht="20.399999999999999" x14ac:dyDescent="0.3">
      <c r="A221" s="3">
        <v>44434</v>
      </c>
      <c r="B221" s="16" t="s">
        <v>3461</v>
      </c>
      <c r="C221" s="16" t="s">
        <v>3484</v>
      </c>
      <c r="D221" s="16" t="s">
        <v>3510</v>
      </c>
      <c r="E221" s="16" t="s">
        <v>363</v>
      </c>
      <c r="F221" s="16" t="s">
        <v>362</v>
      </c>
      <c r="G221" s="24">
        <v>13.783200000000001</v>
      </c>
      <c r="H221" s="16" t="s">
        <v>3536</v>
      </c>
      <c r="I221" s="6" t="s">
        <v>2024</v>
      </c>
    </row>
    <row r="222" spans="1:9" ht="20.399999999999999" x14ac:dyDescent="0.3">
      <c r="A222" s="3">
        <v>44434</v>
      </c>
      <c r="B222" s="16" t="s">
        <v>3462</v>
      </c>
      <c r="C222" s="16" t="s">
        <v>3485</v>
      </c>
      <c r="D222" s="16" t="s">
        <v>3510</v>
      </c>
      <c r="E222" s="16" t="s">
        <v>363</v>
      </c>
      <c r="F222" s="16" t="s">
        <v>362</v>
      </c>
      <c r="G222" s="24">
        <v>9.6148000000000007</v>
      </c>
      <c r="H222" s="16" t="s">
        <v>3537</v>
      </c>
      <c r="I222" s="6" t="s">
        <v>2024</v>
      </c>
    </row>
    <row r="223" spans="1:9" ht="20.399999999999999" x14ac:dyDescent="0.3">
      <c r="A223" s="3">
        <v>44434</v>
      </c>
      <c r="B223" s="16" t="s">
        <v>3463</v>
      </c>
      <c r="C223" s="16" t="s">
        <v>3486</v>
      </c>
      <c r="D223" s="16" t="s">
        <v>3511</v>
      </c>
      <c r="E223" s="16" t="s">
        <v>363</v>
      </c>
      <c r="F223" s="16" t="s">
        <v>477</v>
      </c>
      <c r="G223" s="24">
        <v>85.471000000000004</v>
      </c>
      <c r="H223" s="16" t="s">
        <v>3538</v>
      </c>
      <c r="I223" s="6" t="s">
        <v>2024</v>
      </c>
    </row>
    <row r="224" spans="1:9" ht="20.399999999999999" x14ac:dyDescent="0.3">
      <c r="A224" s="3">
        <v>44434</v>
      </c>
      <c r="B224" s="16" t="s">
        <v>3464</v>
      </c>
      <c r="C224" s="16" t="s">
        <v>3487</v>
      </c>
      <c r="D224" s="16" t="s">
        <v>3512</v>
      </c>
      <c r="E224" s="16" t="s">
        <v>368</v>
      </c>
      <c r="F224" s="16" t="s">
        <v>477</v>
      </c>
      <c r="G224" s="24">
        <v>195.02850000000001</v>
      </c>
      <c r="H224" s="16" t="s">
        <v>3539</v>
      </c>
      <c r="I224" s="6" t="s">
        <v>2024</v>
      </c>
    </row>
    <row r="225" spans="1:9" ht="20.399999999999999" x14ac:dyDescent="0.3">
      <c r="A225" s="3">
        <v>44434</v>
      </c>
      <c r="B225" s="16" t="s">
        <v>3465</v>
      </c>
      <c r="C225" s="16" t="s">
        <v>3488</v>
      </c>
      <c r="D225" s="16" t="s">
        <v>3513</v>
      </c>
      <c r="E225" s="16" t="s">
        <v>368</v>
      </c>
      <c r="F225" s="16" t="s">
        <v>362</v>
      </c>
      <c r="G225" s="24">
        <v>157.52860000000001</v>
      </c>
      <c r="H225" s="16" t="s">
        <v>3540</v>
      </c>
      <c r="I225" s="6" t="s">
        <v>2024</v>
      </c>
    </row>
    <row r="226" spans="1:9" ht="61.2" x14ac:dyDescent="0.3">
      <c r="A226" s="3">
        <v>44434</v>
      </c>
      <c r="B226" s="16" t="s">
        <v>3466</v>
      </c>
      <c r="C226" s="16" t="s">
        <v>3489</v>
      </c>
      <c r="D226" s="16" t="s">
        <v>3514</v>
      </c>
      <c r="E226" s="16" t="s">
        <v>368</v>
      </c>
      <c r="F226" s="16" t="s">
        <v>378</v>
      </c>
      <c r="G226" s="24">
        <v>152.61660000000001</v>
      </c>
      <c r="H226" s="16" t="s">
        <v>3541</v>
      </c>
      <c r="I226" s="6" t="s">
        <v>2024</v>
      </c>
    </row>
    <row r="227" spans="1:9" ht="20.399999999999999" x14ac:dyDescent="0.3">
      <c r="A227" s="3">
        <v>44434</v>
      </c>
      <c r="B227" s="16" t="s">
        <v>3467</v>
      </c>
      <c r="C227" s="16" t="s">
        <v>3490</v>
      </c>
      <c r="D227" s="16" t="s">
        <v>3515</v>
      </c>
      <c r="E227" s="16" t="s">
        <v>368</v>
      </c>
      <c r="F227" s="16" t="s">
        <v>378</v>
      </c>
      <c r="G227" s="24">
        <v>64.495099999999994</v>
      </c>
      <c r="H227" s="16" t="s">
        <v>3542</v>
      </c>
      <c r="I227" s="6" t="s">
        <v>2024</v>
      </c>
    </row>
    <row r="228" spans="1:9" ht="20.399999999999999" x14ac:dyDescent="0.3">
      <c r="A228" s="3">
        <v>44434</v>
      </c>
      <c r="B228" s="16" t="s">
        <v>3468</v>
      </c>
      <c r="C228" s="16" t="s">
        <v>3491</v>
      </c>
      <c r="D228" s="16" t="s">
        <v>3516</v>
      </c>
      <c r="E228" s="16" t="s">
        <v>363</v>
      </c>
      <c r="F228" s="16" t="s">
        <v>378</v>
      </c>
      <c r="G228" s="24">
        <v>5.5491000000000001</v>
      </c>
      <c r="H228" s="16" t="s">
        <v>3543</v>
      </c>
      <c r="I228" s="6" t="s">
        <v>2024</v>
      </c>
    </row>
    <row r="229" spans="1:9" ht="51" x14ac:dyDescent="0.3">
      <c r="A229" s="3">
        <v>44434</v>
      </c>
      <c r="B229" s="16" t="s">
        <v>3469</v>
      </c>
      <c r="C229" s="16" t="s">
        <v>3492</v>
      </c>
      <c r="D229" s="16" t="s">
        <v>3517</v>
      </c>
      <c r="E229" s="16" t="s">
        <v>368</v>
      </c>
      <c r="F229" s="16" t="s">
        <v>378</v>
      </c>
      <c r="G229" s="24">
        <v>64.818899999999999</v>
      </c>
      <c r="H229" s="16" t="s">
        <v>3544</v>
      </c>
      <c r="I229" s="6" t="s">
        <v>2024</v>
      </c>
    </row>
    <row r="230" spans="1:9" ht="30.6" x14ac:dyDescent="0.3">
      <c r="A230" s="3">
        <v>44462</v>
      </c>
      <c r="B230" s="16" t="s">
        <v>3702</v>
      </c>
      <c r="C230" s="16" t="s">
        <v>3703</v>
      </c>
      <c r="D230" s="16" t="s">
        <v>3704</v>
      </c>
      <c r="E230" s="16" t="s">
        <v>478</v>
      </c>
      <c r="F230" s="16" t="s">
        <v>468</v>
      </c>
      <c r="G230" s="24">
        <v>3.7000000000000002E-3</v>
      </c>
      <c r="H230" s="16" t="s">
        <v>3705</v>
      </c>
      <c r="I230" s="6" t="s">
        <v>2024</v>
      </c>
    </row>
    <row r="231" spans="1:9" ht="20.399999999999999" x14ac:dyDescent="0.3">
      <c r="A231" s="3">
        <v>44462</v>
      </c>
      <c r="B231" s="16" t="s">
        <v>3706</v>
      </c>
      <c r="C231" s="16" t="s">
        <v>3707</v>
      </c>
      <c r="D231" s="16" t="s">
        <v>3708</v>
      </c>
      <c r="E231" s="16" t="s">
        <v>363</v>
      </c>
      <c r="F231" s="16" t="s">
        <v>634</v>
      </c>
      <c r="G231" s="24">
        <v>76.493799999999993</v>
      </c>
      <c r="H231" s="16" t="s">
        <v>3709</v>
      </c>
      <c r="I231" s="6" t="s">
        <v>2024</v>
      </c>
    </row>
    <row r="232" spans="1:9" ht="20.399999999999999" x14ac:dyDescent="0.3">
      <c r="A232" s="3">
        <v>44462</v>
      </c>
      <c r="B232" s="16" t="s">
        <v>3710</v>
      </c>
      <c r="C232" s="16" t="s">
        <v>3711</v>
      </c>
      <c r="D232" s="16" t="s">
        <v>3712</v>
      </c>
      <c r="E232" s="16" t="s">
        <v>363</v>
      </c>
      <c r="F232" s="16" t="s">
        <v>634</v>
      </c>
      <c r="G232" s="24">
        <v>19.306699999999999</v>
      </c>
      <c r="H232" s="16" t="s">
        <v>3713</v>
      </c>
      <c r="I232" s="6" t="s">
        <v>2024</v>
      </c>
    </row>
    <row r="233" spans="1:9" ht="20.399999999999999" x14ac:dyDescent="0.3">
      <c r="A233" s="3">
        <v>44462</v>
      </c>
      <c r="B233" s="16" t="s">
        <v>3714</v>
      </c>
      <c r="C233" s="16" t="s">
        <v>3715</v>
      </c>
      <c r="D233" s="16" t="s">
        <v>2043</v>
      </c>
      <c r="E233" s="16" t="s">
        <v>368</v>
      </c>
      <c r="F233" s="16" t="s">
        <v>634</v>
      </c>
      <c r="G233" s="24">
        <v>52.163499999999999</v>
      </c>
      <c r="H233" s="16" t="s">
        <v>3716</v>
      </c>
      <c r="I233" s="6" t="s">
        <v>2024</v>
      </c>
    </row>
    <row r="234" spans="1:9" ht="20.399999999999999" x14ac:dyDescent="0.3">
      <c r="A234" s="3">
        <v>44462</v>
      </c>
      <c r="B234" s="16" t="s">
        <v>3717</v>
      </c>
      <c r="C234" s="16" t="s">
        <v>3718</v>
      </c>
      <c r="D234" s="16" t="s">
        <v>2037</v>
      </c>
      <c r="E234" s="16" t="s">
        <v>363</v>
      </c>
      <c r="F234" s="16" t="s">
        <v>634</v>
      </c>
      <c r="G234" s="24">
        <v>2.6217999999999999</v>
      </c>
      <c r="H234" s="16" t="s">
        <v>3719</v>
      </c>
      <c r="I234" s="6" t="s">
        <v>2024</v>
      </c>
    </row>
    <row r="235" spans="1:9" ht="20.399999999999999" x14ac:dyDescent="0.3">
      <c r="A235" s="3">
        <v>44462</v>
      </c>
      <c r="B235" s="16" t="s">
        <v>3720</v>
      </c>
      <c r="C235" s="16" t="s">
        <v>3721</v>
      </c>
      <c r="D235" s="16" t="s">
        <v>3722</v>
      </c>
      <c r="E235" s="16" t="s">
        <v>368</v>
      </c>
      <c r="F235" s="16" t="s">
        <v>383</v>
      </c>
      <c r="G235" s="24">
        <v>26.787500000000001</v>
      </c>
      <c r="H235" s="16" t="s">
        <v>3723</v>
      </c>
      <c r="I235" s="6" t="s">
        <v>2024</v>
      </c>
    </row>
    <row r="236" spans="1:9" ht="20.399999999999999" x14ac:dyDescent="0.3">
      <c r="A236" s="3">
        <v>44462</v>
      </c>
      <c r="B236" s="16" t="s">
        <v>3724</v>
      </c>
      <c r="C236" s="16" t="s">
        <v>3725</v>
      </c>
      <c r="D236" s="16" t="s">
        <v>3327</v>
      </c>
      <c r="E236" s="16" t="s">
        <v>363</v>
      </c>
      <c r="F236" s="16" t="s">
        <v>383</v>
      </c>
      <c r="G236" s="24">
        <v>0.1396</v>
      </c>
      <c r="H236" s="16" t="s">
        <v>3726</v>
      </c>
      <c r="I236" s="6" t="s">
        <v>2024</v>
      </c>
    </row>
    <row r="237" spans="1:9" ht="20.399999999999999" x14ac:dyDescent="0.3">
      <c r="A237" s="3">
        <v>44462</v>
      </c>
      <c r="B237" s="16" t="s">
        <v>2289</v>
      </c>
      <c r="C237" s="16" t="s">
        <v>3727</v>
      </c>
      <c r="D237" s="16" t="s">
        <v>3712</v>
      </c>
      <c r="E237" s="16" t="s">
        <v>363</v>
      </c>
      <c r="F237" s="16" t="s">
        <v>634</v>
      </c>
      <c r="G237" s="24">
        <v>168.51900000000001</v>
      </c>
      <c r="H237" s="16" t="s">
        <v>3728</v>
      </c>
      <c r="I237" s="6" t="s">
        <v>2024</v>
      </c>
    </row>
    <row r="238" spans="1:9" ht="20.399999999999999" x14ac:dyDescent="0.3">
      <c r="A238" s="3">
        <v>44462</v>
      </c>
      <c r="B238" s="16" t="s">
        <v>3729</v>
      </c>
      <c r="C238" s="16" t="s">
        <v>3730</v>
      </c>
      <c r="D238" s="16" t="s">
        <v>3731</v>
      </c>
      <c r="E238" s="16" t="s">
        <v>363</v>
      </c>
      <c r="F238" s="16" t="s">
        <v>383</v>
      </c>
      <c r="G238" s="24">
        <v>78.078599999999994</v>
      </c>
      <c r="H238" s="16" t="s">
        <v>3732</v>
      </c>
      <c r="I238" s="6" t="s">
        <v>2024</v>
      </c>
    </row>
    <row r="239" spans="1:9" ht="20.399999999999999" x14ac:dyDescent="0.3">
      <c r="A239" s="3">
        <v>44462</v>
      </c>
      <c r="B239" s="16" t="s">
        <v>3733</v>
      </c>
      <c r="C239" s="16" t="s">
        <v>3734</v>
      </c>
      <c r="D239" s="16" t="s">
        <v>3493</v>
      </c>
      <c r="E239" s="16" t="s">
        <v>368</v>
      </c>
      <c r="F239" s="16" t="s">
        <v>383</v>
      </c>
      <c r="G239" s="24">
        <v>1.6870000000000001</v>
      </c>
      <c r="H239" s="16" t="s">
        <v>3735</v>
      </c>
      <c r="I239" s="6" t="s">
        <v>2024</v>
      </c>
    </row>
    <row r="240" spans="1:9" ht="20.399999999999999" x14ac:dyDescent="0.3">
      <c r="A240" s="3">
        <v>44462</v>
      </c>
      <c r="B240" s="16" t="s">
        <v>3736</v>
      </c>
      <c r="C240" s="16" t="s">
        <v>3737</v>
      </c>
      <c r="D240" s="16" t="s">
        <v>3738</v>
      </c>
      <c r="E240" s="16" t="s">
        <v>363</v>
      </c>
      <c r="F240" s="16" t="s">
        <v>362</v>
      </c>
      <c r="G240" s="24">
        <v>0.1128</v>
      </c>
      <c r="H240" s="16" t="s">
        <v>3739</v>
      </c>
      <c r="I240" s="6" t="s">
        <v>2024</v>
      </c>
    </row>
    <row r="241" spans="1:9" ht="20.399999999999999" x14ac:dyDescent="0.3">
      <c r="A241" s="3">
        <v>44462</v>
      </c>
      <c r="B241" s="16" t="s">
        <v>3450</v>
      </c>
      <c r="C241" s="16" t="s">
        <v>3740</v>
      </c>
      <c r="D241" s="16" t="s">
        <v>3741</v>
      </c>
      <c r="E241" s="16" t="s">
        <v>363</v>
      </c>
      <c r="F241" s="16" t="s">
        <v>477</v>
      </c>
      <c r="G241" s="24">
        <v>1.8939999999999999</v>
      </c>
      <c r="H241" s="16" t="s">
        <v>3742</v>
      </c>
      <c r="I241" s="6" t="s">
        <v>2024</v>
      </c>
    </row>
    <row r="242" spans="1:9" ht="30.6" x14ac:dyDescent="0.3">
      <c r="A242" s="3">
        <v>44462</v>
      </c>
      <c r="B242" s="16" t="s">
        <v>3743</v>
      </c>
      <c r="C242" s="16" t="s">
        <v>3744</v>
      </c>
      <c r="D242" s="16" t="s">
        <v>3745</v>
      </c>
      <c r="E242" s="16" t="s">
        <v>368</v>
      </c>
      <c r="F242" s="16" t="s">
        <v>378</v>
      </c>
      <c r="G242" s="24">
        <v>340.58850000000001</v>
      </c>
      <c r="H242" s="16" t="s">
        <v>3746</v>
      </c>
      <c r="I242" s="6" t="s">
        <v>2024</v>
      </c>
    </row>
    <row r="243" spans="1:9" ht="61.2" x14ac:dyDescent="0.3">
      <c r="A243" s="3">
        <v>44462</v>
      </c>
      <c r="B243" s="16" t="s">
        <v>3747</v>
      </c>
      <c r="C243" s="16" t="s">
        <v>3748</v>
      </c>
      <c r="D243" s="16" t="s">
        <v>3749</v>
      </c>
      <c r="E243" s="16" t="s">
        <v>368</v>
      </c>
      <c r="F243" s="16" t="s">
        <v>477</v>
      </c>
      <c r="G243" s="24">
        <v>942.80330000000004</v>
      </c>
      <c r="H243" s="16" t="s">
        <v>3750</v>
      </c>
      <c r="I243" s="6" t="s">
        <v>2024</v>
      </c>
    </row>
    <row r="244" spans="1:9" ht="30.6" x14ac:dyDescent="0.3">
      <c r="A244" s="3">
        <v>44462</v>
      </c>
      <c r="B244" s="16" t="s">
        <v>3751</v>
      </c>
      <c r="C244" s="16" t="s">
        <v>3752</v>
      </c>
      <c r="D244" s="16" t="s">
        <v>3753</v>
      </c>
      <c r="E244" s="16" t="s">
        <v>363</v>
      </c>
      <c r="F244" s="16" t="s">
        <v>468</v>
      </c>
      <c r="G244" s="24">
        <v>19.107600000000001</v>
      </c>
      <c r="H244" s="16" t="s">
        <v>3754</v>
      </c>
      <c r="I244" s="6" t="s">
        <v>2024</v>
      </c>
    </row>
    <row r="245" spans="1:9" ht="20.399999999999999" x14ac:dyDescent="0.3">
      <c r="A245" s="3">
        <v>44462</v>
      </c>
      <c r="B245" s="16" t="s">
        <v>3755</v>
      </c>
      <c r="C245" s="16" t="s">
        <v>3756</v>
      </c>
      <c r="D245" s="16" t="s">
        <v>3757</v>
      </c>
      <c r="E245" s="16" t="s">
        <v>363</v>
      </c>
      <c r="F245" s="16" t="s">
        <v>468</v>
      </c>
      <c r="G245" s="24">
        <v>2.3801000000000001</v>
      </c>
      <c r="H245" s="16" t="s">
        <v>3758</v>
      </c>
      <c r="I245" s="6" t="s">
        <v>2024</v>
      </c>
    </row>
    <row r="246" spans="1:9" ht="20.399999999999999" x14ac:dyDescent="0.3">
      <c r="A246" s="3">
        <v>44462</v>
      </c>
      <c r="B246" s="16" t="s">
        <v>3759</v>
      </c>
      <c r="C246" s="16" t="s">
        <v>3760</v>
      </c>
      <c r="D246" s="16" t="s">
        <v>3761</v>
      </c>
      <c r="E246" s="16" t="s">
        <v>363</v>
      </c>
      <c r="F246" s="16" t="s">
        <v>608</v>
      </c>
      <c r="G246" s="24">
        <v>0.24879999999999999</v>
      </c>
      <c r="H246" s="16" t="s">
        <v>3762</v>
      </c>
      <c r="I246" s="6" t="s">
        <v>2024</v>
      </c>
    </row>
    <row r="247" spans="1:9" ht="20.399999999999999" x14ac:dyDescent="0.3">
      <c r="A247" s="3">
        <v>44462</v>
      </c>
      <c r="B247" s="16" t="s">
        <v>2346</v>
      </c>
      <c r="C247" s="16" t="s">
        <v>2347</v>
      </c>
      <c r="D247" s="16" t="s">
        <v>2348</v>
      </c>
      <c r="E247" s="16" t="s">
        <v>363</v>
      </c>
      <c r="F247" s="16" t="s">
        <v>362</v>
      </c>
      <c r="G247" s="24">
        <v>57.313000000000002</v>
      </c>
      <c r="H247" s="16" t="s">
        <v>3763</v>
      </c>
      <c r="I247" s="6" t="s">
        <v>2024</v>
      </c>
    </row>
    <row r="248" spans="1:9" ht="20.399999999999999" x14ac:dyDescent="0.3">
      <c r="A248" s="35">
        <v>44462</v>
      </c>
      <c r="B248" s="36" t="s">
        <v>3764</v>
      </c>
      <c r="C248" s="36" t="s">
        <v>3765</v>
      </c>
      <c r="D248" s="36" t="s">
        <v>3766</v>
      </c>
      <c r="E248" s="36" t="s">
        <v>478</v>
      </c>
      <c r="F248" s="36" t="s">
        <v>373</v>
      </c>
      <c r="G248" s="39">
        <v>5.0700000000000002E-2</v>
      </c>
      <c r="H248" s="36" t="s">
        <v>3919</v>
      </c>
      <c r="I248" s="38" t="s">
        <v>2025</v>
      </c>
    </row>
    <row r="249" spans="1:9" ht="20.399999999999999" x14ac:dyDescent="0.3">
      <c r="A249" s="3">
        <v>44462</v>
      </c>
      <c r="B249" s="16" t="s">
        <v>3767</v>
      </c>
      <c r="C249" s="16" t="s">
        <v>3768</v>
      </c>
      <c r="D249" s="16" t="s">
        <v>3769</v>
      </c>
      <c r="E249" s="16" t="s">
        <v>363</v>
      </c>
      <c r="F249" s="16" t="s">
        <v>608</v>
      </c>
      <c r="G249" s="24">
        <v>0.16450000000000001</v>
      </c>
      <c r="H249" s="16" t="s">
        <v>3770</v>
      </c>
      <c r="I249" s="6" t="s">
        <v>2024</v>
      </c>
    </row>
    <row r="250" spans="1:9" ht="20.399999999999999" x14ac:dyDescent="0.3">
      <c r="A250" s="3">
        <v>44462</v>
      </c>
      <c r="B250" s="16" t="s">
        <v>615</v>
      </c>
      <c r="C250" s="16" t="s">
        <v>614</v>
      </c>
      <c r="D250" s="16" t="s">
        <v>3771</v>
      </c>
      <c r="E250" s="16" t="s">
        <v>363</v>
      </c>
      <c r="F250" s="16" t="s">
        <v>468</v>
      </c>
      <c r="G250" s="24">
        <v>1.1955</v>
      </c>
      <c r="H250" s="16" t="s">
        <v>3772</v>
      </c>
      <c r="I250" s="6" t="s">
        <v>2024</v>
      </c>
    </row>
    <row r="251" spans="1:9" ht="30.6" x14ac:dyDescent="0.3">
      <c r="A251" s="3">
        <v>44462</v>
      </c>
      <c r="B251" s="16" t="s">
        <v>3773</v>
      </c>
      <c r="C251" s="16" t="s">
        <v>3774</v>
      </c>
      <c r="D251" s="16" t="s">
        <v>3775</v>
      </c>
      <c r="E251" s="16" t="s">
        <v>368</v>
      </c>
      <c r="F251" s="16" t="s">
        <v>477</v>
      </c>
      <c r="G251" s="24">
        <v>430.82510000000002</v>
      </c>
      <c r="H251" s="16" t="s">
        <v>3776</v>
      </c>
      <c r="I251" s="6" t="s">
        <v>2024</v>
      </c>
    </row>
    <row r="252" spans="1:9" ht="20.399999999999999" x14ac:dyDescent="0.3">
      <c r="A252" s="3">
        <v>44462</v>
      </c>
      <c r="B252" s="16" t="s">
        <v>3777</v>
      </c>
      <c r="C252" s="16" t="s">
        <v>3778</v>
      </c>
      <c r="D252" s="16" t="s">
        <v>3779</v>
      </c>
      <c r="E252" s="16" t="s">
        <v>363</v>
      </c>
      <c r="F252" s="16" t="s">
        <v>378</v>
      </c>
      <c r="G252" s="24">
        <v>14.1281</v>
      </c>
      <c r="H252" s="16" t="s">
        <v>3780</v>
      </c>
      <c r="I252" s="6" t="s">
        <v>2024</v>
      </c>
    </row>
    <row r="253" spans="1:9" ht="20.399999999999999" x14ac:dyDescent="0.3">
      <c r="A253" s="3">
        <v>44462</v>
      </c>
      <c r="B253" s="16" t="s">
        <v>3781</v>
      </c>
      <c r="C253" s="16" t="s">
        <v>3782</v>
      </c>
      <c r="D253" s="16" t="s">
        <v>3783</v>
      </c>
      <c r="E253" s="16" t="s">
        <v>363</v>
      </c>
      <c r="F253" s="16" t="s">
        <v>608</v>
      </c>
      <c r="G253" s="24">
        <v>0.30230000000000001</v>
      </c>
      <c r="H253" s="16" t="s">
        <v>3784</v>
      </c>
      <c r="I253" s="6" t="s">
        <v>2024</v>
      </c>
    </row>
    <row r="254" spans="1:9" ht="20.399999999999999" x14ac:dyDescent="0.3">
      <c r="A254" s="3">
        <v>44462</v>
      </c>
      <c r="B254" s="16" t="s">
        <v>3785</v>
      </c>
      <c r="C254" s="16" t="s">
        <v>3786</v>
      </c>
      <c r="D254" s="16" t="s">
        <v>3787</v>
      </c>
      <c r="E254" s="16" t="s">
        <v>478</v>
      </c>
      <c r="F254" s="16" t="s">
        <v>608</v>
      </c>
      <c r="G254" s="24">
        <v>0.1298</v>
      </c>
      <c r="H254" s="16" t="s">
        <v>3788</v>
      </c>
      <c r="I254" s="6" t="s">
        <v>2024</v>
      </c>
    </row>
    <row r="255" spans="1:9" ht="20.399999999999999" x14ac:dyDescent="0.3">
      <c r="A255" s="3">
        <v>44462</v>
      </c>
      <c r="B255" s="16" t="s">
        <v>3789</v>
      </c>
      <c r="C255" s="16" t="s">
        <v>3790</v>
      </c>
      <c r="D255" s="16" t="s">
        <v>3791</v>
      </c>
      <c r="E255" s="16" t="s">
        <v>478</v>
      </c>
      <c r="F255" s="16" t="s">
        <v>378</v>
      </c>
      <c r="G255" s="24">
        <v>1.5173000000000001</v>
      </c>
      <c r="H255" s="16" t="s">
        <v>3792</v>
      </c>
      <c r="I255" s="6" t="s">
        <v>2024</v>
      </c>
    </row>
    <row r="256" spans="1:9" ht="20.399999999999999" x14ac:dyDescent="0.3">
      <c r="A256" s="3">
        <v>44462</v>
      </c>
      <c r="B256" s="16" t="s">
        <v>481</v>
      </c>
      <c r="C256" s="16" t="s">
        <v>480</v>
      </c>
      <c r="D256" s="16" t="s">
        <v>3793</v>
      </c>
      <c r="E256" s="16" t="s">
        <v>478</v>
      </c>
      <c r="F256" s="16" t="s">
        <v>477</v>
      </c>
      <c r="G256" s="24">
        <v>0.93759999999999999</v>
      </c>
      <c r="H256" s="16" t="s">
        <v>3794</v>
      </c>
      <c r="I256" s="6" t="s">
        <v>2024</v>
      </c>
    </row>
    <row r="257" spans="1:9" ht="30.6" x14ac:dyDescent="0.3">
      <c r="A257" s="3">
        <v>44462</v>
      </c>
      <c r="B257" s="16" t="s">
        <v>3795</v>
      </c>
      <c r="C257" s="16" t="s">
        <v>3796</v>
      </c>
      <c r="D257" s="16" t="s">
        <v>3797</v>
      </c>
      <c r="E257" s="16" t="s">
        <v>368</v>
      </c>
      <c r="F257" s="16" t="s">
        <v>477</v>
      </c>
      <c r="G257" s="24">
        <v>340.04430000000002</v>
      </c>
      <c r="H257" s="16" t="s">
        <v>3798</v>
      </c>
      <c r="I257" s="6" t="s">
        <v>2024</v>
      </c>
    </row>
    <row r="258" spans="1:9" ht="20.399999999999999" x14ac:dyDescent="0.3">
      <c r="A258" s="3">
        <v>44462</v>
      </c>
      <c r="B258" s="16" t="s">
        <v>3799</v>
      </c>
      <c r="C258" s="16" t="s">
        <v>3800</v>
      </c>
      <c r="D258" s="16" t="s">
        <v>3801</v>
      </c>
      <c r="E258" s="16" t="s">
        <v>478</v>
      </c>
      <c r="F258" s="16" t="s">
        <v>362</v>
      </c>
      <c r="G258" s="24">
        <v>0.24049999999999999</v>
      </c>
      <c r="H258" s="16" t="s">
        <v>3802</v>
      </c>
      <c r="I258" s="6" t="s">
        <v>2024</v>
      </c>
    </row>
    <row r="259" spans="1:9" ht="20.399999999999999" x14ac:dyDescent="0.3">
      <c r="A259" s="3">
        <v>44462</v>
      </c>
      <c r="B259" s="16" t="s">
        <v>3803</v>
      </c>
      <c r="C259" s="16" t="s">
        <v>3804</v>
      </c>
      <c r="D259" s="16" t="s">
        <v>3805</v>
      </c>
      <c r="E259" s="16" t="s">
        <v>368</v>
      </c>
      <c r="F259" s="16" t="s">
        <v>477</v>
      </c>
      <c r="G259" s="24">
        <v>34.708399999999997</v>
      </c>
      <c r="H259" s="16" t="s">
        <v>3806</v>
      </c>
      <c r="I259" s="6" t="s">
        <v>2024</v>
      </c>
    </row>
    <row r="260" spans="1:9" ht="20.399999999999999" x14ac:dyDescent="0.3">
      <c r="A260" s="3">
        <v>44462</v>
      </c>
      <c r="B260" s="16" t="s">
        <v>3807</v>
      </c>
      <c r="C260" s="16" t="s">
        <v>3808</v>
      </c>
      <c r="D260" s="16" t="s">
        <v>3809</v>
      </c>
      <c r="E260" s="16" t="s">
        <v>368</v>
      </c>
      <c r="F260" s="16" t="s">
        <v>477</v>
      </c>
      <c r="G260" s="24">
        <v>49.927300000000002</v>
      </c>
      <c r="H260" s="16" t="s">
        <v>3810</v>
      </c>
      <c r="I260" s="6" t="s">
        <v>2024</v>
      </c>
    </row>
    <row r="261" spans="1:9" ht="20.399999999999999" x14ac:dyDescent="0.3">
      <c r="A261" s="3">
        <v>44462</v>
      </c>
      <c r="B261" s="16" t="s">
        <v>3811</v>
      </c>
      <c r="C261" s="16" t="s">
        <v>3812</v>
      </c>
      <c r="D261" s="16" t="s">
        <v>3813</v>
      </c>
      <c r="E261" s="16" t="s">
        <v>363</v>
      </c>
      <c r="F261" s="16" t="s">
        <v>373</v>
      </c>
      <c r="G261" s="24">
        <v>0.13469999999999999</v>
      </c>
      <c r="H261" s="16" t="s">
        <v>3814</v>
      </c>
      <c r="I261" s="6" t="s">
        <v>2024</v>
      </c>
    </row>
    <row r="262" spans="1:9" ht="20.399999999999999" x14ac:dyDescent="0.3">
      <c r="A262" s="3">
        <v>44462</v>
      </c>
      <c r="B262" s="16" t="s">
        <v>3815</v>
      </c>
      <c r="C262" s="16" t="s">
        <v>3816</v>
      </c>
      <c r="D262" s="16" t="s">
        <v>3817</v>
      </c>
      <c r="E262" s="16" t="s">
        <v>478</v>
      </c>
      <c r="F262" s="16" t="s">
        <v>378</v>
      </c>
      <c r="G262" s="24">
        <v>0.16</v>
      </c>
      <c r="H262" s="16" t="s">
        <v>3818</v>
      </c>
      <c r="I262" s="6" t="s">
        <v>2024</v>
      </c>
    </row>
    <row r="263" spans="1:9" ht="20.399999999999999" x14ac:dyDescent="0.3">
      <c r="A263" s="3">
        <v>44462</v>
      </c>
      <c r="B263" s="16" t="s">
        <v>3819</v>
      </c>
      <c r="C263" s="16" t="s">
        <v>3820</v>
      </c>
      <c r="D263" s="16" t="s">
        <v>3817</v>
      </c>
      <c r="E263" s="16" t="s">
        <v>363</v>
      </c>
      <c r="F263" s="16" t="s">
        <v>477</v>
      </c>
      <c r="G263" s="24">
        <v>3.7900000000000003E-2</v>
      </c>
      <c r="H263" s="16" t="s">
        <v>3821</v>
      </c>
      <c r="I263" s="6" t="s">
        <v>2024</v>
      </c>
    </row>
    <row r="264" spans="1:9" ht="20.399999999999999" x14ac:dyDescent="0.3">
      <c r="A264" s="3">
        <v>44462</v>
      </c>
      <c r="B264" s="16" t="s">
        <v>3822</v>
      </c>
      <c r="C264" s="16" t="s">
        <v>3823</v>
      </c>
      <c r="D264" s="16" t="s">
        <v>3817</v>
      </c>
      <c r="E264" s="16" t="s">
        <v>363</v>
      </c>
      <c r="F264" s="16" t="s">
        <v>477</v>
      </c>
      <c r="G264" s="24">
        <v>4.4299999999999999E-2</v>
      </c>
      <c r="H264" s="16" t="s">
        <v>3824</v>
      </c>
      <c r="I264" s="6" t="s">
        <v>2024</v>
      </c>
    </row>
    <row r="265" spans="1:9" ht="20.399999999999999" x14ac:dyDescent="0.3">
      <c r="A265" s="3">
        <v>44462</v>
      </c>
      <c r="B265" s="16" t="s">
        <v>3825</v>
      </c>
      <c r="C265" s="16" t="s">
        <v>3826</v>
      </c>
      <c r="D265" s="16" t="s">
        <v>3817</v>
      </c>
      <c r="E265" s="16" t="s">
        <v>478</v>
      </c>
      <c r="F265" s="16" t="s">
        <v>634</v>
      </c>
      <c r="G265" s="24">
        <v>2.69E-2</v>
      </c>
      <c r="H265" s="16" t="s">
        <v>3827</v>
      </c>
      <c r="I265" s="6" t="s">
        <v>2024</v>
      </c>
    </row>
    <row r="266" spans="1:9" ht="40.799999999999997" x14ac:dyDescent="0.3">
      <c r="A266" s="3">
        <v>44462</v>
      </c>
      <c r="B266" s="16" t="s">
        <v>3828</v>
      </c>
      <c r="C266" s="16" t="s">
        <v>3829</v>
      </c>
      <c r="D266" s="16" t="s">
        <v>3830</v>
      </c>
      <c r="E266" s="16" t="s">
        <v>368</v>
      </c>
      <c r="F266" s="16" t="s">
        <v>468</v>
      </c>
      <c r="G266" s="24">
        <v>26.025700000000001</v>
      </c>
      <c r="H266" s="16" t="s">
        <v>3831</v>
      </c>
      <c r="I266" s="6" t="s">
        <v>2024</v>
      </c>
    </row>
    <row r="267" spans="1:9" ht="20.399999999999999" x14ac:dyDescent="0.3">
      <c r="A267" s="3">
        <v>44462</v>
      </c>
      <c r="B267" s="16" t="s">
        <v>3832</v>
      </c>
      <c r="C267" s="16" t="s">
        <v>3833</v>
      </c>
      <c r="D267" s="16" t="s">
        <v>3834</v>
      </c>
      <c r="E267" s="16" t="s">
        <v>368</v>
      </c>
      <c r="F267" s="16" t="s">
        <v>378</v>
      </c>
      <c r="G267" s="24">
        <v>170.59719999999999</v>
      </c>
      <c r="H267" s="16" t="s">
        <v>3835</v>
      </c>
      <c r="I267" s="6" t="s">
        <v>2024</v>
      </c>
    </row>
    <row r="268" spans="1:9" ht="20.399999999999999" x14ac:dyDescent="0.3">
      <c r="A268" s="3">
        <v>44490</v>
      </c>
      <c r="B268" s="4" t="s">
        <v>4160</v>
      </c>
      <c r="C268" s="4" t="s">
        <v>4161</v>
      </c>
      <c r="D268" s="4" t="s">
        <v>4162</v>
      </c>
      <c r="E268" s="4" t="s">
        <v>478</v>
      </c>
      <c r="F268" s="4" t="s">
        <v>378</v>
      </c>
      <c r="G268" s="40">
        <v>0.13519999999999999</v>
      </c>
      <c r="H268" s="4" t="s">
        <v>4163</v>
      </c>
      <c r="I268" s="6" t="s">
        <v>2024</v>
      </c>
    </row>
    <row r="269" spans="1:9" ht="20.399999999999999" x14ac:dyDescent="0.3">
      <c r="A269" s="3">
        <v>44490</v>
      </c>
      <c r="B269" s="4" t="s">
        <v>4164</v>
      </c>
      <c r="C269" s="4" t="s">
        <v>4165</v>
      </c>
      <c r="D269" s="4" t="s">
        <v>4166</v>
      </c>
      <c r="E269" s="4" t="s">
        <v>363</v>
      </c>
      <c r="F269" s="4" t="s">
        <v>378</v>
      </c>
      <c r="G269" s="40">
        <v>2.4500000000000001E-2</v>
      </c>
      <c r="H269" s="4" t="s">
        <v>4167</v>
      </c>
      <c r="I269" s="6" t="s">
        <v>2024</v>
      </c>
    </row>
    <row r="270" spans="1:9" ht="20.399999999999999" x14ac:dyDescent="0.3">
      <c r="A270" s="3">
        <v>44490</v>
      </c>
      <c r="B270" s="4" t="s">
        <v>4168</v>
      </c>
      <c r="C270" s="4" t="s">
        <v>4169</v>
      </c>
      <c r="D270" s="4" t="s">
        <v>3611</v>
      </c>
      <c r="E270" s="4" t="s">
        <v>478</v>
      </c>
      <c r="F270" s="4" t="s">
        <v>378</v>
      </c>
      <c r="G270" s="40">
        <v>1.83E-2</v>
      </c>
      <c r="H270" s="4" t="s">
        <v>4170</v>
      </c>
      <c r="I270" s="6" t="s">
        <v>2024</v>
      </c>
    </row>
    <row r="271" spans="1:9" ht="20.399999999999999" x14ac:dyDescent="0.3">
      <c r="A271" s="3">
        <v>44490</v>
      </c>
      <c r="B271" s="4" t="s">
        <v>4171</v>
      </c>
      <c r="C271" s="4" t="s">
        <v>4172</v>
      </c>
      <c r="D271" s="4" t="s">
        <v>4173</v>
      </c>
      <c r="E271" s="4" t="s">
        <v>363</v>
      </c>
      <c r="F271" s="4" t="s">
        <v>378</v>
      </c>
      <c r="G271" s="40">
        <v>1.38E-2</v>
      </c>
      <c r="H271" s="4" t="s">
        <v>4174</v>
      </c>
      <c r="I271" s="6" t="s">
        <v>2024</v>
      </c>
    </row>
    <row r="272" spans="1:9" ht="30.6" x14ac:dyDescent="0.3">
      <c r="A272" s="3">
        <v>44490</v>
      </c>
      <c r="B272" s="4" t="s">
        <v>4175</v>
      </c>
      <c r="C272" s="4" t="s">
        <v>4176</v>
      </c>
      <c r="D272" s="4" t="s">
        <v>4177</v>
      </c>
      <c r="E272" s="4" t="s">
        <v>368</v>
      </c>
      <c r="F272" s="4" t="s">
        <v>634</v>
      </c>
      <c r="G272" s="40">
        <v>66.097200000000001</v>
      </c>
      <c r="H272" s="4" t="s">
        <v>4178</v>
      </c>
      <c r="I272" s="6" t="s">
        <v>2024</v>
      </c>
    </row>
    <row r="273" spans="1:9" ht="20.399999999999999" x14ac:dyDescent="0.3">
      <c r="A273" s="3">
        <v>44490</v>
      </c>
      <c r="B273" s="4" t="s">
        <v>4179</v>
      </c>
      <c r="C273" s="4" t="s">
        <v>4180</v>
      </c>
      <c r="D273" s="4" t="s">
        <v>4181</v>
      </c>
      <c r="E273" s="4" t="s">
        <v>363</v>
      </c>
      <c r="F273" s="4" t="s">
        <v>634</v>
      </c>
      <c r="G273" s="40">
        <v>75.233199999999997</v>
      </c>
      <c r="H273" s="4" t="s">
        <v>4182</v>
      </c>
      <c r="I273" s="6" t="s">
        <v>2024</v>
      </c>
    </row>
    <row r="274" spans="1:9" ht="20.399999999999999" x14ac:dyDescent="0.3">
      <c r="A274" s="3">
        <v>44490</v>
      </c>
      <c r="B274" s="4" t="s">
        <v>4183</v>
      </c>
      <c r="C274" s="4" t="s">
        <v>4184</v>
      </c>
      <c r="D274" s="4" t="s">
        <v>4185</v>
      </c>
      <c r="E274" s="4" t="s">
        <v>363</v>
      </c>
      <c r="F274" s="4" t="s">
        <v>383</v>
      </c>
      <c r="G274" s="40">
        <v>6.8099999999999994E-2</v>
      </c>
      <c r="H274" s="4" t="s">
        <v>4186</v>
      </c>
      <c r="I274" s="6" t="s">
        <v>2024</v>
      </c>
    </row>
    <row r="275" spans="1:9" ht="20.399999999999999" x14ac:dyDescent="0.3">
      <c r="A275" s="3">
        <v>44490</v>
      </c>
      <c r="B275" s="4" t="s">
        <v>4187</v>
      </c>
      <c r="C275" s="4" t="s">
        <v>4188</v>
      </c>
      <c r="D275" s="4" t="s">
        <v>4189</v>
      </c>
      <c r="E275" s="4" t="s">
        <v>363</v>
      </c>
      <c r="F275" s="4" t="s">
        <v>634</v>
      </c>
      <c r="G275" s="40">
        <v>20.199200000000001</v>
      </c>
      <c r="H275" s="4" t="s">
        <v>4190</v>
      </c>
      <c r="I275" s="6" t="s">
        <v>2024</v>
      </c>
    </row>
    <row r="276" spans="1:9" ht="20.399999999999999" x14ac:dyDescent="0.3">
      <c r="A276" s="3">
        <v>44490</v>
      </c>
      <c r="B276" s="4" t="s">
        <v>4191</v>
      </c>
      <c r="C276" s="4" t="s">
        <v>4192</v>
      </c>
      <c r="D276" s="4" t="s">
        <v>4193</v>
      </c>
      <c r="E276" s="4" t="s">
        <v>363</v>
      </c>
      <c r="F276" s="4" t="s">
        <v>634</v>
      </c>
      <c r="G276" s="40">
        <v>9.4299999999999995E-2</v>
      </c>
      <c r="H276" s="4" t="s">
        <v>4194</v>
      </c>
      <c r="I276" s="6" t="s">
        <v>2024</v>
      </c>
    </row>
    <row r="277" spans="1:9" ht="20.399999999999999" x14ac:dyDescent="0.3">
      <c r="A277" s="3">
        <v>44490</v>
      </c>
      <c r="B277" s="4" t="s">
        <v>4195</v>
      </c>
      <c r="C277" s="4" t="s">
        <v>4196</v>
      </c>
      <c r="D277" s="4" t="s">
        <v>3637</v>
      </c>
      <c r="E277" s="4" t="s">
        <v>363</v>
      </c>
      <c r="F277" s="4" t="s">
        <v>634</v>
      </c>
      <c r="G277" s="40">
        <v>0.52939999999999998</v>
      </c>
      <c r="H277" s="4" t="s">
        <v>4197</v>
      </c>
      <c r="I277" s="6" t="s">
        <v>2024</v>
      </c>
    </row>
    <row r="278" spans="1:9" ht="61.2" x14ac:dyDescent="0.3">
      <c r="A278" s="3">
        <v>44490</v>
      </c>
      <c r="B278" s="4" t="s">
        <v>4198</v>
      </c>
      <c r="C278" s="4" t="s">
        <v>4199</v>
      </c>
      <c r="D278" s="4" t="s">
        <v>4200</v>
      </c>
      <c r="E278" s="4" t="s">
        <v>368</v>
      </c>
      <c r="F278" s="4" t="s">
        <v>477</v>
      </c>
      <c r="G278" s="40">
        <v>185.864</v>
      </c>
      <c r="H278" s="4" t="s">
        <v>4201</v>
      </c>
      <c r="I278" s="6" t="s">
        <v>2024</v>
      </c>
    </row>
    <row r="279" spans="1:9" ht="20.399999999999999" x14ac:dyDescent="0.3">
      <c r="A279" s="3">
        <v>44490</v>
      </c>
      <c r="B279" s="4" t="s">
        <v>4202</v>
      </c>
      <c r="C279" s="4" t="s">
        <v>4203</v>
      </c>
      <c r="D279" s="4" t="s">
        <v>4204</v>
      </c>
      <c r="E279" s="4" t="s">
        <v>363</v>
      </c>
      <c r="F279" s="4" t="s">
        <v>362</v>
      </c>
      <c r="G279" s="40">
        <v>2.2700000000000001E-2</v>
      </c>
      <c r="H279" s="4" t="s">
        <v>4205</v>
      </c>
      <c r="I279" s="6" t="s">
        <v>2024</v>
      </c>
    </row>
    <row r="280" spans="1:9" ht="20.399999999999999" x14ac:dyDescent="0.3">
      <c r="A280" s="3">
        <v>44490</v>
      </c>
      <c r="B280" s="4" t="s">
        <v>4206</v>
      </c>
      <c r="C280" s="4" t="s">
        <v>4207</v>
      </c>
      <c r="D280" s="4" t="s">
        <v>4208</v>
      </c>
      <c r="E280" s="4" t="s">
        <v>363</v>
      </c>
      <c r="F280" s="4" t="s">
        <v>608</v>
      </c>
      <c r="G280" s="40">
        <v>72.673500000000004</v>
      </c>
      <c r="H280" s="4" t="s">
        <v>4209</v>
      </c>
      <c r="I280" s="6" t="s">
        <v>2024</v>
      </c>
    </row>
    <row r="281" spans="1:9" ht="40.799999999999997" x14ac:dyDescent="0.3">
      <c r="A281" s="35">
        <v>44490</v>
      </c>
      <c r="B281" s="36" t="s">
        <v>4210</v>
      </c>
      <c r="C281" s="36" t="s">
        <v>4211</v>
      </c>
      <c r="D281" s="36" t="s">
        <v>4212</v>
      </c>
      <c r="E281" s="36" t="s">
        <v>368</v>
      </c>
      <c r="F281" s="36" t="s">
        <v>362</v>
      </c>
      <c r="G281" s="39">
        <v>286.3134</v>
      </c>
      <c r="H281" s="36" t="s">
        <v>4314</v>
      </c>
      <c r="I281" s="38" t="s">
        <v>2025</v>
      </c>
    </row>
    <row r="282" spans="1:9" ht="20.399999999999999" x14ac:dyDescent="0.3">
      <c r="A282" s="3">
        <v>44490</v>
      </c>
      <c r="B282" s="4" t="s">
        <v>4213</v>
      </c>
      <c r="C282" s="4" t="s">
        <v>4214</v>
      </c>
      <c r="D282" s="4" t="s">
        <v>4215</v>
      </c>
      <c r="E282" s="4" t="s">
        <v>363</v>
      </c>
      <c r="F282" s="4" t="s">
        <v>362</v>
      </c>
      <c r="G282" s="40">
        <v>13.8523</v>
      </c>
      <c r="H282" s="4" t="s">
        <v>4216</v>
      </c>
      <c r="I282" s="6" t="s">
        <v>2024</v>
      </c>
    </row>
    <row r="283" spans="1:9" ht="30.6" x14ac:dyDescent="0.3">
      <c r="A283" s="3">
        <v>44490</v>
      </c>
      <c r="B283" s="4" t="s">
        <v>4217</v>
      </c>
      <c r="C283" s="4" t="s">
        <v>4218</v>
      </c>
      <c r="D283" s="4" t="s">
        <v>4219</v>
      </c>
      <c r="E283" s="4" t="s">
        <v>368</v>
      </c>
      <c r="F283" s="4" t="s">
        <v>362</v>
      </c>
      <c r="G283" s="40">
        <v>417.98110000000003</v>
      </c>
      <c r="H283" s="4" t="s">
        <v>4220</v>
      </c>
      <c r="I283" s="6" t="s">
        <v>2024</v>
      </c>
    </row>
    <row r="284" spans="1:9" ht="20.399999999999999" x14ac:dyDescent="0.3">
      <c r="A284" s="3">
        <v>44490</v>
      </c>
      <c r="B284" s="4" t="s">
        <v>4221</v>
      </c>
      <c r="C284" s="4" t="s">
        <v>4222</v>
      </c>
      <c r="D284" s="4" t="s">
        <v>4223</v>
      </c>
      <c r="E284" s="4" t="s">
        <v>363</v>
      </c>
      <c r="F284" s="4" t="s">
        <v>362</v>
      </c>
      <c r="G284" s="40">
        <v>13.023199999999999</v>
      </c>
      <c r="H284" s="4" t="s">
        <v>4224</v>
      </c>
      <c r="I284" s="6" t="s">
        <v>2024</v>
      </c>
    </row>
    <row r="285" spans="1:9" ht="20.399999999999999" x14ac:dyDescent="0.3">
      <c r="A285" s="3">
        <v>44490</v>
      </c>
      <c r="B285" s="4" t="s">
        <v>2354</v>
      </c>
      <c r="C285" s="4" t="s">
        <v>2355</v>
      </c>
      <c r="D285" s="4" t="s">
        <v>2356</v>
      </c>
      <c r="E285" s="4" t="s">
        <v>368</v>
      </c>
      <c r="F285" s="4" t="s">
        <v>362</v>
      </c>
      <c r="G285" s="40">
        <v>34.160899999999998</v>
      </c>
      <c r="H285" s="4" t="s">
        <v>4225</v>
      </c>
      <c r="I285" s="6" t="s">
        <v>2024</v>
      </c>
    </row>
    <row r="286" spans="1:9" ht="20.399999999999999" x14ac:dyDescent="0.3">
      <c r="A286" s="3">
        <v>44490</v>
      </c>
      <c r="B286" s="4" t="s">
        <v>4226</v>
      </c>
      <c r="C286" s="4" t="s">
        <v>4227</v>
      </c>
      <c r="D286" s="4" t="s">
        <v>4228</v>
      </c>
      <c r="E286" s="4" t="s">
        <v>363</v>
      </c>
      <c r="F286" s="4" t="s">
        <v>477</v>
      </c>
      <c r="G286" s="40">
        <v>16.950800000000001</v>
      </c>
      <c r="H286" s="4" t="s">
        <v>4229</v>
      </c>
      <c r="I286" s="6" t="s">
        <v>2024</v>
      </c>
    </row>
    <row r="287" spans="1:9" ht="20.399999999999999" x14ac:dyDescent="0.3">
      <c r="A287" s="3">
        <v>44490</v>
      </c>
      <c r="B287" s="4" t="s">
        <v>4230</v>
      </c>
      <c r="C287" s="4" t="s">
        <v>4231</v>
      </c>
      <c r="D287" s="4" t="s">
        <v>4232</v>
      </c>
      <c r="E287" s="4" t="s">
        <v>368</v>
      </c>
      <c r="F287" s="4" t="s">
        <v>362</v>
      </c>
      <c r="G287" s="40">
        <v>415.12860000000001</v>
      </c>
      <c r="H287" s="4" t="s">
        <v>4233</v>
      </c>
      <c r="I287" s="6" t="s">
        <v>2024</v>
      </c>
    </row>
    <row r="288" spans="1:9" ht="20.399999999999999" x14ac:dyDescent="0.3">
      <c r="A288" s="3">
        <v>44490</v>
      </c>
      <c r="B288" s="4" t="s">
        <v>4234</v>
      </c>
      <c r="C288" s="4" t="s">
        <v>4235</v>
      </c>
      <c r="D288" s="4" t="s">
        <v>4236</v>
      </c>
      <c r="E288" s="4" t="s">
        <v>363</v>
      </c>
      <c r="F288" s="4" t="s">
        <v>608</v>
      </c>
      <c r="G288" s="40">
        <v>0.1195</v>
      </c>
      <c r="H288" s="4" t="s">
        <v>4237</v>
      </c>
      <c r="I288" s="6" t="s">
        <v>2024</v>
      </c>
    </row>
    <row r="289" spans="1:9" ht="20.399999999999999" x14ac:dyDescent="0.3">
      <c r="A289" s="3">
        <v>44490</v>
      </c>
      <c r="B289" s="4" t="s">
        <v>3453</v>
      </c>
      <c r="C289" s="4" t="s">
        <v>4238</v>
      </c>
      <c r="D289" s="4" t="s">
        <v>4239</v>
      </c>
      <c r="E289" s="4" t="s">
        <v>363</v>
      </c>
      <c r="F289" s="4" t="s">
        <v>477</v>
      </c>
      <c r="G289" s="40">
        <v>1.9227000000000001</v>
      </c>
      <c r="H289" s="4" t="s">
        <v>4240</v>
      </c>
      <c r="I289" s="6" t="s">
        <v>2024</v>
      </c>
    </row>
    <row r="290" spans="1:9" ht="20.399999999999999" x14ac:dyDescent="0.3">
      <c r="A290" s="3">
        <v>44490</v>
      </c>
      <c r="B290" s="4" t="s">
        <v>3773</v>
      </c>
      <c r="C290" s="4" t="s">
        <v>4241</v>
      </c>
      <c r="D290" s="4" t="s">
        <v>4242</v>
      </c>
      <c r="E290" s="4" t="s">
        <v>363</v>
      </c>
      <c r="F290" s="4" t="s">
        <v>378</v>
      </c>
      <c r="G290" s="40">
        <v>98.7423</v>
      </c>
      <c r="H290" s="4" t="s">
        <v>4243</v>
      </c>
      <c r="I290" s="6" t="s">
        <v>2024</v>
      </c>
    </row>
    <row r="291" spans="1:9" ht="20.399999999999999" x14ac:dyDescent="0.3">
      <c r="A291" s="3">
        <v>44490</v>
      </c>
      <c r="B291" s="4" t="s">
        <v>4244</v>
      </c>
      <c r="C291" s="4" t="s">
        <v>4245</v>
      </c>
      <c r="D291" s="4" t="s">
        <v>3912</v>
      </c>
      <c r="E291" s="4" t="s">
        <v>363</v>
      </c>
      <c r="F291" s="4" t="s">
        <v>608</v>
      </c>
      <c r="G291" s="40">
        <v>8.14E-2</v>
      </c>
      <c r="H291" s="4" t="s">
        <v>4246</v>
      </c>
      <c r="I291" s="6" t="s">
        <v>2024</v>
      </c>
    </row>
    <row r="292" spans="1:9" ht="20.399999999999999" x14ac:dyDescent="0.3">
      <c r="A292" s="3">
        <v>44490</v>
      </c>
      <c r="B292" s="4" t="s">
        <v>4247</v>
      </c>
      <c r="C292" s="4" t="s">
        <v>4248</v>
      </c>
      <c r="D292" s="4" t="s">
        <v>4249</v>
      </c>
      <c r="E292" s="4" t="s">
        <v>368</v>
      </c>
      <c r="F292" s="4" t="s">
        <v>477</v>
      </c>
      <c r="G292" s="40">
        <v>39.601399999999998</v>
      </c>
      <c r="H292" s="4" t="s">
        <v>4250</v>
      </c>
      <c r="I292" s="6" t="s">
        <v>2024</v>
      </c>
    </row>
    <row r="293" spans="1:9" ht="20.399999999999999" x14ac:dyDescent="0.3">
      <c r="A293" s="3">
        <v>44490</v>
      </c>
      <c r="B293" s="4" t="s">
        <v>4251</v>
      </c>
      <c r="C293" s="4" t="s">
        <v>4252</v>
      </c>
      <c r="D293" s="4" t="s">
        <v>4253</v>
      </c>
      <c r="E293" s="4" t="s">
        <v>368</v>
      </c>
      <c r="F293" s="4" t="s">
        <v>362</v>
      </c>
      <c r="G293" s="40">
        <v>15.466900000000001</v>
      </c>
      <c r="H293" s="4" t="s">
        <v>4254</v>
      </c>
      <c r="I293" s="6" t="s">
        <v>2024</v>
      </c>
    </row>
    <row r="294" spans="1:9" ht="20.399999999999999" x14ac:dyDescent="0.3">
      <c r="A294" s="3">
        <v>44490</v>
      </c>
      <c r="B294" s="4" t="s">
        <v>4255</v>
      </c>
      <c r="C294" s="4" t="s">
        <v>4256</v>
      </c>
      <c r="D294" s="4" t="s">
        <v>4257</v>
      </c>
      <c r="E294" s="4" t="s">
        <v>478</v>
      </c>
      <c r="F294" s="4" t="s">
        <v>477</v>
      </c>
      <c r="G294" s="40">
        <v>0.90749999999999997</v>
      </c>
      <c r="H294" s="4" t="s">
        <v>4258</v>
      </c>
      <c r="I294" s="6" t="s">
        <v>2024</v>
      </c>
    </row>
    <row r="295" spans="1:9" ht="20.399999999999999" x14ac:dyDescent="0.3">
      <c r="A295" s="3">
        <v>44490</v>
      </c>
      <c r="B295" s="4" t="s">
        <v>4259</v>
      </c>
      <c r="C295" s="4" t="s">
        <v>4260</v>
      </c>
      <c r="D295" s="4" t="s">
        <v>4261</v>
      </c>
      <c r="E295" s="4" t="s">
        <v>363</v>
      </c>
      <c r="F295" s="4" t="s">
        <v>378</v>
      </c>
      <c r="G295" s="40">
        <v>112.583</v>
      </c>
      <c r="H295" s="4" t="s">
        <v>4262</v>
      </c>
      <c r="I295" s="6" t="s">
        <v>2024</v>
      </c>
    </row>
    <row r="296" spans="1:9" ht="20.399999999999999" x14ac:dyDescent="0.3">
      <c r="A296" s="3">
        <v>44490</v>
      </c>
      <c r="B296" s="4" t="s">
        <v>4263</v>
      </c>
      <c r="C296" s="4" t="s">
        <v>4264</v>
      </c>
      <c r="D296" s="4" t="s">
        <v>4265</v>
      </c>
      <c r="E296" s="4" t="s">
        <v>478</v>
      </c>
      <c r="F296" s="4" t="s">
        <v>373</v>
      </c>
      <c r="G296" s="40">
        <v>7.0999999999999994E-2</v>
      </c>
      <c r="H296" s="4" t="s">
        <v>4266</v>
      </c>
      <c r="I296" s="6" t="s">
        <v>2024</v>
      </c>
    </row>
    <row r="297" spans="1:9" ht="30.6" x14ac:dyDescent="0.3">
      <c r="A297" s="3">
        <v>44490</v>
      </c>
      <c r="B297" s="4" t="s">
        <v>4267</v>
      </c>
      <c r="C297" s="4" t="s">
        <v>4268</v>
      </c>
      <c r="D297" s="4" t="s">
        <v>4265</v>
      </c>
      <c r="E297" s="4" t="s">
        <v>478</v>
      </c>
      <c r="F297" s="4" t="s">
        <v>373</v>
      </c>
      <c r="G297" s="40">
        <v>1.8599999999999998E-2</v>
      </c>
      <c r="H297" s="4" t="s">
        <v>4269</v>
      </c>
      <c r="I297" s="6" t="s">
        <v>2024</v>
      </c>
    </row>
    <row r="298" spans="1:9" ht="20.399999999999999" x14ac:dyDescent="0.3">
      <c r="A298" s="3">
        <v>44490</v>
      </c>
      <c r="B298" s="4" t="s">
        <v>4270</v>
      </c>
      <c r="C298" s="4" t="s">
        <v>4271</v>
      </c>
      <c r="D298" s="4" t="s">
        <v>4272</v>
      </c>
      <c r="E298" s="4" t="s">
        <v>363</v>
      </c>
      <c r="F298" s="4" t="s">
        <v>378</v>
      </c>
      <c r="G298" s="40">
        <v>3.1600000000000003E-2</v>
      </c>
      <c r="H298" s="4" t="s">
        <v>4273</v>
      </c>
      <c r="I298" s="6" t="s">
        <v>2024</v>
      </c>
    </row>
    <row r="299" spans="1:9" ht="20.399999999999999" x14ac:dyDescent="0.3">
      <c r="A299" s="3">
        <v>44490</v>
      </c>
      <c r="B299" s="4" t="s">
        <v>4274</v>
      </c>
      <c r="C299" s="4" t="s">
        <v>4275</v>
      </c>
      <c r="D299" s="4" t="s">
        <v>4276</v>
      </c>
      <c r="E299" s="4" t="s">
        <v>363</v>
      </c>
      <c r="F299" s="4" t="s">
        <v>608</v>
      </c>
      <c r="G299" s="40">
        <v>3.1800000000000002E-2</v>
      </c>
      <c r="H299" s="4" t="s">
        <v>4277</v>
      </c>
      <c r="I299" s="6" t="s">
        <v>2024</v>
      </c>
    </row>
    <row r="300" spans="1:9" ht="20.399999999999999" x14ac:dyDescent="0.3">
      <c r="A300" s="3">
        <v>44490</v>
      </c>
      <c r="B300" s="4" t="s">
        <v>3811</v>
      </c>
      <c r="C300" s="4" t="s">
        <v>4278</v>
      </c>
      <c r="D300" s="4" t="s">
        <v>3813</v>
      </c>
      <c r="E300" s="4" t="s">
        <v>363</v>
      </c>
      <c r="F300" s="4" t="s">
        <v>878</v>
      </c>
      <c r="G300" s="40">
        <v>1.0912999999999999</v>
      </c>
      <c r="H300" s="4" t="s">
        <v>4279</v>
      </c>
      <c r="I300" s="6" t="s">
        <v>2024</v>
      </c>
    </row>
    <row r="301" spans="1:9" ht="20.399999999999999" x14ac:dyDescent="0.3">
      <c r="A301" s="3">
        <v>44490</v>
      </c>
      <c r="B301" s="4" t="s">
        <v>4280</v>
      </c>
      <c r="C301" s="4" t="s">
        <v>4281</v>
      </c>
      <c r="D301" s="4" t="s">
        <v>4276</v>
      </c>
      <c r="E301" s="4" t="s">
        <v>478</v>
      </c>
      <c r="F301" s="4" t="s">
        <v>608</v>
      </c>
      <c r="G301" s="40">
        <v>0.24990000000000001</v>
      </c>
      <c r="H301" s="4" t="s">
        <v>4282</v>
      </c>
      <c r="I301" s="6" t="s">
        <v>2024</v>
      </c>
    </row>
    <row r="302" spans="1:9" ht="20.399999999999999" x14ac:dyDescent="0.3">
      <c r="A302" s="3">
        <v>44490</v>
      </c>
      <c r="B302" s="4" t="s">
        <v>4283</v>
      </c>
      <c r="C302" s="4" t="s">
        <v>4284</v>
      </c>
      <c r="D302" s="4" t="s">
        <v>4285</v>
      </c>
      <c r="E302" s="4" t="s">
        <v>363</v>
      </c>
      <c r="F302" s="4" t="s">
        <v>608</v>
      </c>
      <c r="G302" s="40">
        <v>0.87070000000000003</v>
      </c>
      <c r="H302" s="4" t="s">
        <v>4286</v>
      </c>
      <c r="I302" s="6" t="s">
        <v>2024</v>
      </c>
    </row>
    <row r="303" spans="1:9" ht="20.399999999999999" x14ac:dyDescent="0.3">
      <c r="A303" s="3">
        <v>44490</v>
      </c>
      <c r="B303" s="4" t="s">
        <v>4287</v>
      </c>
      <c r="C303" s="4" t="s">
        <v>4288</v>
      </c>
      <c r="D303" s="4" t="s">
        <v>4289</v>
      </c>
      <c r="E303" s="4" t="s">
        <v>368</v>
      </c>
      <c r="F303" s="4" t="s">
        <v>608</v>
      </c>
      <c r="G303" s="40">
        <v>0.17080000000000001</v>
      </c>
      <c r="H303" s="4" t="s">
        <v>4290</v>
      </c>
      <c r="I303" s="6" t="s">
        <v>2024</v>
      </c>
    </row>
    <row r="304" spans="1:9" ht="20.399999999999999" x14ac:dyDescent="0.3">
      <c r="A304" s="3">
        <v>44490</v>
      </c>
      <c r="B304" s="4" t="s">
        <v>4291</v>
      </c>
      <c r="C304" s="4" t="s">
        <v>4292</v>
      </c>
      <c r="D304" s="4" t="s">
        <v>4293</v>
      </c>
      <c r="E304" s="4" t="s">
        <v>368</v>
      </c>
      <c r="F304" s="4" t="s">
        <v>608</v>
      </c>
      <c r="G304" s="40">
        <v>69.203199999999995</v>
      </c>
      <c r="H304" s="4" t="s">
        <v>4294</v>
      </c>
      <c r="I304" s="6" t="s">
        <v>2024</v>
      </c>
    </row>
    <row r="305" spans="1:9" ht="20.399999999999999" x14ac:dyDescent="0.3">
      <c r="A305" s="3">
        <v>44490</v>
      </c>
      <c r="B305" s="4" t="s">
        <v>4295</v>
      </c>
      <c r="C305" s="4" t="s">
        <v>4296</v>
      </c>
      <c r="D305" s="4" t="s">
        <v>4297</v>
      </c>
      <c r="E305" s="4" t="s">
        <v>478</v>
      </c>
      <c r="F305" s="4" t="s">
        <v>643</v>
      </c>
      <c r="G305" s="40">
        <v>5.6599999999999998E-2</v>
      </c>
      <c r="H305" s="4" t="s">
        <v>4298</v>
      </c>
      <c r="I305" s="6" t="s">
        <v>2024</v>
      </c>
    </row>
    <row r="306" spans="1:9" ht="20.399999999999999" x14ac:dyDescent="0.3">
      <c r="A306" s="3">
        <v>44490</v>
      </c>
      <c r="B306" s="4" t="s">
        <v>4299</v>
      </c>
      <c r="C306" s="4" t="s">
        <v>4300</v>
      </c>
      <c r="D306" s="4" t="s">
        <v>3817</v>
      </c>
      <c r="E306" s="4" t="s">
        <v>363</v>
      </c>
      <c r="F306" s="4" t="s">
        <v>477</v>
      </c>
      <c r="G306" s="40">
        <v>3.8199999999999998E-2</v>
      </c>
      <c r="H306" s="4" t="s">
        <v>4301</v>
      </c>
      <c r="I306" s="6" t="s">
        <v>2024</v>
      </c>
    </row>
    <row r="307" spans="1:9" ht="20.399999999999999" x14ac:dyDescent="0.3">
      <c r="A307" s="3">
        <v>44490</v>
      </c>
      <c r="B307" s="4" t="s">
        <v>4302</v>
      </c>
      <c r="C307" s="4" t="s">
        <v>4303</v>
      </c>
      <c r="D307" s="4" t="s">
        <v>3701</v>
      </c>
      <c r="E307" s="4" t="s">
        <v>478</v>
      </c>
      <c r="F307" s="4" t="s">
        <v>608</v>
      </c>
      <c r="G307" s="40">
        <v>0.13639999999999999</v>
      </c>
      <c r="H307" s="4" t="s">
        <v>4304</v>
      </c>
      <c r="I307" s="6" t="s">
        <v>2024</v>
      </c>
    </row>
    <row r="308" spans="1:9" ht="20.399999999999999" x14ac:dyDescent="0.3">
      <c r="A308" s="3">
        <v>44490</v>
      </c>
      <c r="B308" s="4" t="s">
        <v>4305</v>
      </c>
      <c r="C308" s="4" t="s">
        <v>4306</v>
      </c>
      <c r="D308" s="4" t="s">
        <v>3834</v>
      </c>
      <c r="E308" s="4" t="s">
        <v>363</v>
      </c>
      <c r="F308" s="4" t="s">
        <v>608</v>
      </c>
      <c r="G308" s="40">
        <v>0.41880000000000001</v>
      </c>
      <c r="H308" s="4" t="s">
        <v>4307</v>
      </c>
      <c r="I308" s="6" t="s">
        <v>2024</v>
      </c>
    </row>
    <row r="309" spans="1:9" ht="20.399999999999999" x14ac:dyDescent="0.3">
      <c r="A309" s="3">
        <v>44490</v>
      </c>
      <c r="B309" s="4" t="s">
        <v>4308</v>
      </c>
      <c r="C309" s="4" t="s">
        <v>4309</v>
      </c>
      <c r="D309" s="4" t="s">
        <v>4310</v>
      </c>
      <c r="E309" s="4" t="s">
        <v>368</v>
      </c>
      <c r="F309" s="4" t="s">
        <v>378</v>
      </c>
      <c r="G309" s="40">
        <v>142.22069999999999</v>
      </c>
      <c r="H309" s="4" t="s">
        <v>4311</v>
      </c>
      <c r="I309" s="6" t="s">
        <v>2024</v>
      </c>
    </row>
    <row r="310" spans="1:9" ht="20.399999999999999" x14ac:dyDescent="0.3">
      <c r="A310" s="3">
        <v>44490</v>
      </c>
      <c r="B310" s="4" t="s">
        <v>4308</v>
      </c>
      <c r="C310" s="4" t="s">
        <v>4312</v>
      </c>
      <c r="D310" s="4" t="s">
        <v>3698</v>
      </c>
      <c r="E310" s="4" t="s">
        <v>368</v>
      </c>
      <c r="F310" s="4" t="s">
        <v>378</v>
      </c>
      <c r="G310" s="40">
        <v>107.0765</v>
      </c>
      <c r="H310" s="4" t="s">
        <v>4313</v>
      </c>
      <c r="I310" s="6" t="s">
        <v>2024</v>
      </c>
    </row>
    <row r="311" spans="1:9" ht="20.399999999999999" x14ac:dyDescent="0.3">
      <c r="A311" s="3">
        <v>44658</v>
      </c>
      <c r="B311" s="16" t="s">
        <v>4416</v>
      </c>
      <c r="C311" s="16" t="s">
        <v>4417</v>
      </c>
      <c r="D311" s="16" t="s">
        <v>4418</v>
      </c>
      <c r="E311" s="16" t="s">
        <v>363</v>
      </c>
      <c r="F311" s="16" t="s">
        <v>872</v>
      </c>
      <c r="G311" s="24">
        <v>0.94169999999999998</v>
      </c>
      <c r="H311" s="16" t="s">
        <v>4419</v>
      </c>
      <c r="I311" s="6" t="s">
        <v>2024</v>
      </c>
    </row>
    <row r="312" spans="1:9" ht="20.399999999999999" x14ac:dyDescent="0.3">
      <c r="A312" s="3">
        <v>44658</v>
      </c>
      <c r="B312" s="16" t="s">
        <v>4420</v>
      </c>
      <c r="C312" s="16" t="s">
        <v>4421</v>
      </c>
      <c r="D312" s="16" t="s">
        <v>4422</v>
      </c>
      <c r="E312" s="16" t="s">
        <v>363</v>
      </c>
      <c r="F312" s="16" t="s">
        <v>872</v>
      </c>
      <c r="G312" s="24">
        <v>6.3799999999999996E-2</v>
      </c>
      <c r="H312" s="16" t="s">
        <v>4423</v>
      </c>
      <c r="I312" s="6" t="s">
        <v>2024</v>
      </c>
    </row>
    <row r="313" spans="1:9" ht="20.399999999999999" x14ac:dyDescent="0.3">
      <c r="A313" s="3">
        <v>44658</v>
      </c>
      <c r="B313" s="16" t="s">
        <v>4424</v>
      </c>
      <c r="C313" s="16" t="s">
        <v>4425</v>
      </c>
      <c r="D313" s="16" t="s">
        <v>2424</v>
      </c>
      <c r="E313" s="16" t="s">
        <v>478</v>
      </c>
      <c r="F313" s="16" t="s">
        <v>872</v>
      </c>
      <c r="G313" s="24">
        <v>4.9799999999999997E-2</v>
      </c>
      <c r="H313" s="16" t="s">
        <v>4426</v>
      </c>
      <c r="I313" s="6" t="s">
        <v>2024</v>
      </c>
    </row>
    <row r="314" spans="1:9" ht="20.399999999999999" x14ac:dyDescent="0.3">
      <c r="A314" s="3">
        <v>44658</v>
      </c>
      <c r="B314" s="16" t="s">
        <v>4427</v>
      </c>
      <c r="C314" s="16" t="s">
        <v>4428</v>
      </c>
      <c r="D314" s="16" t="s">
        <v>4429</v>
      </c>
      <c r="E314" s="16" t="s">
        <v>478</v>
      </c>
      <c r="F314" s="16" t="s">
        <v>872</v>
      </c>
      <c r="G314" s="24">
        <v>7.0000000000000001E-3</v>
      </c>
      <c r="H314" s="16" t="s">
        <v>4430</v>
      </c>
      <c r="I314" s="6" t="s">
        <v>2024</v>
      </c>
    </row>
    <row r="315" spans="1:9" ht="20.399999999999999" x14ac:dyDescent="0.3">
      <c r="A315" s="3">
        <v>44658</v>
      </c>
      <c r="B315" s="16" t="s">
        <v>4431</v>
      </c>
      <c r="C315" s="16" t="s">
        <v>4432</v>
      </c>
      <c r="D315" s="16" t="s">
        <v>2414</v>
      </c>
      <c r="E315" s="16" t="s">
        <v>363</v>
      </c>
      <c r="F315" s="16" t="s">
        <v>872</v>
      </c>
      <c r="G315" s="24">
        <v>3.78E-2</v>
      </c>
      <c r="H315" s="16" t="s">
        <v>4433</v>
      </c>
      <c r="I315" s="6" t="s">
        <v>2024</v>
      </c>
    </row>
    <row r="316" spans="1:9" ht="20.399999999999999" x14ac:dyDescent="0.3">
      <c r="A316" s="3">
        <v>44658</v>
      </c>
      <c r="B316" s="16" t="s">
        <v>4434</v>
      </c>
      <c r="C316" s="16" t="s">
        <v>4435</v>
      </c>
      <c r="D316" s="16" t="s">
        <v>2432</v>
      </c>
      <c r="E316" s="16" t="s">
        <v>478</v>
      </c>
      <c r="F316" s="16" t="s">
        <v>872</v>
      </c>
      <c r="G316" s="24">
        <v>5.62E-2</v>
      </c>
      <c r="H316" s="16" t="s">
        <v>4436</v>
      </c>
      <c r="I316" s="6" t="s">
        <v>2024</v>
      </c>
    </row>
    <row r="317" spans="1:9" ht="20.399999999999999" x14ac:dyDescent="0.3">
      <c r="A317" s="3">
        <v>44658</v>
      </c>
      <c r="B317" s="16" t="s">
        <v>4437</v>
      </c>
      <c r="C317" s="16" t="s">
        <v>4438</v>
      </c>
      <c r="D317" s="16" t="s">
        <v>4439</v>
      </c>
      <c r="E317" s="16" t="s">
        <v>363</v>
      </c>
      <c r="F317" s="16" t="s">
        <v>872</v>
      </c>
      <c r="G317" s="24">
        <v>1.9199999999999998E-2</v>
      </c>
      <c r="H317" s="16" t="s">
        <v>4440</v>
      </c>
      <c r="I317" s="6" t="s">
        <v>2024</v>
      </c>
    </row>
    <row r="318" spans="1:9" ht="20.399999999999999" x14ac:dyDescent="0.3">
      <c r="A318" s="3">
        <v>44658</v>
      </c>
      <c r="B318" s="16" t="s">
        <v>4441</v>
      </c>
      <c r="C318" s="16" t="s">
        <v>4442</v>
      </c>
      <c r="D318" s="16" t="s">
        <v>4443</v>
      </c>
      <c r="E318" s="16" t="s">
        <v>363</v>
      </c>
      <c r="F318" s="16" t="s">
        <v>872</v>
      </c>
      <c r="G318" s="24">
        <v>3.4700000000000002E-2</v>
      </c>
      <c r="H318" s="16" t="s">
        <v>4444</v>
      </c>
      <c r="I318" s="6" t="s">
        <v>2024</v>
      </c>
    </row>
    <row r="319" spans="1:9" ht="20.399999999999999" x14ac:dyDescent="0.3">
      <c r="A319" s="3">
        <v>44658</v>
      </c>
      <c r="B319" s="16" t="s">
        <v>4445</v>
      </c>
      <c r="C319" s="16" t="s">
        <v>4446</v>
      </c>
      <c r="D319" s="16" t="s">
        <v>4166</v>
      </c>
      <c r="E319" s="16" t="s">
        <v>478</v>
      </c>
      <c r="F319" s="16" t="s">
        <v>872</v>
      </c>
      <c r="G319" s="24">
        <v>2.8400000000000002E-2</v>
      </c>
      <c r="H319" s="16" t="s">
        <v>4447</v>
      </c>
      <c r="I319" s="6" t="s">
        <v>2024</v>
      </c>
    </row>
    <row r="320" spans="1:9" ht="30.6" x14ac:dyDescent="0.3">
      <c r="A320" s="3">
        <v>44658</v>
      </c>
      <c r="B320" s="16" t="s">
        <v>4448</v>
      </c>
      <c r="C320" s="16" t="s">
        <v>4449</v>
      </c>
      <c r="D320" s="16" t="s">
        <v>2432</v>
      </c>
      <c r="E320" s="16" t="s">
        <v>478</v>
      </c>
      <c r="F320" s="16" t="s">
        <v>872</v>
      </c>
      <c r="G320" s="24">
        <v>2.8400000000000002E-2</v>
      </c>
      <c r="H320" s="16" t="s">
        <v>4450</v>
      </c>
      <c r="I320" s="6" t="s">
        <v>2024</v>
      </c>
    </row>
    <row r="321" spans="1:9" ht="20.399999999999999" x14ac:dyDescent="0.3">
      <c r="A321" s="3">
        <v>44658</v>
      </c>
      <c r="B321" s="16" t="s">
        <v>4451</v>
      </c>
      <c r="C321" s="16" t="s">
        <v>4452</v>
      </c>
      <c r="D321" s="16" t="s">
        <v>2031</v>
      </c>
      <c r="E321" s="16" t="s">
        <v>363</v>
      </c>
      <c r="F321" s="16" t="s">
        <v>4337</v>
      </c>
      <c r="G321" s="24">
        <v>4.5444000000000004</v>
      </c>
      <c r="H321" s="16" t="s">
        <v>4453</v>
      </c>
      <c r="I321" s="6" t="s">
        <v>2024</v>
      </c>
    </row>
    <row r="322" spans="1:9" ht="20.399999999999999" x14ac:dyDescent="0.3">
      <c r="A322" s="3">
        <v>44658</v>
      </c>
      <c r="B322" s="16" t="s">
        <v>4451</v>
      </c>
      <c r="C322" s="16" t="s">
        <v>4454</v>
      </c>
      <c r="D322" s="16" t="s">
        <v>2031</v>
      </c>
      <c r="E322" s="16" t="s">
        <v>363</v>
      </c>
      <c r="F322" s="16" t="s">
        <v>4337</v>
      </c>
      <c r="G322" s="24">
        <v>1.7916000000000001</v>
      </c>
      <c r="H322" s="16" t="s">
        <v>4455</v>
      </c>
      <c r="I322" s="6" t="s">
        <v>2024</v>
      </c>
    </row>
    <row r="323" spans="1:9" ht="20.399999999999999" x14ac:dyDescent="0.3">
      <c r="A323" s="3">
        <v>44658</v>
      </c>
      <c r="B323" s="16" t="s">
        <v>4456</v>
      </c>
      <c r="C323" s="16" t="s">
        <v>4457</v>
      </c>
      <c r="D323" s="16" t="s">
        <v>4458</v>
      </c>
      <c r="E323" s="16" t="s">
        <v>363</v>
      </c>
      <c r="F323" s="16" t="s">
        <v>872</v>
      </c>
      <c r="G323" s="24">
        <v>6.4100000000000004E-2</v>
      </c>
      <c r="H323" s="16" t="s">
        <v>4459</v>
      </c>
      <c r="I323" s="6" t="s">
        <v>2024</v>
      </c>
    </row>
    <row r="324" spans="1:9" ht="20.399999999999999" x14ac:dyDescent="0.3">
      <c r="A324" s="3">
        <v>44658</v>
      </c>
      <c r="B324" s="16" t="s">
        <v>4460</v>
      </c>
      <c r="C324" s="16" t="s">
        <v>4461</v>
      </c>
      <c r="D324" s="16" t="s">
        <v>4458</v>
      </c>
      <c r="E324" s="16" t="s">
        <v>363</v>
      </c>
      <c r="F324" s="16" t="s">
        <v>872</v>
      </c>
      <c r="G324" s="24">
        <v>0.03</v>
      </c>
      <c r="H324" s="16" t="s">
        <v>4462</v>
      </c>
      <c r="I324" s="6" t="s">
        <v>2024</v>
      </c>
    </row>
    <row r="325" spans="1:9" ht="20.399999999999999" x14ac:dyDescent="0.3">
      <c r="A325" s="3">
        <v>44658</v>
      </c>
      <c r="B325" s="16" t="s">
        <v>4463</v>
      </c>
      <c r="C325" s="16" t="s">
        <v>4464</v>
      </c>
      <c r="D325" s="16" t="s">
        <v>4465</v>
      </c>
      <c r="E325" s="16" t="s">
        <v>363</v>
      </c>
      <c r="F325" s="16" t="s">
        <v>872</v>
      </c>
      <c r="G325" s="24">
        <v>2.4765000000000001</v>
      </c>
      <c r="H325" s="16" t="s">
        <v>4466</v>
      </c>
      <c r="I325" s="6" t="s">
        <v>2024</v>
      </c>
    </row>
    <row r="326" spans="1:9" ht="20.399999999999999" x14ac:dyDescent="0.3">
      <c r="A326" s="3">
        <v>44658</v>
      </c>
      <c r="B326" s="16" t="s">
        <v>4467</v>
      </c>
      <c r="C326" s="16" t="s">
        <v>4468</v>
      </c>
      <c r="D326" s="16" t="s">
        <v>4469</v>
      </c>
      <c r="E326" s="16" t="s">
        <v>368</v>
      </c>
      <c r="F326" s="16" t="s">
        <v>872</v>
      </c>
      <c r="G326" s="24">
        <v>3.1E-2</v>
      </c>
      <c r="H326" s="16" t="s">
        <v>4470</v>
      </c>
      <c r="I326" s="6" t="s">
        <v>2024</v>
      </c>
    </row>
    <row r="327" spans="1:9" ht="20.399999999999999" x14ac:dyDescent="0.3">
      <c r="A327" s="3">
        <v>44658</v>
      </c>
      <c r="B327" s="16" t="s">
        <v>4471</v>
      </c>
      <c r="C327" s="16" t="s">
        <v>4472</v>
      </c>
      <c r="D327" s="16" t="s">
        <v>4473</v>
      </c>
      <c r="E327" s="16" t="s">
        <v>368</v>
      </c>
      <c r="F327" s="16" t="s">
        <v>362</v>
      </c>
      <c r="G327" s="24">
        <v>36.940600000000003</v>
      </c>
      <c r="H327" s="16" t="s">
        <v>4474</v>
      </c>
      <c r="I327" s="6" t="s">
        <v>2024</v>
      </c>
    </row>
    <row r="328" spans="1:9" ht="20.399999999999999" x14ac:dyDescent="0.3">
      <c r="A328" s="3">
        <v>44658</v>
      </c>
      <c r="B328" s="16" t="s">
        <v>4475</v>
      </c>
      <c r="C328" s="16" t="s">
        <v>4476</v>
      </c>
      <c r="D328" s="16" t="s">
        <v>3708</v>
      </c>
      <c r="E328" s="16" t="s">
        <v>363</v>
      </c>
      <c r="F328" s="16" t="s">
        <v>872</v>
      </c>
      <c r="G328" s="24">
        <v>0.35289999999999999</v>
      </c>
      <c r="H328" s="16" t="s">
        <v>4477</v>
      </c>
      <c r="I328" s="6" t="s">
        <v>2024</v>
      </c>
    </row>
    <row r="329" spans="1:9" ht="20.399999999999999" x14ac:dyDescent="0.3">
      <c r="A329" s="3">
        <v>44658</v>
      </c>
      <c r="B329" s="16" t="s">
        <v>4478</v>
      </c>
      <c r="C329" s="16" t="s">
        <v>4479</v>
      </c>
      <c r="D329" s="16" t="s">
        <v>3708</v>
      </c>
      <c r="E329" s="16" t="s">
        <v>368</v>
      </c>
      <c r="F329" s="16" t="s">
        <v>872</v>
      </c>
      <c r="G329" s="24">
        <v>0.4304</v>
      </c>
      <c r="H329" s="16" t="s">
        <v>4480</v>
      </c>
      <c r="I329" s="6" t="s">
        <v>2024</v>
      </c>
    </row>
    <row r="330" spans="1:9" ht="20.399999999999999" x14ac:dyDescent="0.3">
      <c r="A330" s="3">
        <v>44658</v>
      </c>
      <c r="B330" s="16" t="s">
        <v>3729</v>
      </c>
      <c r="C330" s="16" t="s">
        <v>3730</v>
      </c>
      <c r="D330" s="16" t="s">
        <v>3731</v>
      </c>
      <c r="E330" s="16" t="s">
        <v>363</v>
      </c>
      <c r="F330" s="16" t="s">
        <v>383</v>
      </c>
      <c r="G330" s="24">
        <v>78.078599999999994</v>
      </c>
      <c r="H330" s="16" t="s">
        <v>4481</v>
      </c>
      <c r="I330" s="6" t="s">
        <v>2024</v>
      </c>
    </row>
    <row r="331" spans="1:9" ht="20.399999999999999" x14ac:dyDescent="0.3">
      <c r="A331" s="3">
        <v>44658</v>
      </c>
      <c r="B331" s="16" t="s">
        <v>4482</v>
      </c>
      <c r="C331" s="16" t="s">
        <v>4483</v>
      </c>
      <c r="D331" s="16" t="s">
        <v>4193</v>
      </c>
      <c r="E331" s="16" t="s">
        <v>363</v>
      </c>
      <c r="F331" s="16" t="s">
        <v>872</v>
      </c>
      <c r="G331" s="24">
        <v>4.2500000000000003E-2</v>
      </c>
      <c r="H331" s="16" t="s">
        <v>4484</v>
      </c>
      <c r="I331" s="6" t="s">
        <v>2024</v>
      </c>
    </row>
    <row r="332" spans="1:9" ht="20.399999999999999" x14ac:dyDescent="0.3">
      <c r="A332" s="3">
        <v>44658</v>
      </c>
      <c r="B332" s="16" t="s">
        <v>4485</v>
      </c>
      <c r="C332" s="16" t="s">
        <v>4486</v>
      </c>
      <c r="D332" s="16" t="s">
        <v>4465</v>
      </c>
      <c r="E332" s="16" t="s">
        <v>478</v>
      </c>
      <c r="F332" s="16" t="s">
        <v>872</v>
      </c>
      <c r="G332" s="24">
        <v>4.3499999999999997E-2</v>
      </c>
      <c r="H332" s="16" t="s">
        <v>4487</v>
      </c>
      <c r="I332" s="6" t="s">
        <v>2024</v>
      </c>
    </row>
    <row r="333" spans="1:9" ht="20.399999999999999" x14ac:dyDescent="0.3">
      <c r="A333" s="3">
        <v>44658</v>
      </c>
      <c r="B333" s="16" t="s">
        <v>4488</v>
      </c>
      <c r="C333" s="16" t="s">
        <v>4489</v>
      </c>
      <c r="D333" s="16" t="s">
        <v>3329</v>
      </c>
      <c r="E333" s="16" t="s">
        <v>363</v>
      </c>
      <c r="F333" s="16" t="s">
        <v>872</v>
      </c>
      <c r="G333" s="24">
        <v>4.8438999999999997</v>
      </c>
      <c r="H333" s="16" t="s">
        <v>4490</v>
      </c>
      <c r="I333" s="6" t="s">
        <v>2024</v>
      </c>
    </row>
    <row r="334" spans="1:9" ht="20.399999999999999" x14ac:dyDescent="0.3">
      <c r="A334" s="3">
        <v>44658</v>
      </c>
      <c r="B334" s="16" t="s">
        <v>4491</v>
      </c>
      <c r="C334" s="16" t="s">
        <v>4492</v>
      </c>
      <c r="D334" s="16" t="s">
        <v>4493</v>
      </c>
      <c r="E334" s="16" t="s">
        <v>478</v>
      </c>
      <c r="F334" s="16" t="s">
        <v>872</v>
      </c>
      <c r="G334" s="24">
        <v>3.04E-2</v>
      </c>
      <c r="H334" s="16" t="s">
        <v>4494</v>
      </c>
      <c r="I334" s="6" t="s">
        <v>2024</v>
      </c>
    </row>
    <row r="335" spans="1:9" ht="20.399999999999999" x14ac:dyDescent="0.3">
      <c r="A335" s="3">
        <v>44658</v>
      </c>
      <c r="B335" s="16" t="s">
        <v>4495</v>
      </c>
      <c r="C335" s="16" t="s">
        <v>4496</v>
      </c>
      <c r="D335" s="16" t="s">
        <v>3708</v>
      </c>
      <c r="E335" s="16" t="s">
        <v>363</v>
      </c>
      <c r="F335" s="16" t="s">
        <v>872</v>
      </c>
      <c r="G335" s="24">
        <v>2.58E-2</v>
      </c>
      <c r="H335" s="16" t="s">
        <v>4497</v>
      </c>
      <c r="I335" s="6" t="s">
        <v>2024</v>
      </c>
    </row>
    <row r="336" spans="1:9" ht="20.399999999999999" x14ac:dyDescent="0.3">
      <c r="A336" s="3">
        <v>44658</v>
      </c>
      <c r="B336" s="16" t="s">
        <v>4498</v>
      </c>
      <c r="C336" s="16" t="s">
        <v>4499</v>
      </c>
      <c r="D336" s="16" t="s">
        <v>3328</v>
      </c>
      <c r="E336" s="16" t="s">
        <v>363</v>
      </c>
      <c r="F336" s="16" t="s">
        <v>872</v>
      </c>
      <c r="G336" s="24">
        <v>0.2989</v>
      </c>
      <c r="H336" s="16" t="s">
        <v>4500</v>
      </c>
      <c r="I336" s="6" t="s">
        <v>2024</v>
      </c>
    </row>
    <row r="337" spans="1:9" ht="20.399999999999999" x14ac:dyDescent="0.3">
      <c r="A337" s="3">
        <v>44658</v>
      </c>
      <c r="B337" s="16" t="s">
        <v>4501</v>
      </c>
      <c r="C337" s="16" t="s">
        <v>4502</v>
      </c>
      <c r="D337" s="16" t="s">
        <v>4503</v>
      </c>
      <c r="E337" s="16" t="s">
        <v>368</v>
      </c>
      <c r="F337" s="16" t="s">
        <v>362</v>
      </c>
      <c r="G337" s="24">
        <v>39.7515</v>
      </c>
      <c r="H337" s="16" t="s">
        <v>4504</v>
      </c>
      <c r="I337" s="6" t="s">
        <v>2024</v>
      </c>
    </row>
    <row r="338" spans="1:9" ht="30.6" x14ac:dyDescent="0.3">
      <c r="A338" s="3">
        <v>44658</v>
      </c>
      <c r="B338" s="16" t="s">
        <v>521</v>
      </c>
      <c r="C338" s="16" t="s">
        <v>4505</v>
      </c>
      <c r="D338" s="16" t="s">
        <v>4503</v>
      </c>
      <c r="E338" s="16" t="s">
        <v>368</v>
      </c>
      <c r="F338" s="16" t="s">
        <v>362</v>
      </c>
      <c r="G338" s="24">
        <v>43.301600000000001</v>
      </c>
      <c r="H338" s="16" t="s">
        <v>4506</v>
      </c>
      <c r="I338" s="6" t="s">
        <v>2024</v>
      </c>
    </row>
    <row r="339" spans="1:9" ht="20.399999999999999" x14ac:dyDescent="0.3">
      <c r="A339" s="3">
        <v>44658</v>
      </c>
      <c r="B339" s="16" t="s">
        <v>4507</v>
      </c>
      <c r="C339" s="16" t="s">
        <v>4508</v>
      </c>
      <c r="D339" s="16" t="s">
        <v>4509</v>
      </c>
      <c r="E339" s="16" t="s">
        <v>363</v>
      </c>
      <c r="F339" s="16" t="s">
        <v>872</v>
      </c>
      <c r="G339" s="24">
        <v>4.0099999999999997E-2</v>
      </c>
      <c r="H339" s="16" t="s">
        <v>4510</v>
      </c>
      <c r="I339" s="6" t="s">
        <v>2024</v>
      </c>
    </row>
    <row r="340" spans="1:9" ht="20.399999999999999" x14ac:dyDescent="0.3">
      <c r="A340" s="3">
        <v>44658</v>
      </c>
      <c r="B340" s="16" t="s">
        <v>4511</v>
      </c>
      <c r="C340" s="16" t="s">
        <v>4512</v>
      </c>
      <c r="D340" s="16" t="s">
        <v>4513</v>
      </c>
      <c r="E340" s="16" t="s">
        <v>478</v>
      </c>
      <c r="F340" s="16" t="s">
        <v>872</v>
      </c>
      <c r="G340" s="24">
        <v>0.1173</v>
      </c>
      <c r="H340" s="16" t="s">
        <v>4514</v>
      </c>
      <c r="I340" s="6" t="s">
        <v>2024</v>
      </c>
    </row>
    <row r="341" spans="1:9" ht="20.399999999999999" x14ac:dyDescent="0.3">
      <c r="A341" s="3">
        <v>44658</v>
      </c>
      <c r="B341" s="16" t="s">
        <v>4515</v>
      </c>
      <c r="C341" s="16" t="s">
        <v>4516</v>
      </c>
      <c r="D341" s="16" t="s">
        <v>4517</v>
      </c>
      <c r="E341" s="16" t="s">
        <v>478</v>
      </c>
      <c r="F341" s="16" t="s">
        <v>4518</v>
      </c>
      <c r="G341" s="24">
        <v>0.15809999999999999</v>
      </c>
      <c r="H341" s="16" t="s">
        <v>4519</v>
      </c>
      <c r="I341" s="6" t="s">
        <v>2024</v>
      </c>
    </row>
    <row r="342" spans="1:9" ht="20.399999999999999" x14ac:dyDescent="0.3">
      <c r="A342" s="3">
        <v>44658</v>
      </c>
      <c r="B342" s="16" t="s">
        <v>4520</v>
      </c>
      <c r="C342" s="16" t="s">
        <v>4521</v>
      </c>
      <c r="D342" s="16" t="s">
        <v>3953</v>
      </c>
      <c r="E342" s="16" t="s">
        <v>363</v>
      </c>
      <c r="F342" s="16" t="s">
        <v>4337</v>
      </c>
      <c r="G342" s="24">
        <v>2.2530000000000001</v>
      </c>
      <c r="H342" s="16" t="s">
        <v>4522</v>
      </c>
      <c r="I342" s="6" t="s">
        <v>2024</v>
      </c>
    </row>
    <row r="343" spans="1:9" ht="20.399999999999999" x14ac:dyDescent="0.3">
      <c r="A343" s="3">
        <v>44658</v>
      </c>
      <c r="B343" s="16" t="s">
        <v>4523</v>
      </c>
      <c r="C343" s="16" t="s">
        <v>4524</v>
      </c>
      <c r="D343" s="16" t="s">
        <v>4525</v>
      </c>
      <c r="E343" s="16" t="s">
        <v>363</v>
      </c>
      <c r="F343" s="16" t="s">
        <v>439</v>
      </c>
      <c r="G343" s="24">
        <v>21.7926</v>
      </c>
      <c r="H343" s="16" t="s">
        <v>4526</v>
      </c>
      <c r="I343" s="6" t="s">
        <v>2024</v>
      </c>
    </row>
    <row r="344" spans="1:9" ht="20.399999999999999" x14ac:dyDescent="0.3">
      <c r="A344" s="3">
        <v>44658</v>
      </c>
      <c r="B344" s="16" t="s">
        <v>4527</v>
      </c>
      <c r="C344" s="16" t="s">
        <v>4528</v>
      </c>
      <c r="D344" s="16" t="s">
        <v>4529</v>
      </c>
      <c r="E344" s="16" t="s">
        <v>363</v>
      </c>
      <c r="F344" s="16" t="s">
        <v>4337</v>
      </c>
      <c r="G344" s="24">
        <v>8.8986999999999998</v>
      </c>
      <c r="H344" s="16" t="s">
        <v>4530</v>
      </c>
      <c r="I344" s="6" t="s">
        <v>2024</v>
      </c>
    </row>
    <row r="345" spans="1:9" ht="20.399999999999999" x14ac:dyDescent="0.3">
      <c r="A345" s="3">
        <v>44658</v>
      </c>
      <c r="B345" s="16" t="s">
        <v>4527</v>
      </c>
      <c r="C345" s="16" t="s">
        <v>4531</v>
      </c>
      <c r="D345" s="16" t="s">
        <v>4529</v>
      </c>
      <c r="E345" s="16" t="s">
        <v>368</v>
      </c>
      <c r="F345" s="16" t="s">
        <v>4337</v>
      </c>
      <c r="G345" s="24">
        <v>266.267</v>
      </c>
      <c r="H345" s="16" t="s">
        <v>4532</v>
      </c>
      <c r="I345" s="6" t="s">
        <v>2024</v>
      </c>
    </row>
    <row r="346" spans="1:9" ht="20.399999999999999" x14ac:dyDescent="0.3">
      <c r="A346" s="3">
        <v>44658</v>
      </c>
      <c r="B346" s="16" t="s">
        <v>4527</v>
      </c>
      <c r="C346" s="16" t="s">
        <v>4533</v>
      </c>
      <c r="D346" s="16" t="s">
        <v>4529</v>
      </c>
      <c r="E346" s="16" t="s">
        <v>363</v>
      </c>
      <c r="F346" s="16" t="s">
        <v>4337</v>
      </c>
      <c r="G346" s="24">
        <v>4.7225999999999999</v>
      </c>
      <c r="H346" s="16" t="s">
        <v>4534</v>
      </c>
      <c r="I346" s="6" t="s">
        <v>2024</v>
      </c>
    </row>
    <row r="347" spans="1:9" ht="20.399999999999999" x14ac:dyDescent="0.3">
      <c r="A347" s="3">
        <v>44658</v>
      </c>
      <c r="B347" s="16" t="s">
        <v>4535</v>
      </c>
      <c r="C347" s="16" t="s">
        <v>4536</v>
      </c>
      <c r="D347" s="16" t="s">
        <v>4537</v>
      </c>
      <c r="E347" s="16" t="s">
        <v>478</v>
      </c>
      <c r="F347" s="16" t="s">
        <v>872</v>
      </c>
      <c r="G347" s="24">
        <v>0.26540000000000002</v>
      </c>
      <c r="H347" s="16" t="s">
        <v>4538</v>
      </c>
      <c r="I347" s="6" t="s">
        <v>2024</v>
      </c>
    </row>
    <row r="348" spans="1:9" ht="51" x14ac:dyDescent="0.3">
      <c r="A348" s="3">
        <v>44658</v>
      </c>
      <c r="B348" s="16" t="s">
        <v>4539</v>
      </c>
      <c r="C348" s="16" t="s">
        <v>4540</v>
      </c>
      <c r="D348" s="16" t="s">
        <v>4541</v>
      </c>
      <c r="E348" s="16" t="s">
        <v>368</v>
      </c>
      <c r="F348" s="16" t="s">
        <v>477</v>
      </c>
      <c r="G348" s="24">
        <v>509.56279999999998</v>
      </c>
      <c r="H348" s="16" t="s">
        <v>4542</v>
      </c>
      <c r="I348" s="6" t="s">
        <v>2024</v>
      </c>
    </row>
    <row r="349" spans="1:9" ht="20.399999999999999" x14ac:dyDescent="0.3">
      <c r="A349" s="3">
        <v>44658</v>
      </c>
      <c r="B349" s="16" t="s">
        <v>4543</v>
      </c>
      <c r="C349" s="16" t="s">
        <v>4544</v>
      </c>
      <c r="D349" s="16" t="s">
        <v>4545</v>
      </c>
      <c r="E349" s="16" t="s">
        <v>368</v>
      </c>
      <c r="F349" s="16" t="s">
        <v>4337</v>
      </c>
      <c r="G349" s="24">
        <v>208.84639999999999</v>
      </c>
      <c r="H349" s="16" t="s">
        <v>4546</v>
      </c>
      <c r="I349" s="6" t="s">
        <v>2024</v>
      </c>
    </row>
    <row r="350" spans="1:9" ht="20.399999999999999" x14ac:dyDescent="0.3">
      <c r="A350" s="3">
        <v>44658</v>
      </c>
      <c r="B350" s="16" t="s">
        <v>4547</v>
      </c>
      <c r="C350" s="16" t="s">
        <v>4548</v>
      </c>
      <c r="D350" s="16" t="s">
        <v>4549</v>
      </c>
      <c r="E350" s="16" t="s">
        <v>368</v>
      </c>
      <c r="F350" s="16" t="s">
        <v>362</v>
      </c>
      <c r="G350" s="24">
        <v>24.3826</v>
      </c>
      <c r="H350" s="16" t="s">
        <v>4550</v>
      </c>
      <c r="I350" s="6" t="s">
        <v>2024</v>
      </c>
    </row>
    <row r="351" spans="1:9" ht="20.399999999999999" x14ac:dyDescent="0.3">
      <c r="A351" s="3">
        <v>44658</v>
      </c>
      <c r="B351" s="16" t="s">
        <v>4551</v>
      </c>
      <c r="C351" s="16" t="s">
        <v>4552</v>
      </c>
      <c r="D351" s="16" t="s">
        <v>4553</v>
      </c>
      <c r="E351" s="16" t="s">
        <v>478</v>
      </c>
      <c r="F351" s="16" t="s">
        <v>872</v>
      </c>
      <c r="G351" s="24">
        <v>0.65139999999999998</v>
      </c>
      <c r="H351" s="16" t="s">
        <v>4554</v>
      </c>
      <c r="I351" s="6" t="s">
        <v>2024</v>
      </c>
    </row>
    <row r="352" spans="1:9" ht="20.399999999999999" x14ac:dyDescent="0.3">
      <c r="A352" s="3">
        <v>44658</v>
      </c>
      <c r="B352" s="16" t="s">
        <v>4555</v>
      </c>
      <c r="C352" s="16" t="s">
        <v>4556</v>
      </c>
      <c r="D352" s="16" t="s">
        <v>2098</v>
      </c>
      <c r="E352" s="16" t="s">
        <v>478</v>
      </c>
      <c r="F352" s="16" t="s">
        <v>872</v>
      </c>
      <c r="G352" s="24">
        <v>3.5400000000000001E-2</v>
      </c>
      <c r="H352" s="16" t="s">
        <v>4557</v>
      </c>
      <c r="I352" s="6" t="s">
        <v>2024</v>
      </c>
    </row>
    <row r="353" spans="1:9" ht="20.399999999999999" x14ac:dyDescent="0.3">
      <c r="A353" s="3">
        <v>44658</v>
      </c>
      <c r="B353" s="16" t="s">
        <v>4558</v>
      </c>
      <c r="C353" s="16" t="s">
        <v>4559</v>
      </c>
      <c r="D353" s="16" t="s">
        <v>4560</v>
      </c>
      <c r="E353" s="16" t="s">
        <v>363</v>
      </c>
      <c r="F353" s="16" t="s">
        <v>872</v>
      </c>
      <c r="G353" s="24">
        <v>0.82320000000000004</v>
      </c>
      <c r="H353" s="16" t="s">
        <v>4561</v>
      </c>
      <c r="I353" s="6" t="s">
        <v>2024</v>
      </c>
    </row>
    <row r="354" spans="1:9" ht="20.399999999999999" x14ac:dyDescent="0.3">
      <c r="A354" s="3">
        <v>44658</v>
      </c>
      <c r="B354" s="16" t="s">
        <v>4562</v>
      </c>
      <c r="C354" s="16" t="s">
        <v>4563</v>
      </c>
      <c r="D354" s="16" t="s">
        <v>4564</v>
      </c>
      <c r="E354" s="16" t="s">
        <v>478</v>
      </c>
      <c r="F354" s="16" t="s">
        <v>872</v>
      </c>
      <c r="G354" s="24">
        <v>2.92E-2</v>
      </c>
      <c r="H354" s="16" t="s">
        <v>4565</v>
      </c>
      <c r="I354" s="6" t="s">
        <v>2024</v>
      </c>
    </row>
    <row r="355" spans="1:9" ht="20.399999999999999" x14ac:dyDescent="0.3">
      <c r="A355" s="3">
        <v>44658</v>
      </c>
      <c r="B355" s="16" t="s">
        <v>4566</v>
      </c>
      <c r="C355" s="16" t="s">
        <v>4567</v>
      </c>
      <c r="D355" s="16" t="s">
        <v>3358</v>
      </c>
      <c r="E355" s="16" t="s">
        <v>368</v>
      </c>
      <c r="F355" s="16" t="s">
        <v>872</v>
      </c>
      <c r="G355" s="24">
        <v>0.21659999999999999</v>
      </c>
      <c r="H355" s="16" t="s">
        <v>4568</v>
      </c>
      <c r="I355" s="6" t="s">
        <v>2024</v>
      </c>
    </row>
    <row r="356" spans="1:9" ht="20.399999999999999" x14ac:dyDescent="0.3">
      <c r="A356" s="3">
        <v>44658</v>
      </c>
      <c r="B356" s="16" t="s">
        <v>4569</v>
      </c>
      <c r="C356" s="16" t="s">
        <v>4570</v>
      </c>
      <c r="D356" s="16" t="s">
        <v>4571</v>
      </c>
      <c r="E356" s="16" t="s">
        <v>368</v>
      </c>
      <c r="F356" s="16" t="s">
        <v>378</v>
      </c>
      <c r="G356" s="24">
        <v>103.26690000000001</v>
      </c>
      <c r="H356" s="16" t="s">
        <v>4572</v>
      </c>
      <c r="I356" s="6" t="s">
        <v>2024</v>
      </c>
    </row>
    <row r="357" spans="1:9" ht="30.6" x14ac:dyDescent="0.3">
      <c r="A357" s="3">
        <v>44658</v>
      </c>
      <c r="B357" s="16" t="s">
        <v>4573</v>
      </c>
      <c r="C357" s="16" t="s">
        <v>4574</v>
      </c>
      <c r="D357" s="16" t="s">
        <v>4575</v>
      </c>
      <c r="E357" s="16" t="s">
        <v>368</v>
      </c>
      <c r="F357" s="16" t="s">
        <v>477</v>
      </c>
      <c r="G357" s="24">
        <v>110.10039999999999</v>
      </c>
      <c r="H357" s="16" t="s">
        <v>4576</v>
      </c>
      <c r="I357" s="6" t="s">
        <v>2024</v>
      </c>
    </row>
    <row r="358" spans="1:9" ht="20.399999999999999" x14ac:dyDescent="0.3">
      <c r="A358" s="3">
        <v>44658</v>
      </c>
      <c r="B358" s="16" t="s">
        <v>4577</v>
      </c>
      <c r="C358" s="16" t="s">
        <v>4578</v>
      </c>
      <c r="D358" s="16" t="s">
        <v>4579</v>
      </c>
      <c r="E358" s="16" t="s">
        <v>363</v>
      </c>
      <c r="F358" s="16" t="s">
        <v>608</v>
      </c>
      <c r="G358" s="24">
        <v>0.94779999999999998</v>
      </c>
      <c r="H358" s="16" t="s">
        <v>4580</v>
      </c>
      <c r="I358" s="6" t="s">
        <v>2024</v>
      </c>
    </row>
    <row r="359" spans="1:9" ht="20.399999999999999" x14ac:dyDescent="0.3">
      <c r="A359" s="3">
        <v>44658</v>
      </c>
      <c r="B359" s="16" t="s">
        <v>4581</v>
      </c>
      <c r="C359" s="16" t="s">
        <v>4582</v>
      </c>
      <c r="D359" s="16" t="s">
        <v>2104</v>
      </c>
      <c r="E359" s="16" t="s">
        <v>368</v>
      </c>
      <c r="F359" s="16" t="s">
        <v>362</v>
      </c>
      <c r="G359" s="24">
        <v>115.6703</v>
      </c>
      <c r="H359" s="16" t="s">
        <v>4583</v>
      </c>
      <c r="I359" s="6" t="s">
        <v>2024</v>
      </c>
    </row>
    <row r="360" spans="1:9" ht="20.399999999999999" x14ac:dyDescent="0.3">
      <c r="A360" s="3">
        <v>44658</v>
      </c>
      <c r="B360" s="16" t="s">
        <v>4584</v>
      </c>
      <c r="C360" s="16" t="s">
        <v>4585</v>
      </c>
      <c r="D360" s="16" t="s">
        <v>4586</v>
      </c>
      <c r="E360" s="16" t="s">
        <v>363</v>
      </c>
      <c r="F360" s="16" t="s">
        <v>4337</v>
      </c>
      <c r="G360" s="24">
        <v>1.7278</v>
      </c>
      <c r="H360" s="16" t="s">
        <v>4587</v>
      </c>
      <c r="I360" s="6" t="s">
        <v>2024</v>
      </c>
    </row>
    <row r="361" spans="1:9" ht="20.399999999999999" x14ac:dyDescent="0.3">
      <c r="A361" s="3">
        <v>44658</v>
      </c>
      <c r="B361" s="16" t="s">
        <v>4588</v>
      </c>
      <c r="C361" s="16" t="s">
        <v>4589</v>
      </c>
      <c r="D361" s="16" t="s">
        <v>4590</v>
      </c>
      <c r="E361" s="16" t="s">
        <v>363</v>
      </c>
      <c r="F361" s="16" t="s">
        <v>4337</v>
      </c>
      <c r="G361" s="24">
        <v>3.8534999999999999</v>
      </c>
      <c r="H361" s="16" t="s">
        <v>4591</v>
      </c>
      <c r="I361" s="6" t="s">
        <v>2024</v>
      </c>
    </row>
    <row r="362" spans="1:9" ht="20.399999999999999" x14ac:dyDescent="0.3">
      <c r="A362" s="3">
        <v>44658</v>
      </c>
      <c r="B362" s="16" t="s">
        <v>4588</v>
      </c>
      <c r="C362" s="16" t="s">
        <v>4592</v>
      </c>
      <c r="D362" s="16" t="s">
        <v>4593</v>
      </c>
      <c r="E362" s="16" t="s">
        <v>368</v>
      </c>
      <c r="F362" s="16" t="s">
        <v>4337</v>
      </c>
      <c r="G362" s="24">
        <v>386.70069999999998</v>
      </c>
      <c r="H362" s="16" t="s">
        <v>4594</v>
      </c>
      <c r="I362" s="6" t="s">
        <v>2024</v>
      </c>
    </row>
    <row r="363" spans="1:9" ht="20.399999999999999" x14ac:dyDescent="0.3">
      <c r="A363" s="3">
        <v>44658</v>
      </c>
      <c r="B363" s="16" t="s">
        <v>4595</v>
      </c>
      <c r="C363" s="16" t="s">
        <v>4596</v>
      </c>
      <c r="D363" s="16" t="s">
        <v>4597</v>
      </c>
      <c r="E363" s="16" t="s">
        <v>363</v>
      </c>
      <c r="F363" s="16" t="s">
        <v>477</v>
      </c>
      <c r="G363" s="24">
        <v>2.0148999999999999</v>
      </c>
      <c r="H363" s="16" t="s">
        <v>4598</v>
      </c>
      <c r="I363" s="6" t="s">
        <v>2024</v>
      </c>
    </row>
    <row r="364" spans="1:9" ht="20.399999999999999" x14ac:dyDescent="0.3">
      <c r="A364" s="3">
        <v>44658</v>
      </c>
      <c r="B364" s="16" t="s">
        <v>4599</v>
      </c>
      <c r="C364" s="16" t="s">
        <v>4600</v>
      </c>
      <c r="D364" s="16" t="s">
        <v>4601</v>
      </c>
      <c r="E364" s="16" t="s">
        <v>363</v>
      </c>
      <c r="F364" s="16" t="s">
        <v>4337</v>
      </c>
      <c r="G364" s="24">
        <v>8.3704000000000001</v>
      </c>
      <c r="H364" s="16" t="s">
        <v>4602</v>
      </c>
      <c r="I364" s="6" t="s">
        <v>2024</v>
      </c>
    </row>
    <row r="365" spans="1:9" ht="20.399999999999999" x14ac:dyDescent="0.3">
      <c r="A365" s="3">
        <v>44658</v>
      </c>
      <c r="B365" s="16" t="s">
        <v>4603</v>
      </c>
      <c r="C365" s="16" t="s">
        <v>4604</v>
      </c>
      <c r="D365" s="16" t="s">
        <v>4605</v>
      </c>
      <c r="E365" s="16" t="s">
        <v>363</v>
      </c>
      <c r="F365" s="16" t="s">
        <v>4337</v>
      </c>
      <c r="G365" s="24">
        <v>2.1126</v>
      </c>
      <c r="H365" s="16" t="s">
        <v>4606</v>
      </c>
      <c r="I365" s="6" t="s">
        <v>2024</v>
      </c>
    </row>
    <row r="366" spans="1:9" ht="20.399999999999999" x14ac:dyDescent="0.3">
      <c r="A366" s="3">
        <v>44658</v>
      </c>
      <c r="B366" s="16" t="s">
        <v>4607</v>
      </c>
      <c r="C366" s="16" t="s">
        <v>4608</v>
      </c>
      <c r="D366" s="16" t="s">
        <v>4609</v>
      </c>
      <c r="E366" s="16" t="s">
        <v>363</v>
      </c>
      <c r="F366" s="16" t="s">
        <v>378</v>
      </c>
      <c r="G366" s="24">
        <v>63.348700000000001</v>
      </c>
      <c r="H366" s="16" t="s">
        <v>4610</v>
      </c>
      <c r="I366" s="6" t="s">
        <v>2024</v>
      </c>
    </row>
    <row r="367" spans="1:9" ht="40.799999999999997" x14ac:dyDescent="0.3">
      <c r="A367" s="3">
        <v>44658</v>
      </c>
      <c r="B367" s="16" t="s">
        <v>3747</v>
      </c>
      <c r="C367" s="16" t="s">
        <v>4611</v>
      </c>
      <c r="D367" s="16" t="s">
        <v>4612</v>
      </c>
      <c r="E367" s="16" t="s">
        <v>368</v>
      </c>
      <c r="F367" s="16" t="s">
        <v>4337</v>
      </c>
      <c r="G367" s="24">
        <v>457.8098</v>
      </c>
      <c r="H367" s="16" t="s">
        <v>4613</v>
      </c>
      <c r="I367" s="6" t="s">
        <v>2024</v>
      </c>
    </row>
    <row r="368" spans="1:9" ht="20.399999999999999" x14ac:dyDescent="0.3">
      <c r="A368" s="3">
        <v>44658</v>
      </c>
      <c r="B368" s="16" t="s">
        <v>4614</v>
      </c>
      <c r="C368" s="16" t="s">
        <v>4615</v>
      </c>
      <c r="D368" s="16" t="s">
        <v>3650</v>
      </c>
      <c r="E368" s="16" t="s">
        <v>363</v>
      </c>
      <c r="F368" s="16" t="s">
        <v>643</v>
      </c>
      <c r="G368" s="24">
        <v>6.9272999999999998</v>
      </c>
      <c r="H368" s="16" t="s">
        <v>4616</v>
      </c>
      <c r="I368" s="6" t="s">
        <v>2024</v>
      </c>
    </row>
    <row r="369" spans="1:9" ht="20.399999999999999" x14ac:dyDescent="0.3">
      <c r="A369" s="3">
        <v>44658</v>
      </c>
      <c r="B369" s="16" t="s">
        <v>4617</v>
      </c>
      <c r="C369" s="16" t="s">
        <v>4618</v>
      </c>
      <c r="D369" s="16" t="s">
        <v>3360</v>
      </c>
      <c r="E369" s="16" t="s">
        <v>363</v>
      </c>
      <c r="F369" s="16" t="s">
        <v>872</v>
      </c>
      <c r="G369" s="24">
        <v>0.121</v>
      </c>
      <c r="H369" s="16" t="s">
        <v>4619</v>
      </c>
      <c r="I369" s="6" t="s">
        <v>2024</v>
      </c>
    </row>
    <row r="370" spans="1:9" ht="20.399999999999999" x14ac:dyDescent="0.3">
      <c r="A370" s="3">
        <v>44658</v>
      </c>
      <c r="B370" s="16" t="s">
        <v>4620</v>
      </c>
      <c r="C370" s="16" t="s">
        <v>4621</v>
      </c>
      <c r="D370" s="16" t="s">
        <v>2360</v>
      </c>
      <c r="E370" s="16" t="s">
        <v>478</v>
      </c>
      <c r="F370" s="16" t="s">
        <v>872</v>
      </c>
      <c r="G370" s="24">
        <v>4.7800000000000002E-2</v>
      </c>
      <c r="H370" s="16" t="s">
        <v>4622</v>
      </c>
      <c r="I370" s="6" t="s">
        <v>2024</v>
      </c>
    </row>
    <row r="371" spans="1:9" ht="20.399999999999999" x14ac:dyDescent="0.3">
      <c r="A371" s="3">
        <v>44658</v>
      </c>
      <c r="B371" s="16" t="s">
        <v>4623</v>
      </c>
      <c r="C371" s="16" t="s">
        <v>4624</v>
      </c>
      <c r="D371" s="16" t="s">
        <v>2360</v>
      </c>
      <c r="E371" s="16" t="s">
        <v>478</v>
      </c>
      <c r="F371" s="16" t="s">
        <v>872</v>
      </c>
      <c r="G371" s="24">
        <v>1.7999999999999999E-2</v>
      </c>
      <c r="H371" s="16" t="s">
        <v>4625</v>
      </c>
      <c r="I371" s="6" t="s">
        <v>2024</v>
      </c>
    </row>
    <row r="372" spans="1:9" ht="20.399999999999999" x14ac:dyDescent="0.3">
      <c r="A372" s="3">
        <v>44658</v>
      </c>
      <c r="B372" s="16" t="s">
        <v>4626</v>
      </c>
      <c r="C372" s="16" t="s">
        <v>4627</v>
      </c>
      <c r="D372" s="16" t="s">
        <v>3905</v>
      </c>
      <c r="E372" s="16" t="s">
        <v>363</v>
      </c>
      <c r="F372" s="16" t="s">
        <v>872</v>
      </c>
      <c r="G372" s="24">
        <v>4.6600000000000003E-2</v>
      </c>
      <c r="H372" s="16" t="s">
        <v>4628</v>
      </c>
      <c r="I372" s="6" t="s">
        <v>2024</v>
      </c>
    </row>
    <row r="373" spans="1:9" ht="20.399999999999999" x14ac:dyDescent="0.3">
      <c r="A373" s="3">
        <v>44658</v>
      </c>
      <c r="B373" s="16" t="s">
        <v>4629</v>
      </c>
      <c r="C373" s="16" t="s">
        <v>4630</v>
      </c>
      <c r="D373" s="16" t="s">
        <v>3360</v>
      </c>
      <c r="E373" s="16" t="s">
        <v>363</v>
      </c>
      <c r="F373" s="16" t="s">
        <v>872</v>
      </c>
      <c r="G373" s="24">
        <v>9.2700000000000005E-2</v>
      </c>
      <c r="H373" s="16" t="s">
        <v>4631</v>
      </c>
      <c r="I373" s="6" t="s">
        <v>2024</v>
      </c>
    </row>
    <row r="374" spans="1:9" ht="20.399999999999999" x14ac:dyDescent="0.3">
      <c r="A374" s="3">
        <v>44658</v>
      </c>
      <c r="B374" s="16" t="s">
        <v>4632</v>
      </c>
      <c r="C374" s="16" t="s">
        <v>4633</v>
      </c>
      <c r="D374" s="16" t="s">
        <v>4634</v>
      </c>
      <c r="E374" s="16" t="s">
        <v>363</v>
      </c>
      <c r="F374" s="16" t="s">
        <v>4337</v>
      </c>
      <c r="G374" s="24">
        <v>2.0145</v>
      </c>
      <c r="H374" s="16" t="s">
        <v>4635</v>
      </c>
      <c r="I374" s="6" t="s">
        <v>2024</v>
      </c>
    </row>
    <row r="375" spans="1:9" ht="20.399999999999999" x14ac:dyDescent="0.3">
      <c r="A375" s="3">
        <v>44658</v>
      </c>
      <c r="B375" s="16" t="s">
        <v>4632</v>
      </c>
      <c r="C375" s="16" t="s">
        <v>4636</v>
      </c>
      <c r="D375" s="16" t="s">
        <v>4637</v>
      </c>
      <c r="E375" s="16" t="s">
        <v>363</v>
      </c>
      <c r="F375" s="16" t="s">
        <v>608</v>
      </c>
      <c r="G375" s="24">
        <v>187.23490000000001</v>
      </c>
      <c r="H375" s="16" t="s">
        <v>4638</v>
      </c>
      <c r="I375" s="6" t="s">
        <v>2024</v>
      </c>
    </row>
    <row r="376" spans="1:9" ht="91.8" x14ac:dyDescent="0.3">
      <c r="A376" s="3">
        <v>44658</v>
      </c>
      <c r="B376" s="16" t="s">
        <v>4639</v>
      </c>
      <c r="C376" s="16" t="s">
        <v>4640</v>
      </c>
      <c r="D376" s="16" t="s">
        <v>4641</v>
      </c>
      <c r="E376" s="16" t="s">
        <v>368</v>
      </c>
      <c r="F376" s="16" t="s">
        <v>4337</v>
      </c>
      <c r="G376" s="24">
        <v>1091.7923000000001</v>
      </c>
      <c r="H376" s="16" t="s">
        <v>4642</v>
      </c>
      <c r="I376" s="6" t="s">
        <v>2024</v>
      </c>
    </row>
    <row r="377" spans="1:9" ht="20.399999999999999" x14ac:dyDescent="0.3">
      <c r="A377" s="3">
        <v>44658</v>
      </c>
      <c r="B377" s="16" t="s">
        <v>4643</v>
      </c>
      <c r="C377" s="16" t="s">
        <v>4644</v>
      </c>
      <c r="D377" s="16" t="s">
        <v>4645</v>
      </c>
      <c r="E377" s="16" t="s">
        <v>368</v>
      </c>
      <c r="F377" s="16" t="s">
        <v>4337</v>
      </c>
      <c r="G377" s="24">
        <v>294.78489999999999</v>
      </c>
      <c r="H377" s="16" t="s">
        <v>4646</v>
      </c>
      <c r="I377" s="6" t="s">
        <v>2024</v>
      </c>
    </row>
    <row r="378" spans="1:9" ht="20.399999999999999" x14ac:dyDescent="0.3">
      <c r="A378" s="3">
        <v>44658</v>
      </c>
      <c r="B378" s="16" t="s">
        <v>4647</v>
      </c>
      <c r="C378" s="16" t="s">
        <v>4648</v>
      </c>
      <c r="D378" s="16" t="s">
        <v>4649</v>
      </c>
      <c r="E378" s="16" t="s">
        <v>368</v>
      </c>
      <c r="F378" s="16" t="s">
        <v>4337</v>
      </c>
      <c r="G378" s="24">
        <v>421.56009999999998</v>
      </c>
      <c r="H378" s="16" t="s">
        <v>4650</v>
      </c>
      <c r="I378" s="6" t="s">
        <v>2024</v>
      </c>
    </row>
    <row r="379" spans="1:9" ht="20.399999999999999" x14ac:dyDescent="0.3">
      <c r="A379" s="3">
        <v>44658</v>
      </c>
      <c r="B379" s="16" t="s">
        <v>4651</v>
      </c>
      <c r="C379" s="16" t="s">
        <v>4652</v>
      </c>
      <c r="D379" s="16" t="s">
        <v>4653</v>
      </c>
      <c r="E379" s="16" t="s">
        <v>363</v>
      </c>
      <c r="F379" s="16" t="s">
        <v>4337</v>
      </c>
      <c r="G379" s="24">
        <v>1.3217000000000001</v>
      </c>
      <c r="H379" s="16" t="s">
        <v>4654</v>
      </c>
      <c r="I379" s="6" t="s">
        <v>2024</v>
      </c>
    </row>
    <row r="380" spans="1:9" ht="20.399999999999999" x14ac:dyDescent="0.3">
      <c r="A380" s="3">
        <v>44658</v>
      </c>
      <c r="B380" s="16" t="s">
        <v>4655</v>
      </c>
      <c r="C380" s="16" t="s">
        <v>4656</v>
      </c>
      <c r="D380" s="16" t="s">
        <v>4657</v>
      </c>
      <c r="E380" s="16" t="s">
        <v>368</v>
      </c>
      <c r="F380" s="16" t="s">
        <v>378</v>
      </c>
      <c r="G380" s="24">
        <v>4.6119000000000003</v>
      </c>
      <c r="H380" s="16" t="s">
        <v>4658</v>
      </c>
      <c r="I380" s="6" t="s">
        <v>2024</v>
      </c>
    </row>
    <row r="381" spans="1:9" ht="51" x14ac:dyDescent="0.3">
      <c r="A381" s="3">
        <v>44658</v>
      </c>
      <c r="B381" s="16" t="s">
        <v>4659</v>
      </c>
      <c r="C381" s="16" t="s">
        <v>4660</v>
      </c>
      <c r="D381" s="16" t="s">
        <v>4661</v>
      </c>
      <c r="E381" s="16" t="s">
        <v>368</v>
      </c>
      <c r="F381" s="16" t="s">
        <v>4337</v>
      </c>
      <c r="G381" s="24">
        <v>483.4153</v>
      </c>
      <c r="H381" s="16" t="s">
        <v>4662</v>
      </c>
      <c r="I381" s="6" t="s">
        <v>2024</v>
      </c>
    </row>
    <row r="382" spans="1:9" ht="20.399999999999999" x14ac:dyDescent="0.3">
      <c r="A382" s="3">
        <v>44658</v>
      </c>
      <c r="B382" s="16" t="s">
        <v>4659</v>
      </c>
      <c r="C382" s="16" t="s">
        <v>4663</v>
      </c>
      <c r="D382" s="16" t="s">
        <v>4664</v>
      </c>
      <c r="E382" s="16" t="s">
        <v>363</v>
      </c>
      <c r="F382" s="16" t="s">
        <v>4337</v>
      </c>
      <c r="G382" s="24">
        <v>11.4017</v>
      </c>
      <c r="H382" s="16" t="s">
        <v>4665</v>
      </c>
      <c r="I382" s="6" t="s">
        <v>2024</v>
      </c>
    </row>
    <row r="383" spans="1:9" ht="20.399999999999999" x14ac:dyDescent="0.3">
      <c r="A383" s="3">
        <v>44658</v>
      </c>
      <c r="B383" s="16" t="s">
        <v>4666</v>
      </c>
      <c r="C383" s="16" t="s">
        <v>4667</v>
      </c>
      <c r="D383" s="16" t="s">
        <v>4668</v>
      </c>
      <c r="E383" s="16" t="s">
        <v>368</v>
      </c>
      <c r="F383" s="16" t="s">
        <v>608</v>
      </c>
      <c r="G383" s="24">
        <v>21.5869</v>
      </c>
      <c r="H383" s="16" t="s">
        <v>4669</v>
      </c>
      <c r="I383" s="6" t="s">
        <v>2024</v>
      </c>
    </row>
    <row r="384" spans="1:9" ht="20.399999999999999" x14ac:dyDescent="0.3">
      <c r="A384" s="3">
        <v>44658</v>
      </c>
      <c r="B384" s="16" t="s">
        <v>4659</v>
      </c>
      <c r="C384" s="16" t="s">
        <v>4670</v>
      </c>
      <c r="D384" s="16" t="s">
        <v>4664</v>
      </c>
      <c r="E384" s="16" t="s">
        <v>363</v>
      </c>
      <c r="F384" s="16" t="s">
        <v>4337</v>
      </c>
      <c r="G384" s="24">
        <v>24.162800000000001</v>
      </c>
      <c r="H384" s="16" t="s">
        <v>4671</v>
      </c>
      <c r="I384" s="6" t="s">
        <v>2024</v>
      </c>
    </row>
    <row r="385" spans="1:9" ht="20.399999999999999" x14ac:dyDescent="0.3">
      <c r="A385" s="3">
        <v>44658</v>
      </c>
      <c r="B385" s="16" t="s">
        <v>4672</v>
      </c>
      <c r="C385" s="16" t="s">
        <v>4673</v>
      </c>
      <c r="D385" s="16" t="s">
        <v>4664</v>
      </c>
      <c r="E385" s="16" t="s">
        <v>363</v>
      </c>
      <c r="F385" s="16" t="s">
        <v>608</v>
      </c>
      <c r="G385" s="24">
        <v>23.919799999999999</v>
      </c>
      <c r="H385" s="16" t="s">
        <v>4674</v>
      </c>
      <c r="I385" s="6" t="s">
        <v>2024</v>
      </c>
    </row>
    <row r="386" spans="1:9" ht="40.799999999999997" x14ac:dyDescent="0.3">
      <c r="A386" s="3">
        <v>44658</v>
      </c>
      <c r="B386" s="16" t="s">
        <v>4675</v>
      </c>
      <c r="C386" s="16" t="s">
        <v>4676</v>
      </c>
      <c r="D386" s="16" t="s">
        <v>4677</v>
      </c>
      <c r="E386" s="16" t="s">
        <v>368</v>
      </c>
      <c r="F386" s="16" t="s">
        <v>4337</v>
      </c>
      <c r="G386" s="24">
        <v>640.93759999999997</v>
      </c>
      <c r="H386" s="16" t="s">
        <v>4678</v>
      </c>
      <c r="I386" s="6" t="s">
        <v>2024</v>
      </c>
    </row>
    <row r="387" spans="1:9" ht="20.399999999999999" x14ac:dyDescent="0.3">
      <c r="A387" s="3">
        <v>44658</v>
      </c>
      <c r="B387" s="16" t="s">
        <v>4675</v>
      </c>
      <c r="C387" s="16" t="s">
        <v>4679</v>
      </c>
      <c r="D387" s="16" t="s">
        <v>4680</v>
      </c>
      <c r="E387" s="16" t="s">
        <v>363</v>
      </c>
      <c r="F387" s="16" t="s">
        <v>4337</v>
      </c>
      <c r="G387" s="24">
        <v>20.078399999999998</v>
      </c>
      <c r="H387" s="16" t="s">
        <v>4681</v>
      </c>
      <c r="I387" s="6" t="s">
        <v>2024</v>
      </c>
    </row>
    <row r="388" spans="1:9" ht="20.399999999999999" x14ac:dyDescent="0.3">
      <c r="A388" s="3">
        <v>44658</v>
      </c>
      <c r="B388" s="16" t="s">
        <v>4675</v>
      </c>
      <c r="C388" s="16" t="s">
        <v>4682</v>
      </c>
      <c r="D388" s="16" t="s">
        <v>4680</v>
      </c>
      <c r="E388" s="16" t="s">
        <v>363</v>
      </c>
      <c r="F388" s="16" t="s">
        <v>4337</v>
      </c>
      <c r="G388" s="24">
        <v>2.6021999999999998</v>
      </c>
      <c r="H388" s="16" t="s">
        <v>4683</v>
      </c>
      <c r="I388" s="6" t="s">
        <v>2024</v>
      </c>
    </row>
    <row r="389" spans="1:9" ht="20.399999999999999" x14ac:dyDescent="0.3">
      <c r="A389" s="3">
        <v>44658</v>
      </c>
      <c r="B389" s="16" t="s">
        <v>4651</v>
      </c>
      <c r="C389" s="16" t="s">
        <v>4684</v>
      </c>
      <c r="D389" s="16" t="s">
        <v>4653</v>
      </c>
      <c r="E389" s="16" t="s">
        <v>363</v>
      </c>
      <c r="F389" s="16" t="s">
        <v>4337</v>
      </c>
      <c r="G389" s="24">
        <v>1.0069999999999999</v>
      </c>
      <c r="H389" s="16" t="s">
        <v>4685</v>
      </c>
      <c r="I389" s="6" t="s">
        <v>2024</v>
      </c>
    </row>
    <row r="390" spans="1:9" ht="30.6" x14ac:dyDescent="0.3">
      <c r="A390" s="3">
        <v>44658</v>
      </c>
      <c r="B390" s="16" t="s">
        <v>4686</v>
      </c>
      <c r="C390" s="16" t="s">
        <v>4687</v>
      </c>
      <c r="D390" s="16" t="s">
        <v>4688</v>
      </c>
      <c r="E390" s="16" t="s">
        <v>368</v>
      </c>
      <c r="F390" s="16" t="s">
        <v>4337</v>
      </c>
      <c r="G390" s="24">
        <v>433.09280000000001</v>
      </c>
      <c r="H390" s="16" t="s">
        <v>4689</v>
      </c>
      <c r="I390" s="6" t="s">
        <v>2024</v>
      </c>
    </row>
    <row r="391" spans="1:9" ht="71.400000000000006" x14ac:dyDescent="0.3">
      <c r="A391" s="3">
        <v>44658</v>
      </c>
      <c r="B391" s="16" t="s">
        <v>4690</v>
      </c>
      <c r="C391" s="16" t="s">
        <v>4691</v>
      </c>
      <c r="D391" s="16" t="s">
        <v>4692</v>
      </c>
      <c r="E391" s="16" t="s">
        <v>368</v>
      </c>
      <c r="F391" s="16" t="s">
        <v>4337</v>
      </c>
      <c r="G391" s="24">
        <v>610.20849999999996</v>
      </c>
      <c r="H391" s="16" t="s">
        <v>4693</v>
      </c>
      <c r="I391" s="6" t="s">
        <v>2024</v>
      </c>
    </row>
    <row r="392" spans="1:9" ht="20.399999999999999" x14ac:dyDescent="0.3">
      <c r="A392" s="3">
        <v>44658</v>
      </c>
      <c r="B392" s="16" t="s">
        <v>4694</v>
      </c>
      <c r="C392" s="16" t="s">
        <v>4695</v>
      </c>
      <c r="D392" s="16" t="s">
        <v>4696</v>
      </c>
      <c r="E392" s="16" t="s">
        <v>363</v>
      </c>
      <c r="F392" s="16" t="s">
        <v>383</v>
      </c>
      <c r="G392" s="24">
        <v>13.8247</v>
      </c>
      <c r="H392" s="16" t="s">
        <v>4697</v>
      </c>
      <c r="I392" s="6" t="s">
        <v>2024</v>
      </c>
    </row>
    <row r="393" spans="1:9" ht="20.399999999999999" x14ac:dyDescent="0.3">
      <c r="A393" s="3">
        <v>44658</v>
      </c>
      <c r="B393" s="16" t="s">
        <v>4698</v>
      </c>
      <c r="C393" s="16" t="s">
        <v>4699</v>
      </c>
      <c r="D393" s="16" t="s">
        <v>4700</v>
      </c>
      <c r="E393" s="16" t="s">
        <v>368</v>
      </c>
      <c r="F393" s="16" t="s">
        <v>4337</v>
      </c>
      <c r="G393" s="24">
        <v>76.492800000000003</v>
      </c>
      <c r="H393" s="16" t="s">
        <v>4701</v>
      </c>
      <c r="I393" s="6" t="s">
        <v>2024</v>
      </c>
    </row>
    <row r="394" spans="1:9" ht="20.399999999999999" x14ac:dyDescent="0.3">
      <c r="A394" s="3">
        <v>44658</v>
      </c>
      <c r="B394" s="16" t="s">
        <v>4702</v>
      </c>
      <c r="C394" s="16" t="s">
        <v>4703</v>
      </c>
      <c r="D394" s="16" t="s">
        <v>4704</v>
      </c>
      <c r="E394" s="16" t="s">
        <v>363</v>
      </c>
      <c r="F394" s="16" t="s">
        <v>4337</v>
      </c>
      <c r="G394" s="24">
        <v>2.5651000000000002</v>
      </c>
      <c r="H394" s="16" t="s">
        <v>4705</v>
      </c>
      <c r="I394" s="6" t="s">
        <v>2024</v>
      </c>
    </row>
    <row r="395" spans="1:9" ht="40.799999999999997" x14ac:dyDescent="0.3">
      <c r="A395" s="3">
        <v>44658</v>
      </c>
      <c r="B395" s="16" t="s">
        <v>4706</v>
      </c>
      <c r="C395" s="16" t="s">
        <v>4707</v>
      </c>
      <c r="D395" s="16" t="s">
        <v>4708</v>
      </c>
      <c r="E395" s="16" t="s">
        <v>363</v>
      </c>
      <c r="F395" s="16" t="s">
        <v>4337</v>
      </c>
      <c r="G395" s="24">
        <v>461.92829999999998</v>
      </c>
      <c r="H395" s="16" t="s">
        <v>4709</v>
      </c>
      <c r="I395" s="6" t="s">
        <v>2024</v>
      </c>
    </row>
    <row r="396" spans="1:9" ht="30.6" x14ac:dyDescent="0.3">
      <c r="A396" s="3">
        <v>44658</v>
      </c>
      <c r="B396" s="16" t="s">
        <v>4710</v>
      </c>
      <c r="C396" s="16" t="s">
        <v>4711</v>
      </c>
      <c r="D396" s="16" t="s">
        <v>4712</v>
      </c>
      <c r="E396" s="16" t="s">
        <v>368</v>
      </c>
      <c r="F396" s="16" t="s">
        <v>4337</v>
      </c>
      <c r="G396" s="24">
        <v>334.4744</v>
      </c>
      <c r="H396" s="16" t="s">
        <v>4713</v>
      </c>
      <c r="I396" s="6" t="s">
        <v>2024</v>
      </c>
    </row>
    <row r="397" spans="1:9" ht="51" x14ac:dyDescent="0.3">
      <c r="A397" s="3">
        <v>44658</v>
      </c>
      <c r="B397" s="16" t="s">
        <v>4714</v>
      </c>
      <c r="C397" s="16" t="s">
        <v>4715</v>
      </c>
      <c r="D397" s="16" t="s">
        <v>4716</v>
      </c>
      <c r="E397" s="16" t="s">
        <v>368</v>
      </c>
      <c r="F397" s="16" t="s">
        <v>4337</v>
      </c>
      <c r="G397" s="24">
        <v>1080.9099000000001</v>
      </c>
      <c r="H397" s="16" t="s">
        <v>4717</v>
      </c>
      <c r="I397" s="6" t="s">
        <v>2024</v>
      </c>
    </row>
    <row r="398" spans="1:9" ht="20.399999999999999" x14ac:dyDescent="0.3">
      <c r="A398" s="3">
        <v>44658</v>
      </c>
      <c r="B398" s="16" t="s">
        <v>4718</v>
      </c>
      <c r="C398" s="16" t="s">
        <v>4719</v>
      </c>
      <c r="D398" s="16" t="s">
        <v>2377</v>
      </c>
      <c r="E398" s="16" t="s">
        <v>363</v>
      </c>
      <c r="F398" s="16" t="s">
        <v>872</v>
      </c>
      <c r="G398" s="24">
        <v>0.88729999999999998</v>
      </c>
      <c r="H398" s="16" t="s">
        <v>4720</v>
      </c>
      <c r="I398" s="6" t="s">
        <v>2024</v>
      </c>
    </row>
    <row r="399" spans="1:9" ht="30.6" x14ac:dyDescent="0.3">
      <c r="A399" s="3">
        <v>44658</v>
      </c>
      <c r="B399" s="16" t="s">
        <v>4721</v>
      </c>
      <c r="C399" s="16" t="s">
        <v>4722</v>
      </c>
      <c r="D399" s="16" t="s">
        <v>4723</v>
      </c>
      <c r="E399" s="16" t="s">
        <v>363</v>
      </c>
      <c r="F399" s="16" t="s">
        <v>383</v>
      </c>
      <c r="G399" s="24">
        <v>29.085999999999999</v>
      </c>
      <c r="H399" s="16" t="s">
        <v>4724</v>
      </c>
      <c r="I399" s="6" t="s">
        <v>2024</v>
      </c>
    </row>
    <row r="400" spans="1:9" ht="61.2" x14ac:dyDescent="0.3">
      <c r="A400" s="3">
        <v>44658</v>
      </c>
      <c r="B400" s="16" t="s">
        <v>4725</v>
      </c>
      <c r="C400" s="16" t="s">
        <v>4726</v>
      </c>
      <c r="D400" s="16" t="s">
        <v>4727</v>
      </c>
      <c r="E400" s="16" t="s">
        <v>368</v>
      </c>
      <c r="F400" s="16" t="s">
        <v>383</v>
      </c>
      <c r="G400" s="24">
        <v>450.791</v>
      </c>
      <c r="H400" s="16" t="s">
        <v>4728</v>
      </c>
      <c r="I400" s="6" t="s">
        <v>2024</v>
      </c>
    </row>
    <row r="401" spans="1:9" ht="20.399999999999999" x14ac:dyDescent="0.3">
      <c r="A401" s="3">
        <v>44658</v>
      </c>
      <c r="B401" s="16" t="s">
        <v>4729</v>
      </c>
      <c r="C401" s="16" t="s">
        <v>4730</v>
      </c>
      <c r="D401" s="16" t="s">
        <v>4731</v>
      </c>
      <c r="E401" s="16" t="s">
        <v>363</v>
      </c>
      <c r="F401" s="16" t="s">
        <v>383</v>
      </c>
      <c r="G401" s="24">
        <v>5.5233999999999996</v>
      </c>
      <c r="H401" s="16" t="s">
        <v>4732</v>
      </c>
      <c r="I401" s="6" t="s">
        <v>2024</v>
      </c>
    </row>
    <row r="402" spans="1:9" ht="20.399999999999999" x14ac:dyDescent="0.3">
      <c r="A402" s="3">
        <v>44658</v>
      </c>
      <c r="B402" s="16" t="s">
        <v>4733</v>
      </c>
      <c r="C402" s="16" t="s">
        <v>4734</v>
      </c>
      <c r="D402" s="16" t="s">
        <v>2821</v>
      </c>
      <c r="E402" s="16" t="s">
        <v>478</v>
      </c>
      <c r="F402" s="16" t="s">
        <v>872</v>
      </c>
      <c r="G402" s="24">
        <v>6.8099999999999994E-2</v>
      </c>
      <c r="H402" s="16" t="s">
        <v>4735</v>
      </c>
      <c r="I402" s="6" t="s">
        <v>2024</v>
      </c>
    </row>
    <row r="403" spans="1:9" ht="20.399999999999999" x14ac:dyDescent="0.3">
      <c r="A403" s="3">
        <v>44658</v>
      </c>
      <c r="B403" s="16" t="s">
        <v>4736</v>
      </c>
      <c r="C403" s="16" t="s">
        <v>4737</v>
      </c>
      <c r="D403" s="16" t="s">
        <v>4738</v>
      </c>
      <c r="E403" s="16" t="s">
        <v>363</v>
      </c>
      <c r="F403" s="16" t="s">
        <v>634</v>
      </c>
      <c r="G403" s="24">
        <v>60.103400000000001</v>
      </c>
      <c r="H403" s="16" t="s">
        <v>4739</v>
      </c>
      <c r="I403" s="6" t="s">
        <v>2024</v>
      </c>
    </row>
    <row r="404" spans="1:9" ht="20.399999999999999" x14ac:dyDescent="0.3">
      <c r="A404" s="3">
        <v>44658</v>
      </c>
      <c r="B404" s="16" t="s">
        <v>4740</v>
      </c>
      <c r="C404" s="16" t="s">
        <v>4741</v>
      </c>
      <c r="D404" s="16" t="s">
        <v>2821</v>
      </c>
      <c r="E404" s="16" t="s">
        <v>478</v>
      </c>
      <c r="F404" s="16" t="s">
        <v>872</v>
      </c>
      <c r="G404" s="24">
        <v>6.1100000000000002E-2</v>
      </c>
      <c r="H404" s="16" t="s">
        <v>4742</v>
      </c>
      <c r="I404" s="6" t="s">
        <v>2024</v>
      </c>
    </row>
    <row r="405" spans="1:9" ht="20.399999999999999" x14ac:dyDescent="0.3">
      <c r="A405" s="3">
        <v>44658</v>
      </c>
      <c r="B405" s="16" t="s">
        <v>4743</v>
      </c>
      <c r="C405" s="16" t="s">
        <v>4744</v>
      </c>
      <c r="D405" s="16" t="s">
        <v>2821</v>
      </c>
      <c r="E405" s="16" t="s">
        <v>363</v>
      </c>
      <c r="F405" s="16" t="s">
        <v>872</v>
      </c>
      <c r="G405" s="24">
        <v>0.39829999999999999</v>
      </c>
      <c r="H405" s="16" t="s">
        <v>4745</v>
      </c>
      <c r="I405" s="6" t="s">
        <v>2024</v>
      </c>
    </row>
    <row r="406" spans="1:9" ht="20.399999999999999" x14ac:dyDescent="0.3">
      <c r="A406" s="3">
        <v>44658</v>
      </c>
      <c r="B406" s="16" t="s">
        <v>4746</v>
      </c>
      <c r="C406" s="16" t="s">
        <v>4747</v>
      </c>
      <c r="D406" s="16" t="s">
        <v>4748</v>
      </c>
      <c r="E406" s="16" t="s">
        <v>368</v>
      </c>
      <c r="F406" s="16" t="s">
        <v>872</v>
      </c>
      <c r="G406" s="24">
        <v>0.1862</v>
      </c>
      <c r="H406" s="16" t="s">
        <v>4749</v>
      </c>
      <c r="I406" s="6" t="s">
        <v>2024</v>
      </c>
    </row>
    <row r="407" spans="1:9" ht="30.6" x14ac:dyDescent="0.3">
      <c r="A407" s="3">
        <v>44658</v>
      </c>
      <c r="B407" s="16" t="s">
        <v>4750</v>
      </c>
      <c r="C407" s="16" t="s">
        <v>4751</v>
      </c>
      <c r="D407" s="16" t="s">
        <v>4752</v>
      </c>
      <c r="E407" s="16" t="s">
        <v>363</v>
      </c>
      <c r="F407" s="16" t="s">
        <v>4753</v>
      </c>
      <c r="G407" s="24">
        <v>0.41120000000000001</v>
      </c>
      <c r="H407" s="16" t="s">
        <v>4754</v>
      </c>
      <c r="I407" s="6" t="s">
        <v>2024</v>
      </c>
    </row>
    <row r="408" spans="1:9" ht="20.399999999999999" x14ac:dyDescent="0.3">
      <c r="A408" s="3">
        <v>44658</v>
      </c>
      <c r="B408" s="16" t="s">
        <v>4755</v>
      </c>
      <c r="C408" s="16" t="s">
        <v>4756</v>
      </c>
      <c r="D408" s="16" t="s">
        <v>4757</v>
      </c>
      <c r="E408" s="16" t="s">
        <v>368</v>
      </c>
      <c r="F408" s="16" t="s">
        <v>477</v>
      </c>
      <c r="G408" s="24">
        <v>317.88369999999998</v>
      </c>
      <c r="H408" s="16" t="s">
        <v>4758</v>
      </c>
      <c r="I408" s="6" t="s">
        <v>2024</v>
      </c>
    </row>
    <row r="409" spans="1:9" ht="20.399999999999999" x14ac:dyDescent="0.3">
      <c r="A409" s="3">
        <v>44658</v>
      </c>
      <c r="B409" s="16" t="s">
        <v>4759</v>
      </c>
      <c r="C409" s="16" t="s">
        <v>4760</v>
      </c>
      <c r="D409" s="16" t="s">
        <v>4761</v>
      </c>
      <c r="E409" s="16" t="s">
        <v>368</v>
      </c>
      <c r="F409" s="16" t="s">
        <v>378</v>
      </c>
      <c r="G409" s="24">
        <v>5.6502999999999997</v>
      </c>
      <c r="H409" s="16" t="s">
        <v>4762</v>
      </c>
      <c r="I409" s="6" t="s">
        <v>2024</v>
      </c>
    </row>
    <row r="410" spans="1:9" ht="51" x14ac:dyDescent="0.3">
      <c r="A410" s="3">
        <v>44658</v>
      </c>
      <c r="B410" s="16" t="s">
        <v>4763</v>
      </c>
      <c r="C410" s="16" t="s">
        <v>4764</v>
      </c>
      <c r="D410" s="16" t="s">
        <v>4765</v>
      </c>
      <c r="E410" s="16" t="s">
        <v>368</v>
      </c>
      <c r="F410" s="16" t="s">
        <v>378</v>
      </c>
      <c r="G410" s="24">
        <v>84.343999999999994</v>
      </c>
      <c r="H410" s="16" t="s">
        <v>4766</v>
      </c>
      <c r="I410" s="6" t="s">
        <v>2024</v>
      </c>
    </row>
    <row r="411" spans="1:9" ht="20.399999999999999" x14ac:dyDescent="0.3">
      <c r="A411" s="3">
        <v>44658</v>
      </c>
      <c r="B411" s="16" t="s">
        <v>4767</v>
      </c>
      <c r="C411" s="16" t="s">
        <v>4768</v>
      </c>
      <c r="D411" s="16" t="s">
        <v>4769</v>
      </c>
      <c r="E411" s="16" t="s">
        <v>363</v>
      </c>
      <c r="F411" s="16" t="s">
        <v>4337</v>
      </c>
      <c r="G411" s="24">
        <v>45.92</v>
      </c>
      <c r="H411" s="16" t="s">
        <v>4770</v>
      </c>
      <c r="I411" s="6" t="s">
        <v>2024</v>
      </c>
    </row>
    <row r="412" spans="1:9" ht="20.399999999999999" x14ac:dyDescent="0.3">
      <c r="A412" s="3">
        <v>44658</v>
      </c>
      <c r="B412" s="16" t="s">
        <v>4771</v>
      </c>
      <c r="C412" s="16" t="s">
        <v>4772</v>
      </c>
      <c r="D412" s="16" t="s">
        <v>4773</v>
      </c>
      <c r="E412" s="16" t="s">
        <v>363</v>
      </c>
      <c r="F412" s="16" t="s">
        <v>4337</v>
      </c>
      <c r="G412" s="24">
        <v>58.8718</v>
      </c>
      <c r="H412" s="16" t="s">
        <v>4774</v>
      </c>
      <c r="I412" s="6" t="s">
        <v>2024</v>
      </c>
    </row>
    <row r="413" spans="1:9" ht="20.399999999999999" x14ac:dyDescent="0.3">
      <c r="A413" s="3">
        <v>44658</v>
      </c>
      <c r="B413" s="16" t="s">
        <v>4775</v>
      </c>
      <c r="C413" s="16" t="s">
        <v>4776</v>
      </c>
      <c r="D413" s="16" t="s">
        <v>4777</v>
      </c>
      <c r="E413" s="16" t="s">
        <v>363</v>
      </c>
      <c r="F413" s="16" t="s">
        <v>4337</v>
      </c>
      <c r="G413" s="24">
        <v>5.4447999999999999</v>
      </c>
      <c r="H413" s="16" t="s">
        <v>4778</v>
      </c>
      <c r="I413" s="6" t="s">
        <v>2024</v>
      </c>
    </row>
    <row r="414" spans="1:9" ht="20.399999999999999" x14ac:dyDescent="0.3">
      <c r="A414" s="3">
        <v>44658</v>
      </c>
      <c r="B414" s="16" t="s">
        <v>4779</v>
      </c>
      <c r="C414" s="16" t="s">
        <v>4780</v>
      </c>
      <c r="D414" s="16" t="s">
        <v>4261</v>
      </c>
      <c r="E414" s="16" t="s">
        <v>368</v>
      </c>
      <c r="F414" s="16" t="s">
        <v>608</v>
      </c>
      <c r="G414" s="24">
        <v>135.721</v>
      </c>
      <c r="H414" s="16" t="s">
        <v>4781</v>
      </c>
      <c r="I414" s="6" t="s">
        <v>2024</v>
      </c>
    </row>
    <row r="415" spans="1:9" ht="20.399999999999999" x14ac:dyDescent="0.3">
      <c r="A415" s="3">
        <v>44658</v>
      </c>
      <c r="B415" s="16" t="s">
        <v>4247</v>
      </c>
      <c r="C415" s="16" t="s">
        <v>4782</v>
      </c>
      <c r="D415" s="16" t="s">
        <v>4783</v>
      </c>
      <c r="E415" s="16" t="s">
        <v>363</v>
      </c>
      <c r="F415" s="16" t="s">
        <v>4337</v>
      </c>
      <c r="G415" s="24">
        <v>7.8761999999999999</v>
      </c>
      <c r="H415" s="16" t="s">
        <v>4784</v>
      </c>
      <c r="I415" s="6" t="s">
        <v>2024</v>
      </c>
    </row>
    <row r="416" spans="1:9" ht="20.399999999999999" x14ac:dyDescent="0.3">
      <c r="A416" s="3">
        <v>44658</v>
      </c>
      <c r="B416" s="16" t="s">
        <v>4785</v>
      </c>
      <c r="C416" s="16" t="s">
        <v>4786</v>
      </c>
      <c r="D416" s="16" t="s">
        <v>4787</v>
      </c>
      <c r="E416" s="16" t="s">
        <v>368</v>
      </c>
      <c r="F416" s="16" t="s">
        <v>4337</v>
      </c>
      <c r="G416" s="24">
        <v>145.03800000000001</v>
      </c>
      <c r="H416" s="16" t="s">
        <v>4788</v>
      </c>
      <c r="I416" s="6" t="s">
        <v>2024</v>
      </c>
    </row>
    <row r="417" spans="1:9" ht="20.399999999999999" x14ac:dyDescent="0.3">
      <c r="A417" s="3">
        <v>44658</v>
      </c>
      <c r="B417" s="16" t="s">
        <v>4789</v>
      </c>
      <c r="C417" s="16" t="s">
        <v>4790</v>
      </c>
      <c r="D417" s="16" t="s">
        <v>4791</v>
      </c>
      <c r="E417" s="16" t="s">
        <v>363</v>
      </c>
      <c r="F417" s="16" t="s">
        <v>872</v>
      </c>
      <c r="G417" s="24">
        <v>0.154</v>
      </c>
      <c r="H417" s="16" t="s">
        <v>4792</v>
      </c>
      <c r="I417" s="6" t="s">
        <v>2024</v>
      </c>
    </row>
    <row r="418" spans="1:9" ht="20.399999999999999" x14ac:dyDescent="0.3">
      <c r="A418" s="3">
        <v>44658</v>
      </c>
      <c r="B418" s="16" t="s">
        <v>4793</v>
      </c>
      <c r="C418" s="16" t="s">
        <v>4794</v>
      </c>
      <c r="D418" s="16" t="s">
        <v>3429</v>
      </c>
      <c r="E418" s="16" t="s">
        <v>478</v>
      </c>
      <c r="F418" s="16" t="s">
        <v>872</v>
      </c>
      <c r="G418" s="24">
        <v>2.2800000000000001E-2</v>
      </c>
      <c r="H418" s="16" t="s">
        <v>4795</v>
      </c>
      <c r="I418" s="6" t="s">
        <v>2024</v>
      </c>
    </row>
    <row r="419" spans="1:9" ht="20.399999999999999" x14ac:dyDescent="0.3">
      <c r="A419" s="3">
        <v>44658</v>
      </c>
      <c r="B419" s="16" t="s">
        <v>4796</v>
      </c>
      <c r="C419" s="16" t="s">
        <v>4797</v>
      </c>
      <c r="D419" s="16" t="s">
        <v>4791</v>
      </c>
      <c r="E419" s="16" t="s">
        <v>363</v>
      </c>
      <c r="F419" s="16" t="s">
        <v>872</v>
      </c>
      <c r="G419" s="24">
        <v>8.1900000000000001E-2</v>
      </c>
      <c r="H419" s="16" t="s">
        <v>4798</v>
      </c>
      <c r="I419" s="6" t="s">
        <v>2024</v>
      </c>
    </row>
    <row r="420" spans="1:9" ht="20.399999999999999" x14ac:dyDescent="0.3">
      <c r="A420" s="3">
        <v>44658</v>
      </c>
      <c r="B420" s="16" t="s">
        <v>4799</v>
      </c>
      <c r="C420" s="16" t="s">
        <v>4800</v>
      </c>
      <c r="D420" s="16" t="s">
        <v>4801</v>
      </c>
      <c r="E420" s="16" t="s">
        <v>363</v>
      </c>
      <c r="F420" s="16" t="s">
        <v>378</v>
      </c>
      <c r="G420" s="24">
        <v>21.650200000000002</v>
      </c>
      <c r="H420" s="16" t="s">
        <v>4802</v>
      </c>
      <c r="I420" s="6" t="s">
        <v>2024</v>
      </c>
    </row>
    <row r="421" spans="1:9" ht="20.399999999999999" x14ac:dyDescent="0.3">
      <c r="A421" s="3">
        <v>44658</v>
      </c>
      <c r="B421" s="16" t="s">
        <v>4803</v>
      </c>
      <c r="C421" s="16" t="s">
        <v>4804</v>
      </c>
      <c r="D421" s="16" t="s">
        <v>4805</v>
      </c>
      <c r="E421" s="16" t="s">
        <v>478</v>
      </c>
      <c r="F421" s="16" t="s">
        <v>872</v>
      </c>
      <c r="G421" s="24">
        <v>0.31590000000000001</v>
      </c>
      <c r="H421" s="16" t="s">
        <v>4806</v>
      </c>
      <c r="I421" s="6" t="s">
        <v>2024</v>
      </c>
    </row>
    <row r="422" spans="1:9" ht="20.399999999999999" x14ac:dyDescent="0.3">
      <c r="A422" s="3">
        <v>44658</v>
      </c>
      <c r="B422" s="16" t="s">
        <v>4807</v>
      </c>
      <c r="C422" s="16" t="s">
        <v>4808</v>
      </c>
      <c r="D422" s="16" t="s">
        <v>3398</v>
      </c>
      <c r="E422" s="16" t="s">
        <v>478</v>
      </c>
      <c r="F422" s="16" t="s">
        <v>872</v>
      </c>
      <c r="G422" s="24">
        <v>3.2899999999999999E-2</v>
      </c>
      <c r="H422" s="16" t="s">
        <v>4809</v>
      </c>
      <c r="I422" s="6" t="s">
        <v>2024</v>
      </c>
    </row>
    <row r="423" spans="1:9" ht="20.399999999999999" x14ac:dyDescent="0.3">
      <c r="A423" s="3">
        <v>44658</v>
      </c>
      <c r="B423" s="16" t="s">
        <v>4810</v>
      </c>
      <c r="C423" s="16" t="s">
        <v>4811</v>
      </c>
      <c r="D423" s="16" t="s">
        <v>4276</v>
      </c>
      <c r="E423" s="16" t="s">
        <v>363</v>
      </c>
      <c r="F423" s="16" t="s">
        <v>872</v>
      </c>
      <c r="G423" s="24">
        <v>0.1308</v>
      </c>
      <c r="H423" s="16" t="s">
        <v>4812</v>
      </c>
      <c r="I423" s="6" t="s">
        <v>2024</v>
      </c>
    </row>
    <row r="424" spans="1:9" ht="20.399999999999999" x14ac:dyDescent="0.3">
      <c r="A424" s="3">
        <v>44658</v>
      </c>
      <c r="B424" s="16" t="s">
        <v>4813</v>
      </c>
      <c r="C424" s="16" t="s">
        <v>4814</v>
      </c>
      <c r="D424" s="16" t="s">
        <v>4815</v>
      </c>
      <c r="E424" s="16" t="s">
        <v>363</v>
      </c>
      <c r="F424" s="16" t="s">
        <v>4816</v>
      </c>
      <c r="G424" s="24">
        <v>8.9399999999999993E-2</v>
      </c>
      <c r="H424" s="16" t="s">
        <v>4817</v>
      </c>
      <c r="I424" s="6" t="s">
        <v>2024</v>
      </c>
    </row>
    <row r="425" spans="1:9" ht="20.399999999999999" x14ac:dyDescent="0.3">
      <c r="A425" s="3">
        <v>44658</v>
      </c>
      <c r="B425" s="16" t="s">
        <v>4818</v>
      </c>
      <c r="C425" s="16" t="s">
        <v>4819</v>
      </c>
      <c r="D425" s="16" t="s">
        <v>4820</v>
      </c>
      <c r="E425" s="16" t="s">
        <v>478</v>
      </c>
      <c r="F425" s="16" t="s">
        <v>872</v>
      </c>
      <c r="G425" s="24">
        <v>0.30609999999999998</v>
      </c>
      <c r="H425" s="16" t="s">
        <v>4821</v>
      </c>
      <c r="I425" s="6" t="s">
        <v>2024</v>
      </c>
    </row>
    <row r="426" spans="1:9" ht="20.399999999999999" x14ac:dyDescent="0.3">
      <c r="A426" s="3">
        <v>44658</v>
      </c>
      <c r="B426" s="16" t="s">
        <v>4822</v>
      </c>
      <c r="C426" s="16" t="s">
        <v>4823</v>
      </c>
      <c r="D426" s="16" t="s">
        <v>4824</v>
      </c>
      <c r="E426" s="16" t="s">
        <v>363</v>
      </c>
      <c r="F426" s="16" t="s">
        <v>872</v>
      </c>
      <c r="G426" s="24">
        <v>0.1258</v>
      </c>
      <c r="H426" s="16" t="s">
        <v>4825</v>
      </c>
      <c r="I426" s="6" t="s">
        <v>2024</v>
      </c>
    </row>
    <row r="427" spans="1:9" ht="20.399999999999999" x14ac:dyDescent="0.3">
      <c r="A427" s="3">
        <v>44658</v>
      </c>
      <c r="B427" s="16" t="s">
        <v>4826</v>
      </c>
      <c r="C427" s="16" t="s">
        <v>4827</v>
      </c>
      <c r="D427" s="16" t="s">
        <v>4828</v>
      </c>
      <c r="E427" s="16" t="s">
        <v>368</v>
      </c>
      <c r="F427" s="16" t="s">
        <v>383</v>
      </c>
      <c r="G427" s="24">
        <v>467.86130000000003</v>
      </c>
      <c r="H427" s="16" t="s">
        <v>4829</v>
      </c>
      <c r="I427" s="6" t="s">
        <v>2024</v>
      </c>
    </row>
    <row r="428" spans="1:9" ht="20.399999999999999" x14ac:dyDescent="0.3">
      <c r="A428" s="3">
        <v>44658</v>
      </c>
      <c r="B428" s="16" t="s">
        <v>4830</v>
      </c>
      <c r="C428" s="16" t="s">
        <v>4831</v>
      </c>
      <c r="D428" s="16" t="s">
        <v>4828</v>
      </c>
      <c r="E428" s="16" t="s">
        <v>363</v>
      </c>
      <c r="F428" s="16" t="s">
        <v>872</v>
      </c>
      <c r="G428" s="24">
        <v>0.85140000000000005</v>
      </c>
      <c r="H428" s="16" t="s">
        <v>4832</v>
      </c>
      <c r="I428" s="6" t="s">
        <v>2024</v>
      </c>
    </row>
    <row r="429" spans="1:9" ht="20.399999999999999" x14ac:dyDescent="0.3">
      <c r="A429" s="3">
        <v>44658</v>
      </c>
      <c r="B429" s="16" t="s">
        <v>4833</v>
      </c>
      <c r="C429" s="16" t="s">
        <v>4834</v>
      </c>
      <c r="D429" s="16" t="s">
        <v>4820</v>
      </c>
      <c r="E429" s="16" t="s">
        <v>478</v>
      </c>
      <c r="F429" s="16" t="s">
        <v>872</v>
      </c>
      <c r="G429" s="24">
        <v>0.41549999999999998</v>
      </c>
      <c r="H429" s="16" t="s">
        <v>4835</v>
      </c>
      <c r="I429" s="6" t="s">
        <v>2024</v>
      </c>
    </row>
    <row r="430" spans="1:9" ht="20.399999999999999" x14ac:dyDescent="0.3">
      <c r="A430" s="3">
        <v>44658</v>
      </c>
      <c r="B430" s="16" t="s">
        <v>4836</v>
      </c>
      <c r="C430" s="16" t="s">
        <v>4837</v>
      </c>
      <c r="D430" s="16" t="s">
        <v>4293</v>
      </c>
      <c r="E430" s="16" t="s">
        <v>363</v>
      </c>
      <c r="F430" s="16" t="s">
        <v>872</v>
      </c>
      <c r="G430" s="24">
        <v>0.24940000000000001</v>
      </c>
      <c r="H430" s="16" t="s">
        <v>4838</v>
      </c>
      <c r="I430" s="6" t="s">
        <v>2024</v>
      </c>
    </row>
    <row r="431" spans="1:9" ht="20.399999999999999" x14ac:dyDescent="0.3">
      <c r="A431" s="3">
        <v>44658</v>
      </c>
      <c r="B431" s="16" t="s">
        <v>4839</v>
      </c>
      <c r="C431" s="16" t="s">
        <v>4840</v>
      </c>
      <c r="D431" s="16" t="s">
        <v>4276</v>
      </c>
      <c r="E431" s="16" t="s">
        <v>363</v>
      </c>
      <c r="F431" s="16" t="s">
        <v>872</v>
      </c>
      <c r="G431" s="24">
        <v>8.0600000000000005E-2</v>
      </c>
      <c r="H431" s="16" t="s">
        <v>4841</v>
      </c>
      <c r="I431" s="6" t="s">
        <v>2024</v>
      </c>
    </row>
    <row r="432" spans="1:9" ht="20.399999999999999" x14ac:dyDescent="0.3">
      <c r="A432" s="3">
        <v>44658</v>
      </c>
      <c r="B432" s="16" t="s">
        <v>4842</v>
      </c>
      <c r="C432" s="16" t="s">
        <v>4843</v>
      </c>
      <c r="D432" s="16" t="s">
        <v>4844</v>
      </c>
      <c r="E432" s="16" t="s">
        <v>363</v>
      </c>
      <c r="F432" s="16" t="s">
        <v>872</v>
      </c>
      <c r="G432" s="24">
        <v>4.9200000000000001E-2</v>
      </c>
      <c r="H432" s="16" t="s">
        <v>4845</v>
      </c>
      <c r="I432" s="6" t="s">
        <v>2024</v>
      </c>
    </row>
    <row r="433" spans="1:9" ht="20.399999999999999" x14ac:dyDescent="0.3">
      <c r="A433" s="3">
        <v>44658</v>
      </c>
      <c r="B433" s="16" t="s">
        <v>4846</v>
      </c>
      <c r="C433" s="16" t="s">
        <v>4847</v>
      </c>
      <c r="D433" s="16" t="s">
        <v>4848</v>
      </c>
      <c r="E433" s="16" t="s">
        <v>478</v>
      </c>
      <c r="F433" s="16" t="s">
        <v>872</v>
      </c>
      <c r="G433" s="24">
        <v>2.1700000000000001E-2</v>
      </c>
      <c r="H433" s="16" t="s">
        <v>4849</v>
      </c>
      <c r="I433" s="6" t="s">
        <v>2024</v>
      </c>
    </row>
    <row r="434" spans="1:9" ht="20.399999999999999" x14ac:dyDescent="0.3">
      <c r="A434" s="3">
        <v>44658</v>
      </c>
      <c r="B434" s="16" t="s">
        <v>4850</v>
      </c>
      <c r="C434" s="16" t="s">
        <v>4851</v>
      </c>
      <c r="D434" s="16" t="s">
        <v>4828</v>
      </c>
      <c r="E434" s="16" t="s">
        <v>363</v>
      </c>
      <c r="F434" s="16" t="s">
        <v>4816</v>
      </c>
      <c r="G434" s="24">
        <v>4.2359999999999998</v>
      </c>
      <c r="H434" s="16" t="s">
        <v>4852</v>
      </c>
      <c r="I434" s="6" t="s">
        <v>2024</v>
      </c>
    </row>
    <row r="435" spans="1:9" ht="20.399999999999999" x14ac:dyDescent="0.3">
      <c r="A435" s="3">
        <v>44658</v>
      </c>
      <c r="B435" s="16" t="s">
        <v>4853</v>
      </c>
      <c r="C435" s="16" t="s">
        <v>4854</v>
      </c>
      <c r="D435" s="16" t="s">
        <v>4855</v>
      </c>
      <c r="E435" s="16" t="s">
        <v>478</v>
      </c>
      <c r="F435" s="16" t="s">
        <v>872</v>
      </c>
      <c r="G435" s="24">
        <v>0.12770000000000001</v>
      </c>
      <c r="H435" s="16" t="s">
        <v>4856</v>
      </c>
      <c r="I435" s="6" t="s">
        <v>2024</v>
      </c>
    </row>
    <row r="436" spans="1:9" ht="30.6" x14ac:dyDescent="0.3">
      <c r="A436" s="3">
        <v>44658</v>
      </c>
      <c r="B436" s="16" t="s">
        <v>4857</v>
      </c>
      <c r="C436" s="16" t="s">
        <v>4858</v>
      </c>
      <c r="D436" s="16" t="s">
        <v>3398</v>
      </c>
      <c r="E436" s="16" t="s">
        <v>363</v>
      </c>
      <c r="F436" s="16" t="s">
        <v>383</v>
      </c>
      <c r="G436" s="24">
        <v>10.6312</v>
      </c>
      <c r="H436" s="16" t="s">
        <v>4859</v>
      </c>
      <c r="I436" s="6" t="s">
        <v>2024</v>
      </c>
    </row>
    <row r="437" spans="1:9" ht="20.399999999999999" x14ac:dyDescent="0.3">
      <c r="A437" s="3">
        <v>44658</v>
      </c>
      <c r="B437" s="16" t="s">
        <v>4860</v>
      </c>
      <c r="C437" s="16" t="s">
        <v>4861</v>
      </c>
      <c r="D437" s="16" t="s">
        <v>4276</v>
      </c>
      <c r="E437" s="16" t="s">
        <v>363</v>
      </c>
      <c r="F437" s="16" t="s">
        <v>872</v>
      </c>
      <c r="G437" s="24">
        <v>0.44109999999999999</v>
      </c>
      <c r="H437" s="16" t="s">
        <v>4862</v>
      </c>
      <c r="I437" s="6" t="s">
        <v>2024</v>
      </c>
    </row>
    <row r="438" spans="1:9" ht="20.399999999999999" x14ac:dyDescent="0.3">
      <c r="A438" s="3">
        <v>44658</v>
      </c>
      <c r="B438" s="16" t="s">
        <v>4863</v>
      </c>
      <c r="C438" s="16" t="s">
        <v>4864</v>
      </c>
      <c r="D438" s="16" t="s">
        <v>3508</v>
      </c>
      <c r="E438" s="16" t="s">
        <v>363</v>
      </c>
      <c r="F438" s="16" t="s">
        <v>872</v>
      </c>
      <c r="G438" s="24">
        <v>0.43840000000000001</v>
      </c>
      <c r="H438" s="16" t="s">
        <v>4865</v>
      </c>
      <c r="I438" s="6" t="s">
        <v>2024</v>
      </c>
    </row>
    <row r="439" spans="1:9" ht="20.399999999999999" x14ac:dyDescent="0.3">
      <c r="A439" s="3">
        <v>44658</v>
      </c>
      <c r="B439" s="16" t="s">
        <v>4866</v>
      </c>
      <c r="C439" s="16" t="s">
        <v>4867</v>
      </c>
      <c r="D439" s="16" t="s">
        <v>4276</v>
      </c>
      <c r="E439" s="16" t="s">
        <v>363</v>
      </c>
      <c r="F439" s="16" t="s">
        <v>872</v>
      </c>
      <c r="G439" s="24">
        <v>3.8300000000000001E-2</v>
      </c>
      <c r="H439" s="16" t="s">
        <v>4868</v>
      </c>
      <c r="I439" s="6" t="s">
        <v>2024</v>
      </c>
    </row>
    <row r="440" spans="1:9" ht="20.399999999999999" x14ac:dyDescent="0.3">
      <c r="A440" s="3">
        <v>44658</v>
      </c>
      <c r="B440" s="16" t="s">
        <v>4869</v>
      </c>
      <c r="C440" s="16" t="s">
        <v>4870</v>
      </c>
      <c r="D440" s="16" t="s">
        <v>4276</v>
      </c>
      <c r="E440" s="16" t="s">
        <v>363</v>
      </c>
      <c r="F440" s="16" t="s">
        <v>872</v>
      </c>
      <c r="G440" s="24">
        <v>3.56E-2</v>
      </c>
      <c r="H440" s="16" t="s">
        <v>4871</v>
      </c>
      <c r="I440" s="6" t="s">
        <v>2024</v>
      </c>
    </row>
    <row r="441" spans="1:9" ht="20.399999999999999" x14ac:dyDescent="0.3">
      <c r="A441" s="3">
        <v>44658</v>
      </c>
      <c r="B441" s="16" t="s">
        <v>4872</v>
      </c>
      <c r="C441" s="16" t="s">
        <v>4873</v>
      </c>
      <c r="D441" s="16" t="s">
        <v>4276</v>
      </c>
      <c r="E441" s="16" t="s">
        <v>363</v>
      </c>
      <c r="F441" s="16" t="s">
        <v>872</v>
      </c>
      <c r="G441" s="24">
        <v>5.9700000000000003E-2</v>
      </c>
      <c r="H441" s="16" t="s">
        <v>4874</v>
      </c>
      <c r="I441" s="6" t="s">
        <v>2024</v>
      </c>
    </row>
    <row r="442" spans="1:9" ht="20.399999999999999" x14ac:dyDescent="0.3">
      <c r="A442" s="3">
        <v>44658</v>
      </c>
      <c r="B442" s="16" t="s">
        <v>4875</v>
      </c>
      <c r="C442" s="16" t="s">
        <v>4876</v>
      </c>
      <c r="D442" s="16" t="s">
        <v>3508</v>
      </c>
      <c r="E442" s="16" t="s">
        <v>478</v>
      </c>
      <c r="F442" s="16" t="s">
        <v>872</v>
      </c>
      <c r="G442" s="24">
        <v>7.0199999999999999E-2</v>
      </c>
      <c r="H442" s="16" t="s">
        <v>4877</v>
      </c>
      <c r="I442" s="6" t="s">
        <v>2024</v>
      </c>
    </row>
    <row r="443" spans="1:9" ht="20.399999999999999" x14ac:dyDescent="0.3">
      <c r="A443" s="3">
        <v>44658</v>
      </c>
      <c r="B443" s="16" t="s">
        <v>4878</v>
      </c>
      <c r="C443" s="16" t="s">
        <v>4879</v>
      </c>
      <c r="D443" s="16" t="s">
        <v>3508</v>
      </c>
      <c r="E443" s="16" t="s">
        <v>478</v>
      </c>
      <c r="F443" s="16" t="s">
        <v>872</v>
      </c>
      <c r="G443" s="24">
        <v>6.4100000000000004E-2</v>
      </c>
      <c r="H443" s="16" t="s">
        <v>4880</v>
      </c>
      <c r="I443" s="6" t="s">
        <v>2024</v>
      </c>
    </row>
    <row r="444" spans="1:9" ht="20.399999999999999" x14ac:dyDescent="0.3">
      <c r="A444" s="3">
        <v>44658</v>
      </c>
      <c r="B444" s="16" t="s">
        <v>4881</v>
      </c>
      <c r="C444" s="16" t="s">
        <v>4882</v>
      </c>
      <c r="D444" s="16" t="s">
        <v>4883</v>
      </c>
      <c r="E444" s="16" t="s">
        <v>363</v>
      </c>
      <c r="F444" s="16" t="s">
        <v>477</v>
      </c>
      <c r="G444" s="24">
        <v>113.8669</v>
      </c>
      <c r="H444" s="16" t="s">
        <v>4884</v>
      </c>
      <c r="I444" s="6" t="s">
        <v>2024</v>
      </c>
    </row>
    <row r="445" spans="1:9" ht="20.399999999999999" x14ac:dyDescent="0.3">
      <c r="A445" s="3">
        <v>44658</v>
      </c>
      <c r="B445" s="16" t="s">
        <v>4885</v>
      </c>
      <c r="C445" s="16" t="s">
        <v>4886</v>
      </c>
      <c r="D445" s="16" t="s">
        <v>4887</v>
      </c>
      <c r="E445" s="16" t="s">
        <v>368</v>
      </c>
      <c r="F445" s="16" t="s">
        <v>477</v>
      </c>
      <c r="G445" s="24">
        <v>60.240299999999998</v>
      </c>
      <c r="H445" s="16" t="s">
        <v>4888</v>
      </c>
      <c r="I445" s="6" t="s">
        <v>2024</v>
      </c>
    </row>
    <row r="446" spans="1:9" ht="20.399999999999999" x14ac:dyDescent="0.3">
      <c r="A446" s="3">
        <v>44658</v>
      </c>
      <c r="B446" s="16" t="s">
        <v>4889</v>
      </c>
      <c r="C446" s="16" t="s">
        <v>4890</v>
      </c>
      <c r="D446" s="16" t="s">
        <v>4891</v>
      </c>
      <c r="E446" s="16" t="s">
        <v>368</v>
      </c>
      <c r="F446" s="16" t="s">
        <v>643</v>
      </c>
      <c r="G446" s="24">
        <v>41.357199999999999</v>
      </c>
      <c r="H446" s="16" t="s">
        <v>4892</v>
      </c>
      <c r="I446" s="6" t="s">
        <v>2024</v>
      </c>
    </row>
    <row r="447" spans="1:9" ht="20.399999999999999" x14ac:dyDescent="0.3">
      <c r="A447" s="3">
        <v>44658</v>
      </c>
      <c r="B447" s="16" t="s">
        <v>4893</v>
      </c>
      <c r="C447" s="16" t="s">
        <v>4894</v>
      </c>
      <c r="D447" s="16" t="s">
        <v>4895</v>
      </c>
      <c r="E447" s="16" t="s">
        <v>478</v>
      </c>
      <c r="F447" s="16" t="s">
        <v>872</v>
      </c>
      <c r="G447" s="24">
        <v>8.2400000000000001E-2</v>
      </c>
      <c r="H447" s="16" t="s">
        <v>4896</v>
      </c>
      <c r="I447" s="6" t="s">
        <v>2024</v>
      </c>
    </row>
    <row r="448" spans="1:9" ht="51" x14ac:dyDescent="0.3">
      <c r="A448" s="3">
        <v>44658</v>
      </c>
      <c r="B448" s="16" t="s">
        <v>4897</v>
      </c>
      <c r="C448" s="16" t="s">
        <v>4898</v>
      </c>
      <c r="D448" s="16" t="s">
        <v>4899</v>
      </c>
      <c r="E448" s="16" t="s">
        <v>368</v>
      </c>
      <c r="F448" s="16" t="s">
        <v>4337</v>
      </c>
      <c r="G448" s="24">
        <v>144.48320000000001</v>
      </c>
      <c r="H448" s="16" t="s">
        <v>4900</v>
      </c>
      <c r="I448" s="6" t="s">
        <v>2024</v>
      </c>
    </row>
    <row r="449" spans="1:9" ht="20.399999999999999" x14ac:dyDescent="0.3">
      <c r="A449" s="3">
        <v>44658</v>
      </c>
      <c r="B449" s="16" t="s">
        <v>4901</v>
      </c>
      <c r="C449" s="16" t="s">
        <v>4902</v>
      </c>
      <c r="D449" s="16" t="s">
        <v>4903</v>
      </c>
      <c r="E449" s="16" t="s">
        <v>363</v>
      </c>
      <c r="F449" s="16" t="s">
        <v>4904</v>
      </c>
      <c r="G449" s="24">
        <v>23.175799999999999</v>
      </c>
      <c r="H449" s="16" t="s">
        <v>4905</v>
      </c>
      <c r="I449" s="6" t="s">
        <v>2024</v>
      </c>
    </row>
    <row r="450" spans="1:9" ht="61.2" x14ac:dyDescent="0.3">
      <c r="A450" s="3">
        <v>44658</v>
      </c>
      <c r="B450" s="16" t="s">
        <v>4906</v>
      </c>
      <c r="C450" s="16" t="s">
        <v>4907</v>
      </c>
      <c r="D450" s="16" t="s">
        <v>4908</v>
      </c>
      <c r="E450" s="16" t="s">
        <v>368</v>
      </c>
      <c r="F450" s="16" t="s">
        <v>4337</v>
      </c>
      <c r="G450" s="24">
        <v>433.85199999999998</v>
      </c>
      <c r="H450" s="16" t="s">
        <v>4909</v>
      </c>
      <c r="I450" s="6" t="s">
        <v>2024</v>
      </c>
    </row>
    <row r="451" spans="1:9" ht="51" x14ac:dyDescent="0.3">
      <c r="A451" s="3">
        <v>44658</v>
      </c>
      <c r="B451" s="16" t="s">
        <v>4910</v>
      </c>
      <c r="C451" s="16" t="s">
        <v>4911</v>
      </c>
      <c r="D451" s="16" t="s">
        <v>4912</v>
      </c>
      <c r="E451" s="16" t="s">
        <v>368</v>
      </c>
      <c r="F451" s="16" t="s">
        <v>4337</v>
      </c>
      <c r="G451" s="24">
        <v>267.91910000000001</v>
      </c>
      <c r="H451" s="16" t="s">
        <v>4913</v>
      </c>
      <c r="I451" s="6" t="s">
        <v>2024</v>
      </c>
    </row>
    <row r="452" spans="1:9" ht="71.400000000000006" x14ac:dyDescent="0.3">
      <c r="A452" s="3">
        <v>44658</v>
      </c>
      <c r="B452" s="16" t="s">
        <v>4914</v>
      </c>
      <c r="C452" s="16" t="s">
        <v>4915</v>
      </c>
      <c r="D452" s="16" t="s">
        <v>4916</v>
      </c>
      <c r="E452" s="16" t="s">
        <v>368</v>
      </c>
      <c r="F452" s="16" t="s">
        <v>4337</v>
      </c>
      <c r="G452" s="24">
        <v>533.11090000000002</v>
      </c>
      <c r="H452" s="16" t="s">
        <v>4917</v>
      </c>
      <c r="I452" s="6" t="s">
        <v>2024</v>
      </c>
    </row>
    <row r="453" spans="1:9" ht="20.399999999999999" x14ac:dyDescent="0.3">
      <c r="A453" s="3">
        <v>44658</v>
      </c>
      <c r="B453" s="16" t="s">
        <v>4918</v>
      </c>
      <c r="C453" s="16" t="s">
        <v>4919</v>
      </c>
      <c r="D453" s="16" t="s">
        <v>4920</v>
      </c>
      <c r="E453" s="16" t="s">
        <v>363</v>
      </c>
      <c r="F453" s="16" t="s">
        <v>872</v>
      </c>
      <c r="G453" s="24">
        <v>3.2099999999999997E-2</v>
      </c>
      <c r="H453" s="16" t="s">
        <v>4921</v>
      </c>
      <c r="I453" s="6" t="s">
        <v>2024</v>
      </c>
    </row>
    <row r="454" spans="1:9" ht="112.2" x14ac:dyDescent="0.3">
      <c r="A454" s="3">
        <v>44658</v>
      </c>
      <c r="B454" s="16" t="s">
        <v>4922</v>
      </c>
      <c r="C454" s="16" t="s">
        <v>4923</v>
      </c>
      <c r="D454" s="16" t="s">
        <v>4924</v>
      </c>
      <c r="E454" s="16" t="s">
        <v>368</v>
      </c>
      <c r="F454" s="16" t="s">
        <v>4337</v>
      </c>
      <c r="G454" s="24">
        <v>1038.1445000000001</v>
      </c>
      <c r="H454" s="16" t="s">
        <v>4925</v>
      </c>
      <c r="I454" s="6" t="s">
        <v>2024</v>
      </c>
    </row>
    <row r="455" spans="1:9" ht="20.399999999999999" x14ac:dyDescent="0.3">
      <c r="A455" s="3">
        <v>44658</v>
      </c>
      <c r="B455" s="16" t="s">
        <v>4926</v>
      </c>
      <c r="C455" s="16" t="s">
        <v>4927</v>
      </c>
      <c r="D455" s="16" t="s">
        <v>4928</v>
      </c>
      <c r="E455" s="16" t="s">
        <v>363</v>
      </c>
      <c r="F455" s="16" t="s">
        <v>4337</v>
      </c>
      <c r="G455" s="24">
        <v>0.93869999999999998</v>
      </c>
      <c r="H455" s="16" t="s">
        <v>4929</v>
      </c>
      <c r="I455" s="6" t="s">
        <v>2024</v>
      </c>
    </row>
    <row r="456" spans="1:9" ht="20.399999999999999" x14ac:dyDescent="0.3">
      <c r="A456" s="3">
        <v>44658</v>
      </c>
      <c r="B456" s="16" t="s">
        <v>4930</v>
      </c>
      <c r="C456" s="16" t="s">
        <v>4931</v>
      </c>
      <c r="D456" s="16" t="s">
        <v>3443</v>
      </c>
      <c r="E456" s="16" t="s">
        <v>363</v>
      </c>
      <c r="F456" s="16" t="s">
        <v>872</v>
      </c>
      <c r="G456" s="24">
        <v>4.1799999999999997E-2</v>
      </c>
      <c r="H456" s="16" t="s">
        <v>4932</v>
      </c>
      <c r="I456" s="6" t="s">
        <v>2024</v>
      </c>
    </row>
    <row r="457" spans="1:9" ht="20.399999999999999" x14ac:dyDescent="0.3">
      <c r="A457" s="3">
        <v>44658</v>
      </c>
      <c r="B457" s="16" t="s">
        <v>4933</v>
      </c>
      <c r="C457" s="16" t="s">
        <v>4934</v>
      </c>
      <c r="D457" s="16" t="s">
        <v>4935</v>
      </c>
      <c r="E457" s="16" t="s">
        <v>478</v>
      </c>
      <c r="F457" s="16" t="s">
        <v>4936</v>
      </c>
      <c r="G457" s="24">
        <v>0.14649999999999999</v>
      </c>
      <c r="H457" s="16" t="s">
        <v>4937</v>
      </c>
      <c r="I457" s="6" t="s">
        <v>2024</v>
      </c>
    </row>
    <row r="458" spans="1:9" ht="20.399999999999999" x14ac:dyDescent="0.3">
      <c r="A458" s="3">
        <v>44658</v>
      </c>
      <c r="B458" s="16" t="s">
        <v>4938</v>
      </c>
      <c r="C458" s="16" t="s">
        <v>4939</v>
      </c>
      <c r="D458" s="16" t="s">
        <v>3446</v>
      </c>
      <c r="E458" s="16" t="s">
        <v>478</v>
      </c>
      <c r="F458" s="16" t="s">
        <v>872</v>
      </c>
      <c r="G458" s="24">
        <v>7.1499999999999994E-2</v>
      </c>
      <c r="H458" s="16" t="s">
        <v>4940</v>
      </c>
      <c r="I458" s="6" t="s">
        <v>2024</v>
      </c>
    </row>
    <row r="459" spans="1:9" ht="20.399999999999999" x14ac:dyDescent="0.3">
      <c r="A459" s="3">
        <v>44658</v>
      </c>
      <c r="B459" s="16" t="s">
        <v>4941</v>
      </c>
      <c r="C459" s="16" t="s">
        <v>4942</v>
      </c>
      <c r="D459" s="16" t="s">
        <v>2300</v>
      </c>
      <c r="E459" s="16" t="s">
        <v>478</v>
      </c>
      <c r="F459" s="16" t="s">
        <v>872</v>
      </c>
      <c r="G459" s="24">
        <v>2.3699999999999999E-2</v>
      </c>
      <c r="H459" s="16" t="s">
        <v>4943</v>
      </c>
      <c r="I459" s="6" t="s">
        <v>2024</v>
      </c>
    </row>
    <row r="460" spans="1:9" ht="52.5" customHeight="1" x14ac:dyDescent="0.3">
      <c r="A460" s="3">
        <v>44658</v>
      </c>
      <c r="B460" s="16" t="s">
        <v>4944</v>
      </c>
      <c r="C460" s="16" t="s">
        <v>4945</v>
      </c>
      <c r="D460" s="16" t="s">
        <v>4946</v>
      </c>
      <c r="E460" s="16" t="s">
        <v>368</v>
      </c>
      <c r="F460" s="16" t="s">
        <v>373</v>
      </c>
      <c r="G460" s="24">
        <v>173.19380000000001</v>
      </c>
      <c r="H460" s="16" t="s">
        <v>4947</v>
      </c>
      <c r="I460" s="6" t="s">
        <v>2024</v>
      </c>
    </row>
    <row r="461" spans="1:9" ht="20.399999999999999" x14ac:dyDescent="0.3">
      <c r="A461" s="3">
        <v>44658</v>
      </c>
      <c r="B461" s="16" t="s">
        <v>4948</v>
      </c>
      <c r="C461" s="16" t="s">
        <v>4949</v>
      </c>
      <c r="D461" s="16" t="s">
        <v>4950</v>
      </c>
      <c r="E461" s="16" t="s">
        <v>478</v>
      </c>
      <c r="F461" s="16" t="s">
        <v>872</v>
      </c>
      <c r="G461" s="24">
        <v>0.1326</v>
      </c>
      <c r="H461" s="16" t="s">
        <v>4951</v>
      </c>
      <c r="I461" s="6" t="s">
        <v>2024</v>
      </c>
    </row>
    <row r="462" spans="1:9" ht="20.399999999999999" x14ac:dyDescent="0.3">
      <c r="A462" s="3">
        <v>44658</v>
      </c>
      <c r="B462" s="16" t="s">
        <v>4952</v>
      </c>
      <c r="C462" s="16" t="s">
        <v>4953</v>
      </c>
      <c r="D462" s="16" t="s">
        <v>4954</v>
      </c>
      <c r="E462" s="16" t="s">
        <v>363</v>
      </c>
      <c r="F462" s="16" t="s">
        <v>872</v>
      </c>
      <c r="G462" s="24">
        <v>0.1051</v>
      </c>
      <c r="H462" s="16" t="s">
        <v>4955</v>
      </c>
      <c r="I462" s="6" t="s">
        <v>2024</v>
      </c>
    </row>
    <row r="463" spans="1:9" ht="20.399999999999999" x14ac:dyDescent="0.3">
      <c r="A463" s="3">
        <v>44658</v>
      </c>
      <c r="B463" s="16" t="s">
        <v>4956</v>
      </c>
      <c r="C463" s="16" t="s">
        <v>4957</v>
      </c>
      <c r="D463" s="16" t="s">
        <v>4954</v>
      </c>
      <c r="E463" s="16" t="s">
        <v>363</v>
      </c>
      <c r="F463" s="16" t="s">
        <v>872</v>
      </c>
      <c r="G463" s="24">
        <v>0.13009999999999999</v>
      </c>
      <c r="H463" s="16" t="s">
        <v>4958</v>
      </c>
      <c r="I463" s="6" t="s">
        <v>2024</v>
      </c>
    </row>
    <row r="464" spans="1:9" ht="20.399999999999999" x14ac:dyDescent="0.3">
      <c r="A464" s="3">
        <v>44658</v>
      </c>
      <c r="B464" s="16" t="s">
        <v>4959</v>
      </c>
      <c r="C464" s="16" t="s">
        <v>4960</v>
      </c>
      <c r="D464" s="16" t="s">
        <v>3701</v>
      </c>
      <c r="E464" s="16" t="s">
        <v>363</v>
      </c>
      <c r="F464" s="16" t="s">
        <v>872</v>
      </c>
      <c r="G464" s="24">
        <v>0.1172</v>
      </c>
      <c r="H464" s="16" t="s">
        <v>4961</v>
      </c>
      <c r="I464" s="6" t="s">
        <v>2024</v>
      </c>
    </row>
    <row r="465" spans="1:9" ht="20.399999999999999" x14ac:dyDescent="0.3">
      <c r="A465" s="3">
        <v>44658</v>
      </c>
      <c r="B465" s="16" t="s">
        <v>4962</v>
      </c>
      <c r="C465" s="16" t="s">
        <v>4963</v>
      </c>
      <c r="D465" s="16" t="s">
        <v>4964</v>
      </c>
      <c r="E465" s="16" t="s">
        <v>363</v>
      </c>
      <c r="F465" s="16" t="s">
        <v>872</v>
      </c>
      <c r="G465" s="24">
        <v>0.2082</v>
      </c>
      <c r="H465" s="16" t="s">
        <v>4965</v>
      </c>
      <c r="I465" s="6" t="s">
        <v>2024</v>
      </c>
    </row>
    <row r="466" spans="1:9" ht="20.399999999999999" x14ac:dyDescent="0.3">
      <c r="A466" s="3">
        <v>44658</v>
      </c>
      <c r="B466" s="16" t="s">
        <v>4966</v>
      </c>
      <c r="C466" s="16" t="s">
        <v>4967</v>
      </c>
      <c r="D466" s="16" t="s">
        <v>4968</v>
      </c>
      <c r="E466" s="16" t="s">
        <v>363</v>
      </c>
      <c r="F466" s="16" t="s">
        <v>872</v>
      </c>
      <c r="G466" s="24">
        <v>0.26960000000000001</v>
      </c>
      <c r="H466" s="16" t="s">
        <v>4969</v>
      </c>
      <c r="I466" s="6" t="s">
        <v>2024</v>
      </c>
    </row>
    <row r="467" spans="1:9" ht="20.399999999999999" x14ac:dyDescent="0.3">
      <c r="A467" s="3">
        <v>44658</v>
      </c>
      <c r="B467" s="16" t="s">
        <v>4970</v>
      </c>
      <c r="C467" s="16" t="s">
        <v>4971</v>
      </c>
      <c r="D467" s="16" t="s">
        <v>4972</v>
      </c>
      <c r="E467" s="16" t="s">
        <v>363</v>
      </c>
      <c r="F467" s="16" t="s">
        <v>872</v>
      </c>
      <c r="G467" s="24">
        <v>5.3999999999999999E-2</v>
      </c>
      <c r="H467" s="16" t="s">
        <v>4973</v>
      </c>
      <c r="I467" s="6" t="s">
        <v>2024</v>
      </c>
    </row>
    <row r="468" spans="1:9" ht="20.399999999999999" x14ac:dyDescent="0.3">
      <c r="A468" s="3">
        <v>44658</v>
      </c>
      <c r="B468" s="16" t="s">
        <v>4974</v>
      </c>
      <c r="C468" s="16" t="s">
        <v>4975</v>
      </c>
      <c r="D468" s="16" t="s">
        <v>4954</v>
      </c>
      <c r="E468" s="16" t="s">
        <v>363</v>
      </c>
      <c r="F468" s="16" t="s">
        <v>872</v>
      </c>
      <c r="G468" s="24">
        <v>1.0021</v>
      </c>
      <c r="H468" s="16" t="s">
        <v>4976</v>
      </c>
      <c r="I468" s="6" t="s">
        <v>2024</v>
      </c>
    </row>
    <row r="469" spans="1:9" ht="20.399999999999999" x14ac:dyDescent="0.3">
      <c r="A469" s="3">
        <v>44658</v>
      </c>
      <c r="B469" s="16" t="s">
        <v>4977</v>
      </c>
      <c r="C469" s="16" t="s">
        <v>4978</v>
      </c>
      <c r="D469" s="16" t="s">
        <v>2285</v>
      </c>
      <c r="E469" s="16" t="s">
        <v>478</v>
      </c>
      <c r="F469" s="16" t="s">
        <v>872</v>
      </c>
      <c r="G469" s="24">
        <v>4.8099999999999997E-2</v>
      </c>
      <c r="H469" s="16" t="s">
        <v>4979</v>
      </c>
      <c r="I469" s="6" t="s">
        <v>2024</v>
      </c>
    </row>
    <row r="470" spans="1:9" ht="30.6" x14ac:dyDescent="0.3">
      <c r="A470" s="3">
        <v>44686</v>
      </c>
      <c r="B470" s="4" t="s">
        <v>5976</v>
      </c>
      <c r="C470" s="4" t="s">
        <v>5977</v>
      </c>
      <c r="D470" s="4" t="s">
        <v>5978</v>
      </c>
      <c r="E470" s="4" t="s">
        <v>368</v>
      </c>
      <c r="F470" s="4" t="s">
        <v>4337</v>
      </c>
      <c r="G470" s="40">
        <v>290.91039999999998</v>
      </c>
      <c r="H470" s="4" t="s">
        <v>5979</v>
      </c>
      <c r="I470" s="6" t="s">
        <v>2024</v>
      </c>
    </row>
    <row r="471" spans="1:9" ht="20.399999999999999" x14ac:dyDescent="0.3">
      <c r="A471" s="3">
        <v>44686</v>
      </c>
      <c r="B471" s="4" t="s">
        <v>5980</v>
      </c>
      <c r="C471" s="4" t="s">
        <v>5981</v>
      </c>
      <c r="D471" s="4" t="s">
        <v>5982</v>
      </c>
      <c r="E471" s="4" t="s">
        <v>478</v>
      </c>
      <c r="F471" s="4" t="s">
        <v>872</v>
      </c>
      <c r="G471" s="40">
        <v>3.8999999999999998E-3</v>
      </c>
      <c r="H471" s="4" t="s">
        <v>5983</v>
      </c>
      <c r="I471" s="6" t="s">
        <v>2024</v>
      </c>
    </row>
    <row r="472" spans="1:9" ht="20.399999999999999" x14ac:dyDescent="0.3">
      <c r="A472" s="3">
        <v>44686</v>
      </c>
      <c r="B472" s="4" t="s">
        <v>5984</v>
      </c>
      <c r="C472" s="4" t="s">
        <v>5985</v>
      </c>
      <c r="D472" s="4" t="s">
        <v>5986</v>
      </c>
      <c r="E472" s="4" t="s">
        <v>363</v>
      </c>
      <c r="F472" s="4" t="s">
        <v>872</v>
      </c>
      <c r="G472" s="40">
        <v>0.58840000000000003</v>
      </c>
      <c r="H472" s="4" t="s">
        <v>5987</v>
      </c>
      <c r="I472" s="6" t="s">
        <v>2024</v>
      </c>
    </row>
    <row r="473" spans="1:9" ht="20.399999999999999" x14ac:dyDescent="0.3">
      <c r="A473" s="3">
        <v>44686</v>
      </c>
      <c r="B473" s="4" t="s">
        <v>5988</v>
      </c>
      <c r="C473" s="4" t="s">
        <v>5989</v>
      </c>
      <c r="D473" s="4" t="s">
        <v>5990</v>
      </c>
      <c r="E473" s="4" t="s">
        <v>363</v>
      </c>
      <c r="F473" s="4" t="s">
        <v>872</v>
      </c>
      <c r="G473" s="40">
        <v>1.0999999999999999E-2</v>
      </c>
      <c r="H473" s="4" t="s">
        <v>5991</v>
      </c>
      <c r="I473" s="6" t="s">
        <v>2024</v>
      </c>
    </row>
    <row r="474" spans="1:9" ht="30.6" x14ac:dyDescent="0.3">
      <c r="A474" s="3">
        <v>44686</v>
      </c>
      <c r="B474" s="4" t="s">
        <v>5976</v>
      </c>
      <c r="C474" s="4" t="s">
        <v>5992</v>
      </c>
      <c r="D474" s="4" t="s">
        <v>5993</v>
      </c>
      <c r="E474" s="4" t="s">
        <v>363</v>
      </c>
      <c r="F474" s="4" t="s">
        <v>4337</v>
      </c>
      <c r="G474" s="40">
        <v>16.329599999999999</v>
      </c>
      <c r="H474" s="4" t="s">
        <v>5994</v>
      </c>
      <c r="I474" s="6" t="s">
        <v>2024</v>
      </c>
    </row>
    <row r="475" spans="1:9" ht="20.399999999999999" x14ac:dyDescent="0.3">
      <c r="A475" s="3">
        <v>44686</v>
      </c>
      <c r="B475" s="4" t="s">
        <v>5995</v>
      </c>
      <c r="C475" s="4" t="s">
        <v>5996</v>
      </c>
      <c r="D475" s="4" t="s">
        <v>5997</v>
      </c>
      <c r="E475" s="4" t="s">
        <v>478</v>
      </c>
      <c r="F475" s="4" t="s">
        <v>872</v>
      </c>
      <c r="G475" s="40">
        <v>3.0300000000000001E-2</v>
      </c>
      <c r="H475" s="4" t="s">
        <v>5998</v>
      </c>
      <c r="I475" s="6" t="s">
        <v>2024</v>
      </c>
    </row>
    <row r="476" spans="1:9" ht="20.399999999999999" x14ac:dyDescent="0.3">
      <c r="A476" s="3">
        <v>44686</v>
      </c>
      <c r="B476" s="4" t="s">
        <v>5999</v>
      </c>
      <c r="C476" s="4" t="s">
        <v>6000</v>
      </c>
      <c r="D476" s="4" t="s">
        <v>3708</v>
      </c>
      <c r="E476" s="4" t="s">
        <v>478</v>
      </c>
      <c r="F476" s="4" t="s">
        <v>872</v>
      </c>
      <c r="G476" s="40">
        <v>0.15290000000000001</v>
      </c>
      <c r="H476" s="4" t="s">
        <v>6001</v>
      </c>
      <c r="I476" s="6" t="s">
        <v>2024</v>
      </c>
    </row>
    <row r="477" spans="1:9" ht="20.399999999999999" x14ac:dyDescent="0.3">
      <c r="A477" s="3">
        <v>44686</v>
      </c>
      <c r="B477" s="4" t="s">
        <v>6002</v>
      </c>
      <c r="C477" s="4" t="s">
        <v>6003</v>
      </c>
      <c r="D477" s="4" t="s">
        <v>4465</v>
      </c>
      <c r="E477" s="4" t="s">
        <v>363</v>
      </c>
      <c r="F477" s="4" t="s">
        <v>872</v>
      </c>
      <c r="G477" s="40">
        <v>0.34939999999999999</v>
      </c>
      <c r="H477" s="4" t="s">
        <v>6004</v>
      </c>
      <c r="I477" s="6" t="s">
        <v>2024</v>
      </c>
    </row>
    <row r="478" spans="1:9" ht="20.399999999999999" x14ac:dyDescent="0.3">
      <c r="A478" s="3">
        <v>44686</v>
      </c>
      <c r="B478" s="4" t="s">
        <v>6005</v>
      </c>
      <c r="C478" s="4" t="s">
        <v>6006</v>
      </c>
      <c r="D478" s="4" t="s">
        <v>6007</v>
      </c>
      <c r="E478" s="4" t="s">
        <v>363</v>
      </c>
      <c r="F478" s="4" t="s">
        <v>872</v>
      </c>
      <c r="G478" s="40">
        <v>7.4399999999999994E-2</v>
      </c>
      <c r="H478" s="4" t="s">
        <v>6008</v>
      </c>
      <c r="I478" s="6" t="s">
        <v>2024</v>
      </c>
    </row>
    <row r="479" spans="1:9" ht="20.399999999999999" x14ac:dyDescent="0.3">
      <c r="A479" s="3">
        <v>44686</v>
      </c>
      <c r="B479" s="4" t="s">
        <v>6009</v>
      </c>
      <c r="C479" s="4" t="s">
        <v>6010</v>
      </c>
      <c r="D479" s="4" t="s">
        <v>6011</v>
      </c>
      <c r="E479" s="4" t="s">
        <v>363</v>
      </c>
      <c r="F479" s="4" t="s">
        <v>872</v>
      </c>
      <c r="G479" s="40">
        <v>0.23319999999999999</v>
      </c>
      <c r="H479" s="4" t="s">
        <v>6012</v>
      </c>
      <c r="I479" s="6" t="s">
        <v>2024</v>
      </c>
    </row>
    <row r="480" spans="1:9" ht="20.399999999999999" x14ac:dyDescent="0.3">
      <c r="A480" s="3">
        <v>44686</v>
      </c>
      <c r="B480" s="4" t="s">
        <v>6013</v>
      </c>
      <c r="C480" s="4" t="s">
        <v>6014</v>
      </c>
      <c r="D480" s="4" t="s">
        <v>4473</v>
      </c>
      <c r="E480" s="4" t="s">
        <v>368</v>
      </c>
      <c r="F480" s="4" t="s">
        <v>872</v>
      </c>
      <c r="G480" s="40">
        <v>4.7300000000000002E-2</v>
      </c>
      <c r="H480" s="4" t="s">
        <v>6015</v>
      </c>
      <c r="I480" s="6" t="s">
        <v>2024</v>
      </c>
    </row>
    <row r="481" spans="1:9" ht="20.399999999999999" x14ac:dyDescent="0.3">
      <c r="A481" s="3">
        <v>44686</v>
      </c>
      <c r="B481" s="4" t="s">
        <v>6016</v>
      </c>
      <c r="C481" s="4" t="s">
        <v>6017</v>
      </c>
      <c r="D481" s="4" t="s">
        <v>3328</v>
      </c>
      <c r="E481" s="4" t="s">
        <v>363</v>
      </c>
      <c r="F481" s="4" t="s">
        <v>872</v>
      </c>
      <c r="G481" s="40">
        <v>8.8200000000000001E-2</v>
      </c>
      <c r="H481" s="4" t="s">
        <v>6018</v>
      </c>
      <c r="I481" s="6" t="s">
        <v>2024</v>
      </c>
    </row>
    <row r="482" spans="1:9" ht="20.399999999999999" x14ac:dyDescent="0.3">
      <c r="A482" s="3">
        <v>44686</v>
      </c>
      <c r="B482" s="4" t="s">
        <v>6019</v>
      </c>
      <c r="C482" s="4" t="s">
        <v>6020</v>
      </c>
      <c r="D482" s="4" t="s">
        <v>4185</v>
      </c>
      <c r="E482" s="4" t="s">
        <v>478</v>
      </c>
      <c r="F482" s="4" t="s">
        <v>872</v>
      </c>
      <c r="G482" s="40">
        <v>1.44E-2</v>
      </c>
      <c r="H482" s="4" t="s">
        <v>6021</v>
      </c>
      <c r="I482" s="6" t="s">
        <v>2024</v>
      </c>
    </row>
    <row r="483" spans="1:9" ht="20.399999999999999" x14ac:dyDescent="0.3">
      <c r="A483" s="3">
        <v>44686</v>
      </c>
      <c r="B483" s="4" t="s">
        <v>6022</v>
      </c>
      <c r="C483" s="4" t="s">
        <v>6023</v>
      </c>
      <c r="D483" s="4" t="s">
        <v>6024</v>
      </c>
      <c r="E483" s="4" t="s">
        <v>363</v>
      </c>
      <c r="F483" s="4" t="s">
        <v>872</v>
      </c>
      <c r="G483" s="40">
        <v>6.9000000000000006E-2</v>
      </c>
      <c r="H483" s="4" t="s">
        <v>6025</v>
      </c>
      <c r="I483" s="6" t="s">
        <v>2024</v>
      </c>
    </row>
    <row r="484" spans="1:9" ht="20.399999999999999" x14ac:dyDescent="0.3">
      <c r="A484" s="3">
        <v>44686</v>
      </c>
      <c r="B484" s="4" t="s">
        <v>6026</v>
      </c>
      <c r="C484" s="4" t="s">
        <v>6027</v>
      </c>
      <c r="D484" s="4" t="s">
        <v>6024</v>
      </c>
      <c r="E484" s="4" t="s">
        <v>363</v>
      </c>
      <c r="F484" s="4" t="s">
        <v>872</v>
      </c>
      <c r="G484" s="40">
        <v>0.35580000000000001</v>
      </c>
      <c r="H484" s="4" t="s">
        <v>6028</v>
      </c>
      <c r="I484" s="6" t="s">
        <v>2024</v>
      </c>
    </row>
    <row r="485" spans="1:9" ht="20.399999999999999" x14ac:dyDescent="0.3">
      <c r="A485" s="3">
        <v>44686</v>
      </c>
      <c r="B485" s="4" t="s">
        <v>6029</v>
      </c>
      <c r="C485" s="4" t="s">
        <v>6030</v>
      </c>
      <c r="D485" s="4" t="s">
        <v>2437</v>
      </c>
      <c r="E485" s="4" t="s">
        <v>478</v>
      </c>
      <c r="F485" s="4" t="s">
        <v>872</v>
      </c>
      <c r="G485" s="40">
        <v>3.5799999999999998E-2</v>
      </c>
      <c r="H485" s="4" t="s">
        <v>6031</v>
      </c>
      <c r="I485" s="6" t="s">
        <v>2024</v>
      </c>
    </row>
    <row r="486" spans="1:9" ht="20.399999999999999" x14ac:dyDescent="0.3">
      <c r="A486" s="3">
        <v>44686</v>
      </c>
      <c r="B486" s="4" t="s">
        <v>6032</v>
      </c>
      <c r="C486" s="4" t="s">
        <v>6033</v>
      </c>
      <c r="D486" s="4" t="s">
        <v>6034</v>
      </c>
      <c r="E486" s="4" t="s">
        <v>363</v>
      </c>
      <c r="F486" s="4" t="s">
        <v>872</v>
      </c>
      <c r="G486" s="40">
        <v>0.88839999999999997</v>
      </c>
      <c r="H486" s="4" t="s">
        <v>6035</v>
      </c>
      <c r="I486" s="6" t="s">
        <v>2024</v>
      </c>
    </row>
    <row r="487" spans="1:9" ht="20.399999999999999" x14ac:dyDescent="0.3">
      <c r="A487" s="3">
        <v>44686</v>
      </c>
      <c r="B487" s="4" t="s">
        <v>6036</v>
      </c>
      <c r="C487" s="4" t="s">
        <v>6037</v>
      </c>
      <c r="D487" s="4" t="s">
        <v>4513</v>
      </c>
      <c r="E487" s="4" t="s">
        <v>478</v>
      </c>
      <c r="F487" s="4" t="s">
        <v>872</v>
      </c>
      <c r="G487" s="40">
        <v>5.2900000000000003E-2</v>
      </c>
      <c r="H487" s="4" t="s">
        <v>6038</v>
      </c>
      <c r="I487" s="6" t="s">
        <v>2024</v>
      </c>
    </row>
    <row r="488" spans="1:9" ht="20.399999999999999" x14ac:dyDescent="0.3">
      <c r="A488" s="3">
        <v>44686</v>
      </c>
      <c r="B488" s="4" t="s">
        <v>6039</v>
      </c>
      <c r="C488" s="4" t="s">
        <v>6040</v>
      </c>
      <c r="D488" s="4" t="s">
        <v>6041</v>
      </c>
      <c r="E488" s="4" t="s">
        <v>363</v>
      </c>
      <c r="F488" s="4" t="s">
        <v>4337</v>
      </c>
      <c r="G488" s="40">
        <v>234.9897</v>
      </c>
      <c r="H488" s="4" t="s">
        <v>6042</v>
      </c>
      <c r="I488" s="6" t="s">
        <v>2024</v>
      </c>
    </row>
    <row r="489" spans="1:9" ht="20.399999999999999" x14ac:dyDescent="0.3">
      <c r="A489" s="3">
        <v>44686</v>
      </c>
      <c r="B489" s="4" t="s">
        <v>5019</v>
      </c>
      <c r="C489" s="4" t="s">
        <v>6043</v>
      </c>
      <c r="D489" s="4" t="s">
        <v>6044</v>
      </c>
      <c r="E489" s="4" t="s">
        <v>363</v>
      </c>
      <c r="F489" s="4" t="s">
        <v>4337</v>
      </c>
      <c r="G489" s="40">
        <v>35.246600000000001</v>
      </c>
      <c r="H489" s="4" t="s">
        <v>6045</v>
      </c>
      <c r="I489" s="6" t="s">
        <v>2024</v>
      </c>
    </row>
    <row r="490" spans="1:9" ht="20.399999999999999" x14ac:dyDescent="0.3">
      <c r="A490" s="3">
        <v>44686</v>
      </c>
      <c r="B490" s="4" t="s">
        <v>6039</v>
      </c>
      <c r="C490" s="4" t="s">
        <v>6046</v>
      </c>
      <c r="D490" s="4" t="s">
        <v>6047</v>
      </c>
      <c r="E490" s="4" t="s">
        <v>363</v>
      </c>
      <c r="F490" s="4" t="s">
        <v>4337</v>
      </c>
      <c r="G490" s="40">
        <v>12.1972</v>
      </c>
      <c r="H490" s="4" t="s">
        <v>6048</v>
      </c>
      <c r="I490" s="6" t="s">
        <v>2024</v>
      </c>
    </row>
    <row r="491" spans="1:9" ht="20.399999999999999" x14ac:dyDescent="0.3">
      <c r="A491" s="3">
        <v>44686</v>
      </c>
      <c r="B491" s="4" t="s">
        <v>6049</v>
      </c>
      <c r="C491" s="4" t="s">
        <v>6050</v>
      </c>
      <c r="D491" s="4" t="s">
        <v>6051</v>
      </c>
      <c r="E491" s="4" t="s">
        <v>363</v>
      </c>
      <c r="F491" s="4" t="s">
        <v>4337</v>
      </c>
      <c r="G491" s="40">
        <v>51.619500000000002</v>
      </c>
      <c r="H491" s="4" t="s">
        <v>6052</v>
      </c>
      <c r="I491" s="6" t="s">
        <v>2024</v>
      </c>
    </row>
    <row r="492" spans="1:9" ht="20.399999999999999" x14ac:dyDescent="0.3">
      <c r="A492" s="3">
        <v>44686</v>
      </c>
      <c r="B492" s="4" t="s">
        <v>6053</v>
      </c>
      <c r="C492" s="4" t="s">
        <v>6054</v>
      </c>
      <c r="D492" s="4" t="s">
        <v>3378</v>
      </c>
      <c r="E492" s="4" t="s">
        <v>363</v>
      </c>
      <c r="F492" s="4" t="s">
        <v>872</v>
      </c>
      <c r="G492" s="40">
        <v>3.6299999999999999E-2</v>
      </c>
      <c r="H492" s="4" t="s">
        <v>6055</v>
      </c>
      <c r="I492" s="6" t="s">
        <v>2024</v>
      </c>
    </row>
    <row r="493" spans="1:9" ht="20.399999999999999" x14ac:dyDescent="0.3">
      <c r="A493" s="3">
        <v>44686</v>
      </c>
      <c r="B493" s="4" t="s">
        <v>6056</v>
      </c>
      <c r="C493" s="4" t="s">
        <v>6057</v>
      </c>
      <c r="D493" s="4" t="s">
        <v>6058</v>
      </c>
      <c r="E493" s="4" t="s">
        <v>478</v>
      </c>
      <c r="F493" s="4" t="s">
        <v>872</v>
      </c>
      <c r="G493" s="40">
        <v>0.1487</v>
      </c>
      <c r="H493" s="4" t="s">
        <v>6059</v>
      </c>
      <c r="I493" s="6" t="s">
        <v>2024</v>
      </c>
    </row>
    <row r="494" spans="1:9" ht="51" x14ac:dyDescent="0.3">
      <c r="A494" s="3">
        <v>44686</v>
      </c>
      <c r="B494" s="4" t="s">
        <v>6060</v>
      </c>
      <c r="C494" s="4" t="s">
        <v>6061</v>
      </c>
      <c r="D494" s="4" t="s">
        <v>6062</v>
      </c>
      <c r="E494" s="4" t="s">
        <v>368</v>
      </c>
      <c r="F494" s="4" t="s">
        <v>378</v>
      </c>
      <c r="G494" s="40">
        <v>301.6001</v>
      </c>
      <c r="H494" s="4" t="s">
        <v>6063</v>
      </c>
      <c r="I494" s="6" t="s">
        <v>2024</v>
      </c>
    </row>
    <row r="495" spans="1:9" ht="20.399999999999999" x14ac:dyDescent="0.3">
      <c r="A495" s="3">
        <v>44686</v>
      </c>
      <c r="B495" s="4" t="s">
        <v>6064</v>
      </c>
      <c r="C495" s="4" t="s">
        <v>6065</v>
      </c>
      <c r="D495" s="4" t="s">
        <v>6066</v>
      </c>
      <c r="E495" s="4" t="s">
        <v>368</v>
      </c>
      <c r="F495" s="4" t="s">
        <v>872</v>
      </c>
      <c r="G495" s="40">
        <v>2.24E-2</v>
      </c>
      <c r="H495" s="4" t="s">
        <v>6067</v>
      </c>
      <c r="I495" s="6" t="s">
        <v>2024</v>
      </c>
    </row>
    <row r="496" spans="1:9" ht="20.399999999999999" x14ac:dyDescent="0.3">
      <c r="A496" s="3">
        <v>44686</v>
      </c>
      <c r="B496" s="4" t="s">
        <v>6068</v>
      </c>
      <c r="C496" s="4" t="s">
        <v>6069</v>
      </c>
      <c r="D496" s="4" t="s">
        <v>6070</v>
      </c>
      <c r="E496" s="4" t="s">
        <v>478</v>
      </c>
      <c r="F496" s="4" t="s">
        <v>872</v>
      </c>
      <c r="G496" s="40">
        <v>2.8899999999999999E-2</v>
      </c>
      <c r="H496" s="4" t="s">
        <v>6071</v>
      </c>
      <c r="I496" s="6" t="s">
        <v>2024</v>
      </c>
    </row>
    <row r="497" spans="1:9" ht="20.399999999999999" x14ac:dyDescent="0.3">
      <c r="A497" s="3">
        <v>44686</v>
      </c>
      <c r="B497" s="4" t="s">
        <v>6072</v>
      </c>
      <c r="C497" s="4" t="s">
        <v>6073</v>
      </c>
      <c r="D497" s="4" t="s">
        <v>6066</v>
      </c>
      <c r="E497" s="4" t="s">
        <v>478</v>
      </c>
      <c r="F497" s="4" t="s">
        <v>6074</v>
      </c>
      <c r="G497" s="40">
        <v>5.4100000000000002E-2</v>
      </c>
      <c r="H497" s="4" t="s">
        <v>6075</v>
      </c>
      <c r="I497" s="6" t="s">
        <v>2024</v>
      </c>
    </row>
    <row r="498" spans="1:9" ht="20.399999999999999" x14ac:dyDescent="0.3">
      <c r="A498" s="3">
        <v>44686</v>
      </c>
      <c r="B498" s="4" t="s">
        <v>6076</v>
      </c>
      <c r="C498" s="4" t="s">
        <v>6077</v>
      </c>
      <c r="D498" s="4" t="s">
        <v>6078</v>
      </c>
      <c r="E498" s="4" t="s">
        <v>363</v>
      </c>
      <c r="F498" s="4" t="s">
        <v>6074</v>
      </c>
      <c r="G498" s="40">
        <v>0.1898</v>
      </c>
      <c r="H498" s="4" t="s">
        <v>6079</v>
      </c>
      <c r="I498" s="6" t="s">
        <v>2024</v>
      </c>
    </row>
    <row r="499" spans="1:9" ht="40.799999999999997" x14ac:dyDescent="0.3">
      <c r="A499" s="3">
        <v>44686</v>
      </c>
      <c r="B499" s="4" t="s">
        <v>6080</v>
      </c>
      <c r="C499" s="4" t="s">
        <v>6081</v>
      </c>
      <c r="D499" s="4" t="s">
        <v>6082</v>
      </c>
      <c r="E499" s="4" t="s">
        <v>368</v>
      </c>
      <c r="F499" s="4" t="s">
        <v>378</v>
      </c>
      <c r="G499" s="40">
        <v>50.215200000000003</v>
      </c>
      <c r="H499" s="4" t="s">
        <v>6083</v>
      </c>
      <c r="I499" s="6" t="s">
        <v>2024</v>
      </c>
    </row>
    <row r="500" spans="1:9" ht="20.399999999999999" x14ac:dyDescent="0.3">
      <c r="A500" s="3">
        <v>44686</v>
      </c>
      <c r="B500" s="4" t="s">
        <v>6084</v>
      </c>
      <c r="C500" s="4" t="s">
        <v>6085</v>
      </c>
      <c r="D500" s="4" t="s">
        <v>6086</v>
      </c>
      <c r="E500" s="4" t="s">
        <v>363</v>
      </c>
      <c r="F500" s="4" t="s">
        <v>4337</v>
      </c>
      <c r="G500" s="40">
        <v>2.6556000000000002</v>
      </c>
      <c r="H500" s="4" t="s">
        <v>6087</v>
      </c>
      <c r="I500" s="6" t="s">
        <v>2024</v>
      </c>
    </row>
    <row r="501" spans="1:9" ht="20.399999999999999" x14ac:dyDescent="0.3">
      <c r="A501" s="3">
        <v>44686</v>
      </c>
      <c r="B501" s="4" t="s">
        <v>6084</v>
      </c>
      <c r="C501" s="4" t="s">
        <v>6088</v>
      </c>
      <c r="D501" s="4" t="s">
        <v>6086</v>
      </c>
      <c r="E501" s="4" t="s">
        <v>363</v>
      </c>
      <c r="F501" s="4" t="s">
        <v>4337</v>
      </c>
      <c r="G501" s="40">
        <v>5.2892999999999999</v>
      </c>
      <c r="H501" s="4" t="s">
        <v>6089</v>
      </c>
      <c r="I501" s="6" t="s">
        <v>2024</v>
      </c>
    </row>
    <row r="502" spans="1:9" ht="30.6" x14ac:dyDescent="0.3">
      <c r="A502" s="3">
        <v>44686</v>
      </c>
      <c r="B502" s="4" t="s">
        <v>6090</v>
      </c>
      <c r="C502" s="4" t="s">
        <v>6091</v>
      </c>
      <c r="D502" s="4" t="s">
        <v>6092</v>
      </c>
      <c r="E502" s="4" t="s">
        <v>368</v>
      </c>
      <c r="F502" s="4" t="s">
        <v>4337</v>
      </c>
      <c r="G502" s="40">
        <v>208.6164</v>
      </c>
      <c r="H502" s="4" t="s">
        <v>6093</v>
      </c>
      <c r="I502" s="6" t="s">
        <v>2024</v>
      </c>
    </row>
    <row r="503" spans="1:9" ht="20.399999999999999" x14ac:dyDescent="0.3">
      <c r="A503" s="3">
        <v>44686</v>
      </c>
      <c r="B503" s="4" t="s">
        <v>6094</v>
      </c>
      <c r="C503" s="4" t="s">
        <v>6095</v>
      </c>
      <c r="D503" s="4" t="s">
        <v>6096</v>
      </c>
      <c r="E503" s="4" t="s">
        <v>363</v>
      </c>
      <c r="F503" s="4" t="s">
        <v>4337</v>
      </c>
      <c r="G503" s="40">
        <v>15.0059</v>
      </c>
      <c r="H503" s="4" t="s">
        <v>6097</v>
      </c>
      <c r="I503" s="6" t="s">
        <v>2024</v>
      </c>
    </row>
    <row r="504" spans="1:9" ht="20.399999999999999" x14ac:dyDescent="0.3">
      <c r="A504" s="3">
        <v>44686</v>
      </c>
      <c r="B504" s="4" t="s">
        <v>6098</v>
      </c>
      <c r="C504" s="4" t="s">
        <v>6099</v>
      </c>
      <c r="D504" s="4" t="s">
        <v>6100</v>
      </c>
      <c r="E504" s="4" t="s">
        <v>363</v>
      </c>
      <c r="F504" s="4" t="s">
        <v>6101</v>
      </c>
      <c r="G504" s="40">
        <v>38.405900000000003</v>
      </c>
      <c r="H504" s="4" t="s">
        <v>6102</v>
      </c>
      <c r="I504" s="6" t="s">
        <v>2024</v>
      </c>
    </row>
    <row r="505" spans="1:9" ht="30.6" x14ac:dyDescent="0.3">
      <c r="A505" s="3">
        <v>44686</v>
      </c>
      <c r="B505" s="4" t="s">
        <v>6103</v>
      </c>
      <c r="C505" s="4" t="s">
        <v>6104</v>
      </c>
      <c r="D505" s="4" t="s">
        <v>6105</v>
      </c>
      <c r="E505" s="4" t="s">
        <v>363</v>
      </c>
      <c r="F505" s="4" t="s">
        <v>4337</v>
      </c>
      <c r="G505" s="40">
        <v>11.4703</v>
      </c>
      <c r="H505" s="4" t="s">
        <v>6106</v>
      </c>
      <c r="I505" s="6" t="s">
        <v>2024</v>
      </c>
    </row>
    <row r="506" spans="1:9" ht="30.6" x14ac:dyDescent="0.3">
      <c r="A506" s="3">
        <v>44686</v>
      </c>
      <c r="B506" s="4" t="s">
        <v>6103</v>
      </c>
      <c r="C506" s="4" t="s">
        <v>6107</v>
      </c>
      <c r="D506" s="4" t="s">
        <v>6105</v>
      </c>
      <c r="E506" s="4" t="s">
        <v>363</v>
      </c>
      <c r="F506" s="4" t="s">
        <v>4337</v>
      </c>
      <c r="G506" s="40">
        <v>21.599499999999999</v>
      </c>
      <c r="H506" s="4" t="s">
        <v>6108</v>
      </c>
      <c r="I506" s="6" t="s">
        <v>2024</v>
      </c>
    </row>
    <row r="507" spans="1:9" ht="20.399999999999999" x14ac:dyDescent="0.3">
      <c r="A507" s="3">
        <v>44686</v>
      </c>
      <c r="B507" s="4" t="s">
        <v>6109</v>
      </c>
      <c r="C507" s="4" t="s">
        <v>6110</v>
      </c>
      <c r="D507" s="4" t="s">
        <v>6111</v>
      </c>
      <c r="E507" s="4" t="s">
        <v>368</v>
      </c>
      <c r="F507" s="4" t="s">
        <v>4337</v>
      </c>
      <c r="G507" s="40">
        <v>88.011099999999999</v>
      </c>
      <c r="H507" s="4" t="s">
        <v>6112</v>
      </c>
      <c r="I507" s="6" t="s">
        <v>2024</v>
      </c>
    </row>
    <row r="508" spans="1:9" ht="20.399999999999999" x14ac:dyDescent="0.3">
      <c r="A508" s="3">
        <v>44686</v>
      </c>
      <c r="B508" s="4" t="s">
        <v>6113</v>
      </c>
      <c r="C508" s="4" t="s">
        <v>6114</v>
      </c>
      <c r="D508" s="4" t="s">
        <v>6115</v>
      </c>
      <c r="E508" s="4" t="s">
        <v>363</v>
      </c>
      <c r="F508" s="4" t="s">
        <v>378</v>
      </c>
      <c r="G508" s="40">
        <v>120.447</v>
      </c>
      <c r="H508" s="4" t="s">
        <v>6116</v>
      </c>
      <c r="I508" s="6" t="s">
        <v>2024</v>
      </c>
    </row>
    <row r="509" spans="1:9" ht="30.6" x14ac:dyDescent="0.3">
      <c r="A509" s="3">
        <v>44686</v>
      </c>
      <c r="B509" s="4" t="s">
        <v>6103</v>
      </c>
      <c r="C509" s="4" t="s">
        <v>6117</v>
      </c>
      <c r="D509" s="4" t="s">
        <v>6118</v>
      </c>
      <c r="E509" s="4" t="s">
        <v>363</v>
      </c>
      <c r="F509" s="4" t="s">
        <v>6101</v>
      </c>
      <c r="G509" s="40">
        <v>688.62049999999999</v>
      </c>
      <c r="H509" s="4" t="s">
        <v>6119</v>
      </c>
      <c r="I509" s="6" t="s">
        <v>2024</v>
      </c>
    </row>
    <row r="510" spans="1:9" ht="20.399999999999999" x14ac:dyDescent="0.3">
      <c r="A510" s="3">
        <v>44686</v>
      </c>
      <c r="B510" s="4" t="s">
        <v>6120</v>
      </c>
      <c r="C510" s="4" t="s">
        <v>6121</v>
      </c>
      <c r="D510" s="4" t="s">
        <v>6122</v>
      </c>
      <c r="E510" s="4" t="s">
        <v>368</v>
      </c>
      <c r="F510" s="4" t="s">
        <v>362</v>
      </c>
      <c r="G510" s="40">
        <v>6.3722000000000003</v>
      </c>
      <c r="H510" s="4" t="s">
        <v>6123</v>
      </c>
      <c r="I510" s="6" t="s">
        <v>2024</v>
      </c>
    </row>
    <row r="511" spans="1:9" ht="51" x14ac:dyDescent="0.3">
      <c r="A511" s="3">
        <v>44686</v>
      </c>
      <c r="B511" s="4" t="s">
        <v>3773</v>
      </c>
      <c r="C511" s="4" t="s">
        <v>6124</v>
      </c>
      <c r="D511" s="4" t="s">
        <v>6125</v>
      </c>
      <c r="E511" s="4" t="s">
        <v>368</v>
      </c>
      <c r="F511" s="4" t="s">
        <v>362</v>
      </c>
      <c r="G511" s="40">
        <v>275.03769999999997</v>
      </c>
      <c r="H511" s="4" t="s">
        <v>6126</v>
      </c>
      <c r="I511" s="6" t="s">
        <v>2024</v>
      </c>
    </row>
    <row r="512" spans="1:9" ht="20.399999999999999" x14ac:dyDescent="0.3">
      <c r="A512" s="3">
        <v>44686</v>
      </c>
      <c r="B512" s="4" t="s">
        <v>6127</v>
      </c>
      <c r="C512" s="4" t="s">
        <v>6128</v>
      </c>
      <c r="D512" s="4" t="s">
        <v>2821</v>
      </c>
      <c r="E512" s="4" t="s">
        <v>363</v>
      </c>
      <c r="F512" s="4" t="s">
        <v>872</v>
      </c>
      <c r="G512" s="40">
        <v>6.3200000000000006E-2</v>
      </c>
      <c r="H512" s="4" t="s">
        <v>6129</v>
      </c>
      <c r="I512" s="6" t="s">
        <v>2024</v>
      </c>
    </row>
    <row r="513" spans="1:9" ht="20.399999999999999" x14ac:dyDescent="0.3">
      <c r="A513" s="3">
        <v>44686</v>
      </c>
      <c r="B513" s="4" t="s">
        <v>6130</v>
      </c>
      <c r="C513" s="4" t="s">
        <v>6131</v>
      </c>
      <c r="D513" s="4" t="s">
        <v>6132</v>
      </c>
      <c r="E513" s="4" t="s">
        <v>478</v>
      </c>
      <c r="F513" s="4" t="s">
        <v>872</v>
      </c>
      <c r="G513" s="40">
        <v>0.28410000000000002</v>
      </c>
      <c r="H513" s="4" t="s">
        <v>6133</v>
      </c>
      <c r="I513" s="6" t="s">
        <v>2024</v>
      </c>
    </row>
    <row r="514" spans="1:9" ht="20.399999999999999" x14ac:dyDescent="0.3">
      <c r="A514" s="3">
        <v>44686</v>
      </c>
      <c r="B514" s="4" t="s">
        <v>6134</v>
      </c>
      <c r="C514" s="4" t="s">
        <v>6135</v>
      </c>
      <c r="D514" s="4" t="s">
        <v>2821</v>
      </c>
      <c r="E514" s="4" t="s">
        <v>478</v>
      </c>
      <c r="F514" s="4" t="s">
        <v>872</v>
      </c>
      <c r="G514" s="40">
        <v>0.13569999999999999</v>
      </c>
      <c r="H514" s="4" t="s">
        <v>6136</v>
      </c>
      <c r="I514" s="6" t="s">
        <v>2024</v>
      </c>
    </row>
    <row r="515" spans="1:9" ht="20.399999999999999" x14ac:dyDescent="0.3">
      <c r="A515" s="3">
        <v>44686</v>
      </c>
      <c r="B515" s="4" t="s">
        <v>6137</v>
      </c>
      <c r="C515" s="4" t="s">
        <v>6138</v>
      </c>
      <c r="D515" s="4" t="s">
        <v>6139</v>
      </c>
      <c r="E515" s="4" t="s">
        <v>368</v>
      </c>
      <c r="F515" s="4" t="s">
        <v>634</v>
      </c>
      <c r="G515" s="40">
        <v>57.630699999999997</v>
      </c>
      <c r="H515" s="4" t="s">
        <v>6140</v>
      </c>
      <c r="I515" s="6" t="s">
        <v>2024</v>
      </c>
    </row>
    <row r="516" spans="1:9" ht="20.399999999999999" x14ac:dyDescent="0.3">
      <c r="A516" s="3">
        <v>44686</v>
      </c>
      <c r="B516" s="4" t="s">
        <v>6141</v>
      </c>
      <c r="C516" s="4" t="s">
        <v>6142</v>
      </c>
      <c r="D516" s="4" t="s">
        <v>2821</v>
      </c>
      <c r="E516" s="4" t="s">
        <v>478</v>
      </c>
      <c r="F516" s="4" t="s">
        <v>872</v>
      </c>
      <c r="G516" s="40">
        <v>0.11550000000000001</v>
      </c>
      <c r="H516" s="4" t="s">
        <v>6143</v>
      </c>
      <c r="I516" s="6" t="s">
        <v>2024</v>
      </c>
    </row>
    <row r="517" spans="1:9" ht="20.399999999999999" x14ac:dyDescent="0.3">
      <c r="A517" s="3">
        <v>44686</v>
      </c>
      <c r="B517" s="4" t="s">
        <v>6144</v>
      </c>
      <c r="C517" s="4" t="s">
        <v>6145</v>
      </c>
      <c r="D517" s="4" t="s">
        <v>2821</v>
      </c>
      <c r="E517" s="4" t="s">
        <v>478</v>
      </c>
      <c r="F517" s="4" t="s">
        <v>872</v>
      </c>
      <c r="G517" s="40">
        <v>0.2545</v>
      </c>
      <c r="H517" s="4" t="s">
        <v>6146</v>
      </c>
      <c r="I517" s="6" t="s">
        <v>2024</v>
      </c>
    </row>
    <row r="518" spans="1:9" ht="20.399999999999999" x14ac:dyDescent="0.3">
      <c r="A518" s="3">
        <v>44686</v>
      </c>
      <c r="B518" s="4" t="s">
        <v>6147</v>
      </c>
      <c r="C518" s="4" t="s">
        <v>6148</v>
      </c>
      <c r="D518" s="4" t="s">
        <v>6149</v>
      </c>
      <c r="E518" s="4" t="s">
        <v>368</v>
      </c>
      <c r="F518" s="4" t="s">
        <v>4337</v>
      </c>
      <c r="G518" s="40">
        <v>70.262799999999999</v>
      </c>
      <c r="H518" s="4" t="s">
        <v>6150</v>
      </c>
      <c r="I518" s="6" t="s">
        <v>2024</v>
      </c>
    </row>
    <row r="519" spans="1:9" ht="20.399999999999999" x14ac:dyDescent="0.3">
      <c r="A519" s="3">
        <v>44686</v>
      </c>
      <c r="B519" s="4" t="s">
        <v>6151</v>
      </c>
      <c r="C519" s="4" t="s">
        <v>6152</v>
      </c>
      <c r="D519" s="4" t="s">
        <v>2784</v>
      </c>
      <c r="E519" s="4" t="s">
        <v>363</v>
      </c>
      <c r="F519" s="4" t="s">
        <v>4337</v>
      </c>
      <c r="G519" s="40">
        <v>38.097299999999997</v>
      </c>
      <c r="H519" s="4" t="s">
        <v>6153</v>
      </c>
      <c r="I519" s="6" t="s">
        <v>2024</v>
      </c>
    </row>
    <row r="520" spans="1:9" ht="61.2" x14ac:dyDescent="0.3">
      <c r="A520" s="3">
        <v>44686</v>
      </c>
      <c r="B520" s="4" t="s">
        <v>6154</v>
      </c>
      <c r="C520" s="4" t="s">
        <v>6155</v>
      </c>
      <c r="D520" s="4" t="s">
        <v>6156</v>
      </c>
      <c r="E520" s="4" t="s">
        <v>368</v>
      </c>
      <c r="F520" s="4" t="s">
        <v>477</v>
      </c>
      <c r="G520" s="40">
        <v>412.7629</v>
      </c>
      <c r="H520" s="4" t="s">
        <v>6157</v>
      </c>
      <c r="I520" s="6" t="s">
        <v>2024</v>
      </c>
    </row>
    <row r="521" spans="1:9" ht="30.6" x14ac:dyDescent="0.3">
      <c r="A521" s="3">
        <v>44686</v>
      </c>
      <c r="B521" s="4" t="s">
        <v>6158</v>
      </c>
      <c r="C521" s="4" t="s">
        <v>6159</v>
      </c>
      <c r="D521" s="4" t="s">
        <v>4757</v>
      </c>
      <c r="E521" s="4" t="s">
        <v>363</v>
      </c>
      <c r="F521" s="4" t="s">
        <v>477</v>
      </c>
      <c r="G521" s="40">
        <v>2.0848</v>
      </c>
      <c r="H521" s="4" t="s">
        <v>6160</v>
      </c>
      <c r="I521" s="6" t="s">
        <v>2024</v>
      </c>
    </row>
    <row r="522" spans="1:9" ht="20.399999999999999" x14ac:dyDescent="0.3">
      <c r="A522" s="3">
        <v>44686</v>
      </c>
      <c r="B522" s="4" t="s">
        <v>6161</v>
      </c>
      <c r="C522" s="4" t="s">
        <v>6162</v>
      </c>
      <c r="D522" s="4" t="s">
        <v>4757</v>
      </c>
      <c r="E522" s="4" t="s">
        <v>363</v>
      </c>
      <c r="F522" s="4" t="s">
        <v>477</v>
      </c>
      <c r="G522" s="40">
        <v>29.044799999999999</v>
      </c>
      <c r="H522" s="4" t="s">
        <v>6163</v>
      </c>
      <c r="I522" s="6" t="s">
        <v>2024</v>
      </c>
    </row>
    <row r="523" spans="1:9" ht="20.399999999999999" x14ac:dyDescent="0.3">
      <c r="A523" s="3">
        <v>44686</v>
      </c>
      <c r="B523" s="4" t="s">
        <v>6164</v>
      </c>
      <c r="C523" s="4" t="s">
        <v>6165</v>
      </c>
      <c r="D523" s="4" t="s">
        <v>6166</v>
      </c>
      <c r="E523" s="4" t="s">
        <v>363</v>
      </c>
      <c r="F523" s="4" t="s">
        <v>378</v>
      </c>
      <c r="G523" s="40">
        <v>30.274999999999999</v>
      </c>
      <c r="H523" s="4" t="s">
        <v>6167</v>
      </c>
      <c r="I523" s="6" t="s">
        <v>2024</v>
      </c>
    </row>
    <row r="524" spans="1:9" ht="20.399999999999999" x14ac:dyDescent="0.3">
      <c r="A524" s="3">
        <v>44686</v>
      </c>
      <c r="B524" s="4" t="s">
        <v>6168</v>
      </c>
      <c r="C524" s="4" t="s">
        <v>6169</v>
      </c>
      <c r="D524" s="4" t="s">
        <v>6170</v>
      </c>
      <c r="E524" s="4" t="s">
        <v>363</v>
      </c>
      <c r="F524" s="4" t="s">
        <v>4337</v>
      </c>
      <c r="G524" s="40">
        <v>35.289200000000001</v>
      </c>
      <c r="H524" s="4" t="s">
        <v>6171</v>
      </c>
      <c r="I524" s="6" t="s">
        <v>2024</v>
      </c>
    </row>
    <row r="525" spans="1:9" ht="20.399999999999999" x14ac:dyDescent="0.3">
      <c r="A525" s="3">
        <v>44686</v>
      </c>
      <c r="B525" s="4" t="s">
        <v>6172</v>
      </c>
      <c r="C525" s="4" t="s">
        <v>6173</v>
      </c>
      <c r="D525" s="4" t="s">
        <v>4791</v>
      </c>
      <c r="E525" s="4" t="s">
        <v>363</v>
      </c>
      <c r="F525" s="4" t="s">
        <v>872</v>
      </c>
      <c r="G525" s="40">
        <v>0.16200000000000001</v>
      </c>
      <c r="H525" s="4" t="s">
        <v>6174</v>
      </c>
      <c r="I525" s="6" t="s">
        <v>2024</v>
      </c>
    </row>
    <row r="526" spans="1:9" ht="20.399999999999999" x14ac:dyDescent="0.3">
      <c r="A526" s="3">
        <v>44686</v>
      </c>
      <c r="B526" s="4" t="s">
        <v>6175</v>
      </c>
      <c r="C526" s="4" t="s">
        <v>6176</v>
      </c>
      <c r="D526" s="4" t="s">
        <v>6177</v>
      </c>
      <c r="E526" s="4" t="s">
        <v>363</v>
      </c>
      <c r="F526" s="4" t="s">
        <v>872</v>
      </c>
      <c r="G526" s="40">
        <v>1.1516999999999999</v>
      </c>
      <c r="H526" s="4" t="s">
        <v>6178</v>
      </c>
      <c r="I526" s="6" t="s">
        <v>2024</v>
      </c>
    </row>
    <row r="527" spans="1:9" ht="20.399999999999999" x14ac:dyDescent="0.3">
      <c r="A527" s="3">
        <v>44686</v>
      </c>
      <c r="B527" s="4" t="s">
        <v>6179</v>
      </c>
      <c r="C527" s="4" t="s">
        <v>6180</v>
      </c>
      <c r="D527" s="4" t="s">
        <v>6181</v>
      </c>
      <c r="E527" s="4" t="s">
        <v>363</v>
      </c>
      <c r="F527" s="4" t="s">
        <v>872</v>
      </c>
      <c r="G527" s="40">
        <v>7.9699999999999993E-2</v>
      </c>
      <c r="H527" s="4" t="s">
        <v>6182</v>
      </c>
      <c r="I527" s="6" t="s">
        <v>2024</v>
      </c>
    </row>
    <row r="528" spans="1:9" ht="20.399999999999999" x14ac:dyDescent="0.3">
      <c r="A528" s="3">
        <v>44686</v>
      </c>
      <c r="B528" s="4" t="s">
        <v>6183</v>
      </c>
      <c r="C528" s="4" t="s">
        <v>6184</v>
      </c>
      <c r="D528" s="4" t="s">
        <v>6185</v>
      </c>
      <c r="E528" s="4" t="s">
        <v>478</v>
      </c>
      <c r="F528" s="4" t="s">
        <v>872</v>
      </c>
      <c r="G528" s="40">
        <v>4.6199999999999998E-2</v>
      </c>
      <c r="H528" s="4" t="s">
        <v>6186</v>
      </c>
      <c r="I528" s="6" t="s">
        <v>2024</v>
      </c>
    </row>
    <row r="529" spans="1:9" ht="20.399999999999999" x14ac:dyDescent="0.3">
      <c r="A529" s="3">
        <v>44686</v>
      </c>
      <c r="B529" s="4" t="s">
        <v>6187</v>
      </c>
      <c r="C529" s="4" t="s">
        <v>6188</v>
      </c>
      <c r="D529" s="4" t="s">
        <v>4285</v>
      </c>
      <c r="E529" s="4" t="s">
        <v>363</v>
      </c>
      <c r="F529" s="4" t="s">
        <v>643</v>
      </c>
      <c r="G529" s="40">
        <v>1.3857999999999999</v>
      </c>
      <c r="H529" s="4" t="s">
        <v>6189</v>
      </c>
      <c r="I529" s="6" t="s">
        <v>2024</v>
      </c>
    </row>
    <row r="530" spans="1:9" ht="20.399999999999999" x14ac:dyDescent="0.3">
      <c r="A530" s="3">
        <v>44686</v>
      </c>
      <c r="B530" s="4" t="s">
        <v>6190</v>
      </c>
      <c r="C530" s="4" t="s">
        <v>6191</v>
      </c>
      <c r="D530" s="4" t="s">
        <v>6192</v>
      </c>
      <c r="E530" s="4" t="s">
        <v>363</v>
      </c>
      <c r="F530" s="4" t="s">
        <v>4816</v>
      </c>
      <c r="G530" s="40">
        <v>0.52510000000000001</v>
      </c>
      <c r="H530" s="4" t="s">
        <v>6193</v>
      </c>
      <c r="I530" s="6" t="s">
        <v>2024</v>
      </c>
    </row>
    <row r="531" spans="1:9" ht="20.399999999999999" x14ac:dyDescent="0.3">
      <c r="A531" s="3">
        <v>44686</v>
      </c>
      <c r="B531" s="4" t="s">
        <v>6194</v>
      </c>
      <c r="C531" s="4" t="s">
        <v>6195</v>
      </c>
      <c r="D531" s="4" t="s">
        <v>3909</v>
      </c>
      <c r="E531" s="4" t="s">
        <v>363</v>
      </c>
      <c r="F531" s="4" t="s">
        <v>362</v>
      </c>
      <c r="G531" s="40">
        <v>5.9013999999999998</v>
      </c>
      <c r="H531" s="4" t="s">
        <v>6196</v>
      </c>
      <c r="I531" s="6" t="s">
        <v>2024</v>
      </c>
    </row>
    <row r="532" spans="1:9" ht="20.399999999999999" x14ac:dyDescent="0.3">
      <c r="A532" s="3">
        <v>44686</v>
      </c>
      <c r="B532" s="4" t="s">
        <v>6197</v>
      </c>
      <c r="C532" s="4" t="s">
        <v>6198</v>
      </c>
      <c r="D532" s="4" t="s">
        <v>6199</v>
      </c>
      <c r="E532" s="4" t="s">
        <v>368</v>
      </c>
      <c r="F532" s="4" t="s">
        <v>4337</v>
      </c>
      <c r="G532" s="40">
        <v>117.8617</v>
      </c>
      <c r="H532" s="4" t="s">
        <v>6200</v>
      </c>
      <c r="I532" s="6" t="s">
        <v>2024</v>
      </c>
    </row>
    <row r="533" spans="1:9" ht="30.6" x14ac:dyDescent="0.3">
      <c r="A533" s="3">
        <v>44686</v>
      </c>
      <c r="B533" s="4" t="s">
        <v>6201</v>
      </c>
      <c r="C533" s="4" t="s">
        <v>6202</v>
      </c>
      <c r="D533" s="4" t="s">
        <v>6203</v>
      </c>
      <c r="E533" s="4" t="s">
        <v>368</v>
      </c>
      <c r="F533" s="4" t="s">
        <v>4337</v>
      </c>
      <c r="G533" s="40">
        <v>141.91730000000001</v>
      </c>
      <c r="H533" s="4" t="s">
        <v>6204</v>
      </c>
      <c r="I533" s="6" t="s">
        <v>2024</v>
      </c>
    </row>
    <row r="534" spans="1:9" ht="20.399999999999999" x14ac:dyDescent="0.3">
      <c r="A534" s="3">
        <v>44686</v>
      </c>
      <c r="B534" s="4" t="s">
        <v>6205</v>
      </c>
      <c r="C534" s="4" t="s">
        <v>6206</v>
      </c>
      <c r="D534" s="4" t="s">
        <v>6207</v>
      </c>
      <c r="E534" s="4" t="s">
        <v>363</v>
      </c>
      <c r="F534" s="4" t="s">
        <v>872</v>
      </c>
      <c r="G534" s="40">
        <v>0.22220000000000001</v>
      </c>
      <c r="H534" s="4" t="s">
        <v>6208</v>
      </c>
      <c r="I534" s="6" t="s">
        <v>2024</v>
      </c>
    </row>
    <row r="535" spans="1:9" ht="20.399999999999999" x14ac:dyDescent="0.3">
      <c r="A535" s="3">
        <v>44686</v>
      </c>
      <c r="B535" s="4" t="s">
        <v>6209</v>
      </c>
      <c r="C535" s="4" t="s">
        <v>6210</v>
      </c>
      <c r="D535" s="4" t="s">
        <v>5440</v>
      </c>
      <c r="E535" s="4" t="s">
        <v>363</v>
      </c>
      <c r="F535" s="4" t="s">
        <v>872</v>
      </c>
      <c r="G535" s="40">
        <v>5.5100000000000003E-2</v>
      </c>
      <c r="H535" s="4" t="s">
        <v>6211</v>
      </c>
      <c r="I535" s="6" t="s">
        <v>2024</v>
      </c>
    </row>
    <row r="536" spans="1:9" ht="20.399999999999999" x14ac:dyDescent="0.3">
      <c r="A536" s="3">
        <v>44686</v>
      </c>
      <c r="B536" s="4" t="s">
        <v>6212</v>
      </c>
      <c r="C536" s="4" t="s">
        <v>6213</v>
      </c>
      <c r="D536" s="4" t="s">
        <v>6214</v>
      </c>
      <c r="E536" s="4" t="s">
        <v>363</v>
      </c>
      <c r="F536" s="4" t="s">
        <v>872</v>
      </c>
      <c r="G536" s="40">
        <v>0.53249999999999997</v>
      </c>
      <c r="H536" s="4" t="s">
        <v>6215</v>
      </c>
      <c r="I536" s="6" t="s">
        <v>2024</v>
      </c>
    </row>
    <row r="537" spans="1:9" ht="20.399999999999999" x14ac:dyDescent="0.3">
      <c r="A537" s="3">
        <v>44686</v>
      </c>
      <c r="B537" s="4" t="s">
        <v>6216</v>
      </c>
      <c r="C537" s="4" t="s">
        <v>6217</v>
      </c>
      <c r="D537" s="4" t="s">
        <v>3442</v>
      </c>
      <c r="E537" s="4" t="s">
        <v>478</v>
      </c>
      <c r="F537" s="4" t="s">
        <v>872</v>
      </c>
      <c r="G537" s="40">
        <v>3.8100000000000002E-2</v>
      </c>
      <c r="H537" s="4" t="s">
        <v>6218</v>
      </c>
      <c r="I537" s="6" t="s">
        <v>2024</v>
      </c>
    </row>
    <row r="538" spans="1:9" ht="20.399999999999999" x14ac:dyDescent="0.3">
      <c r="A538" s="3">
        <v>44686</v>
      </c>
      <c r="B538" s="4" t="s">
        <v>6219</v>
      </c>
      <c r="C538" s="4" t="s">
        <v>6220</v>
      </c>
      <c r="D538" s="4" t="s">
        <v>3439</v>
      </c>
      <c r="E538" s="4" t="s">
        <v>478</v>
      </c>
      <c r="F538" s="4" t="s">
        <v>872</v>
      </c>
      <c r="G538" s="40">
        <v>0.1176</v>
      </c>
      <c r="H538" s="4" t="s">
        <v>6221</v>
      </c>
      <c r="I538" s="6" t="s">
        <v>2024</v>
      </c>
    </row>
    <row r="539" spans="1:9" ht="20.399999999999999" x14ac:dyDescent="0.3">
      <c r="A539" s="3">
        <v>44686</v>
      </c>
      <c r="B539" s="4" t="s">
        <v>6222</v>
      </c>
      <c r="C539" s="4" t="s">
        <v>6223</v>
      </c>
      <c r="D539" s="4" t="s">
        <v>3446</v>
      </c>
      <c r="E539" s="4" t="s">
        <v>478</v>
      </c>
      <c r="F539" s="4" t="s">
        <v>872</v>
      </c>
      <c r="G539" s="40">
        <v>6.9599999999999995E-2</v>
      </c>
      <c r="H539" s="4" t="s">
        <v>6224</v>
      </c>
      <c r="I539" s="6" t="s">
        <v>2024</v>
      </c>
    </row>
    <row r="540" spans="1:9" ht="20.399999999999999" x14ac:dyDescent="0.3">
      <c r="A540" s="3">
        <v>44714</v>
      </c>
      <c r="B540" s="16" t="s">
        <v>7006</v>
      </c>
      <c r="C540" s="16" t="s">
        <v>7007</v>
      </c>
      <c r="D540" s="16" t="s">
        <v>2432</v>
      </c>
      <c r="E540" s="16" t="s">
        <v>478</v>
      </c>
      <c r="F540" s="16" t="s">
        <v>872</v>
      </c>
      <c r="G540" s="24">
        <v>2.63E-2</v>
      </c>
      <c r="H540" s="16" t="s">
        <v>7008</v>
      </c>
      <c r="I540" s="6" t="s">
        <v>2024</v>
      </c>
    </row>
    <row r="541" spans="1:9" ht="20.399999999999999" x14ac:dyDescent="0.3">
      <c r="A541" s="3">
        <v>44714</v>
      </c>
      <c r="B541" s="16" t="s">
        <v>7009</v>
      </c>
      <c r="C541" s="16" t="s">
        <v>7010</v>
      </c>
      <c r="D541" s="16" t="s">
        <v>2432</v>
      </c>
      <c r="E541" s="16" t="s">
        <v>478</v>
      </c>
      <c r="F541" s="16" t="s">
        <v>872</v>
      </c>
      <c r="G541" s="24">
        <v>5.1000000000000004E-3</v>
      </c>
      <c r="H541" s="16" t="s">
        <v>7011</v>
      </c>
      <c r="I541" s="6" t="s">
        <v>2024</v>
      </c>
    </row>
    <row r="542" spans="1:9" ht="20.399999999999999" x14ac:dyDescent="0.3">
      <c r="A542" s="3">
        <v>44714</v>
      </c>
      <c r="B542" s="16" t="s">
        <v>7012</v>
      </c>
      <c r="C542" s="16" t="s">
        <v>7013</v>
      </c>
      <c r="D542" s="16" t="s">
        <v>2611</v>
      </c>
      <c r="E542" s="16" t="s">
        <v>363</v>
      </c>
      <c r="F542" s="16" t="s">
        <v>872</v>
      </c>
      <c r="G542" s="24">
        <v>0.29920000000000002</v>
      </c>
      <c r="H542" s="16" t="s">
        <v>7014</v>
      </c>
      <c r="I542" s="6" t="s">
        <v>2024</v>
      </c>
    </row>
    <row r="543" spans="1:9" ht="20.399999999999999" x14ac:dyDescent="0.3">
      <c r="A543" s="3">
        <v>44714</v>
      </c>
      <c r="B543" s="16" t="s">
        <v>7015</v>
      </c>
      <c r="C543" s="16" t="s">
        <v>7016</v>
      </c>
      <c r="D543" s="16" t="s">
        <v>4166</v>
      </c>
      <c r="E543" s="16" t="s">
        <v>363</v>
      </c>
      <c r="F543" s="16" t="s">
        <v>872</v>
      </c>
      <c r="G543" s="24">
        <v>4.0500000000000001E-2</v>
      </c>
      <c r="H543" s="16" t="s">
        <v>7017</v>
      </c>
      <c r="I543" s="6" t="s">
        <v>2024</v>
      </c>
    </row>
    <row r="544" spans="1:9" ht="20.399999999999999" x14ac:dyDescent="0.3">
      <c r="A544" s="3">
        <v>44714</v>
      </c>
      <c r="B544" s="16" t="s">
        <v>7018</v>
      </c>
      <c r="C544" s="16" t="s">
        <v>7019</v>
      </c>
      <c r="D544" s="16" t="s">
        <v>4166</v>
      </c>
      <c r="E544" s="16" t="s">
        <v>363</v>
      </c>
      <c r="F544" s="16" t="s">
        <v>872</v>
      </c>
      <c r="G544" s="24">
        <v>2.2599999999999999E-2</v>
      </c>
      <c r="H544" s="16" t="s">
        <v>7020</v>
      </c>
      <c r="I544" s="6" t="s">
        <v>2024</v>
      </c>
    </row>
    <row r="545" spans="1:9" ht="20.399999999999999" x14ac:dyDescent="0.3">
      <c r="A545" s="3">
        <v>44714</v>
      </c>
      <c r="B545" s="16" t="s">
        <v>7021</v>
      </c>
      <c r="C545" s="16" t="s">
        <v>7022</v>
      </c>
      <c r="D545" s="16" t="s">
        <v>7023</v>
      </c>
      <c r="E545" s="16" t="s">
        <v>363</v>
      </c>
      <c r="F545" s="16" t="s">
        <v>872</v>
      </c>
      <c r="G545" s="24">
        <v>0.1293</v>
      </c>
      <c r="H545" s="16" t="s">
        <v>7024</v>
      </c>
      <c r="I545" s="6" t="s">
        <v>2024</v>
      </c>
    </row>
    <row r="546" spans="1:9" ht="20.399999999999999" x14ac:dyDescent="0.3">
      <c r="A546" s="3">
        <v>44714</v>
      </c>
      <c r="B546" s="16" t="s">
        <v>7025</v>
      </c>
      <c r="C546" s="16" t="s">
        <v>7026</v>
      </c>
      <c r="D546" s="16" t="s">
        <v>7027</v>
      </c>
      <c r="E546" s="16" t="s">
        <v>363</v>
      </c>
      <c r="F546" s="16" t="s">
        <v>4337</v>
      </c>
      <c r="G546" s="24">
        <v>0.90600000000000003</v>
      </c>
      <c r="H546" s="16" t="s">
        <v>7028</v>
      </c>
      <c r="I546" s="6" t="s">
        <v>2024</v>
      </c>
    </row>
    <row r="547" spans="1:9" ht="20.399999999999999" x14ac:dyDescent="0.3">
      <c r="A547" s="3">
        <v>44714</v>
      </c>
      <c r="B547" s="16" t="s">
        <v>7029</v>
      </c>
      <c r="C547" s="16" t="s">
        <v>7030</v>
      </c>
      <c r="D547" s="16" t="s">
        <v>2432</v>
      </c>
      <c r="E547" s="16" t="s">
        <v>478</v>
      </c>
      <c r="F547" s="16" t="s">
        <v>872</v>
      </c>
      <c r="G547" s="24">
        <v>4.8599999999999997E-2</v>
      </c>
      <c r="H547" s="16" t="s">
        <v>7031</v>
      </c>
      <c r="I547" s="6" t="s">
        <v>2024</v>
      </c>
    </row>
    <row r="548" spans="1:9" ht="20.399999999999999" x14ac:dyDescent="0.3">
      <c r="A548" s="3">
        <v>44714</v>
      </c>
      <c r="B548" s="16" t="s">
        <v>7032</v>
      </c>
      <c r="C548" s="16" t="s">
        <v>7033</v>
      </c>
      <c r="D548" s="16" t="s">
        <v>4166</v>
      </c>
      <c r="E548" s="16" t="s">
        <v>478</v>
      </c>
      <c r="F548" s="16" t="s">
        <v>872</v>
      </c>
      <c r="G548" s="24">
        <v>5.5300000000000002E-2</v>
      </c>
      <c r="H548" s="16" t="s">
        <v>7034</v>
      </c>
      <c r="I548" s="6" t="s">
        <v>2024</v>
      </c>
    </row>
    <row r="549" spans="1:9" ht="20.399999999999999" x14ac:dyDescent="0.3">
      <c r="A549" s="3">
        <v>44714</v>
      </c>
      <c r="B549" s="16" t="s">
        <v>7035</v>
      </c>
      <c r="C549" s="16" t="s">
        <v>7036</v>
      </c>
      <c r="D549" s="16" t="s">
        <v>4166</v>
      </c>
      <c r="E549" s="16" t="s">
        <v>478</v>
      </c>
      <c r="F549" s="16" t="s">
        <v>872</v>
      </c>
      <c r="G549" s="24">
        <v>2.8400000000000002E-2</v>
      </c>
      <c r="H549" s="16" t="s">
        <v>4447</v>
      </c>
      <c r="I549" s="6" t="s">
        <v>2024</v>
      </c>
    </row>
    <row r="550" spans="1:9" ht="20.399999999999999" x14ac:dyDescent="0.3">
      <c r="A550" s="3">
        <v>44714</v>
      </c>
      <c r="B550" s="16" t="s">
        <v>7037</v>
      </c>
      <c r="C550" s="16" t="s">
        <v>7038</v>
      </c>
      <c r="D550" s="16" t="s">
        <v>4166</v>
      </c>
      <c r="E550" s="16" t="s">
        <v>478</v>
      </c>
      <c r="F550" s="16" t="s">
        <v>872</v>
      </c>
      <c r="G550" s="24">
        <v>1.9E-2</v>
      </c>
      <c r="H550" s="16" t="s">
        <v>7039</v>
      </c>
      <c r="I550" s="6" t="s">
        <v>2024</v>
      </c>
    </row>
    <row r="551" spans="1:9" ht="20.399999999999999" x14ac:dyDescent="0.3">
      <c r="A551" s="3">
        <v>44714</v>
      </c>
      <c r="B551" s="16" t="s">
        <v>7040</v>
      </c>
      <c r="C551" s="16" t="s">
        <v>7041</v>
      </c>
      <c r="D551" s="16" t="s">
        <v>2031</v>
      </c>
      <c r="E551" s="16" t="s">
        <v>363</v>
      </c>
      <c r="F551" s="16" t="s">
        <v>872</v>
      </c>
      <c r="G551" s="24">
        <v>6.2399999999999997E-2</v>
      </c>
      <c r="H551" s="16" t="s">
        <v>7042</v>
      </c>
      <c r="I551" s="6" t="s">
        <v>2024</v>
      </c>
    </row>
    <row r="552" spans="1:9" ht="20.399999999999999" x14ac:dyDescent="0.3">
      <c r="A552" s="3">
        <v>44714</v>
      </c>
      <c r="B552" s="16" t="s">
        <v>7043</v>
      </c>
      <c r="C552" s="16" t="s">
        <v>7044</v>
      </c>
      <c r="D552" s="16" t="s">
        <v>3708</v>
      </c>
      <c r="E552" s="16" t="s">
        <v>478</v>
      </c>
      <c r="F552" s="16" t="s">
        <v>872</v>
      </c>
      <c r="G552" s="24">
        <v>3.1E-2</v>
      </c>
      <c r="H552" s="16" t="s">
        <v>7045</v>
      </c>
      <c r="I552" s="6" t="s">
        <v>2024</v>
      </c>
    </row>
    <row r="553" spans="1:9" ht="20.399999999999999" x14ac:dyDescent="0.3">
      <c r="A553" s="3">
        <v>44714</v>
      </c>
      <c r="B553" s="16" t="s">
        <v>7046</v>
      </c>
      <c r="C553" s="16" t="s">
        <v>7047</v>
      </c>
      <c r="D553" s="16" t="s">
        <v>6011</v>
      </c>
      <c r="E553" s="16" t="s">
        <v>363</v>
      </c>
      <c r="F553" s="16" t="s">
        <v>872</v>
      </c>
      <c r="G553" s="24">
        <v>0.15490000000000001</v>
      </c>
      <c r="H553" s="16" t="s">
        <v>7048</v>
      </c>
      <c r="I553" s="6" t="s">
        <v>2024</v>
      </c>
    </row>
    <row r="554" spans="1:9" ht="20.399999999999999" x14ac:dyDescent="0.3">
      <c r="A554" s="3">
        <v>44714</v>
      </c>
      <c r="B554" s="16" t="s">
        <v>5559</v>
      </c>
      <c r="C554" s="16" t="s">
        <v>7049</v>
      </c>
      <c r="D554" s="16" t="s">
        <v>2619</v>
      </c>
      <c r="E554" s="16" t="s">
        <v>478</v>
      </c>
      <c r="F554" s="16" t="s">
        <v>872</v>
      </c>
      <c r="G554" s="24">
        <v>0.19539999999999999</v>
      </c>
      <c r="H554" s="16" t="s">
        <v>7050</v>
      </c>
      <c r="I554" s="6" t="s">
        <v>2024</v>
      </c>
    </row>
    <row r="555" spans="1:9" ht="20.399999999999999" x14ac:dyDescent="0.3">
      <c r="A555" s="3">
        <v>44714</v>
      </c>
      <c r="B555" s="16" t="s">
        <v>7051</v>
      </c>
      <c r="C555" s="16" t="s">
        <v>7052</v>
      </c>
      <c r="D555" s="16" t="s">
        <v>3708</v>
      </c>
      <c r="E555" s="16" t="s">
        <v>368</v>
      </c>
      <c r="F555" s="16" t="s">
        <v>872</v>
      </c>
      <c r="G555" s="24">
        <v>1.11E-2</v>
      </c>
      <c r="H555" s="16" t="s">
        <v>7053</v>
      </c>
      <c r="I555" s="6" t="s">
        <v>2024</v>
      </c>
    </row>
    <row r="556" spans="1:9" ht="20.399999999999999" x14ac:dyDescent="0.3">
      <c r="A556" s="3">
        <v>44714</v>
      </c>
      <c r="B556" s="16" t="s">
        <v>7054</v>
      </c>
      <c r="C556" s="16" t="s">
        <v>7055</v>
      </c>
      <c r="D556" s="16" t="s">
        <v>3917</v>
      </c>
      <c r="E556" s="16" t="s">
        <v>368</v>
      </c>
      <c r="F556" s="16" t="s">
        <v>634</v>
      </c>
      <c r="G556" s="24">
        <v>115.63639999999999</v>
      </c>
      <c r="H556" s="16" t="s">
        <v>7056</v>
      </c>
      <c r="I556" s="6" t="s">
        <v>2024</v>
      </c>
    </row>
    <row r="557" spans="1:9" ht="20.399999999999999" x14ac:dyDescent="0.3">
      <c r="A557" s="3">
        <v>44714</v>
      </c>
      <c r="B557" s="16" t="s">
        <v>7057</v>
      </c>
      <c r="C557" s="16" t="s">
        <v>7058</v>
      </c>
      <c r="D557" s="16" t="s">
        <v>6561</v>
      </c>
      <c r="E557" s="16" t="s">
        <v>478</v>
      </c>
      <c r="F557" s="16" t="s">
        <v>872</v>
      </c>
      <c r="G557" s="24">
        <v>0.43780000000000002</v>
      </c>
      <c r="H557" s="16" t="s">
        <v>7059</v>
      </c>
      <c r="I557" s="6" t="s">
        <v>2024</v>
      </c>
    </row>
    <row r="558" spans="1:9" ht="20.399999999999999" x14ac:dyDescent="0.3">
      <c r="A558" s="3">
        <v>44714</v>
      </c>
      <c r="B558" s="16" t="s">
        <v>7060</v>
      </c>
      <c r="C558" s="16" t="s">
        <v>7061</v>
      </c>
      <c r="D558" s="16" t="s">
        <v>7062</v>
      </c>
      <c r="E558" s="16" t="s">
        <v>363</v>
      </c>
      <c r="F558" s="16" t="s">
        <v>634</v>
      </c>
      <c r="G558" s="24">
        <v>439.04570000000001</v>
      </c>
      <c r="H558" s="16" t="s">
        <v>7063</v>
      </c>
      <c r="I558" s="6" t="s">
        <v>2024</v>
      </c>
    </row>
    <row r="559" spans="1:9" ht="20.399999999999999" x14ac:dyDescent="0.3">
      <c r="A559" s="3">
        <v>44714</v>
      </c>
      <c r="B559" s="16" t="s">
        <v>7064</v>
      </c>
      <c r="C559" s="16" t="s">
        <v>7065</v>
      </c>
      <c r="D559" s="16" t="s">
        <v>2043</v>
      </c>
      <c r="E559" s="16" t="s">
        <v>363</v>
      </c>
      <c r="F559" s="16" t="s">
        <v>872</v>
      </c>
      <c r="G559" s="24">
        <v>2.7E-2</v>
      </c>
      <c r="H559" s="16" t="s">
        <v>7066</v>
      </c>
      <c r="I559" s="6" t="s">
        <v>2024</v>
      </c>
    </row>
    <row r="560" spans="1:9" ht="20.399999999999999" x14ac:dyDescent="0.3">
      <c r="A560" s="3">
        <v>44714</v>
      </c>
      <c r="B560" s="16" t="s">
        <v>7067</v>
      </c>
      <c r="C560" s="16" t="s">
        <v>7068</v>
      </c>
      <c r="D560" s="16" t="s">
        <v>2043</v>
      </c>
      <c r="E560" s="16" t="s">
        <v>363</v>
      </c>
      <c r="F560" s="16" t="s">
        <v>872</v>
      </c>
      <c r="G560" s="24">
        <v>2.8000000000000001E-2</v>
      </c>
      <c r="H560" s="16" t="s">
        <v>7069</v>
      </c>
      <c r="I560" s="6" t="s">
        <v>2024</v>
      </c>
    </row>
    <row r="561" spans="1:9" ht="20.399999999999999" x14ac:dyDescent="0.3">
      <c r="A561" s="3">
        <v>44714</v>
      </c>
      <c r="B561" s="16" t="s">
        <v>7070</v>
      </c>
      <c r="C561" s="16" t="s">
        <v>7071</v>
      </c>
      <c r="D561" s="16" t="s">
        <v>4493</v>
      </c>
      <c r="E561" s="16" t="s">
        <v>368</v>
      </c>
      <c r="F561" s="16" t="s">
        <v>383</v>
      </c>
      <c r="G561" s="24">
        <v>36.968800000000002</v>
      </c>
      <c r="H561" s="16" t="s">
        <v>7072</v>
      </c>
      <c r="I561" s="6" t="s">
        <v>2024</v>
      </c>
    </row>
    <row r="562" spans="1:9" ht="20.399999999999999" x14ac:dyDescent="0.3">
      <c r="A562" s="3">
        <v>44714</v>
      </c>
      <c r="B562" s="16" t="s">
        <v>7073</v>
      </c>
      <c r="C562" s="16" t="s">
        <v>7074</v>
      </c>
      <c r="D562" s="16" t="s">
        <v>7075</v>
      </c>
      <c r="E562" s="16" t="s">
        <v>363</v>
      </c>
      <c r="F562" s="16" t="s">
        <v>872</v>
      </c>
      <c r="G562" s="24">
        <v>2.5700000000000001E-2</v>
      </c>
      <c r="H562" s="16" t="s">
        <v>7076</v>
      </c>
      <c r="I562" s="6" t="s">
        <v>2024</v>
      </c>
    </row>
    <row r="563" spans="1:9" ht="20.399999999999999" x14ac:dyDescent="0.3">
      <c r="A563" s="3">
        <v>44714</v>
      </c>
      <c r="B563" s="16" t="s">
        <v>7077</v>
      </c>
      <c r="C563" s="16" t="s">
        <v>7078</v>
      </c>
      <c r="D563" s="16" t="s">
        <v>7079</v>
      </c>
      <c r="E563" s="16" t="s">
        <v>363</v>
      </c>
      <c r="F563" s="16" t="s">
        <v>634</v>
      </c>
      <c r="G563" s="24">
        <v>108.33499999999999</v>
      </c>
      <c r="H563" s="16" t="s">
        <v>7080</v>
      </c>
      <c r="I563" s="6" t="s">
        <v>2024</v>
      </c>
    </row>
    <row r="564" spans="1:9" ht="20.399999999999999" x14ac:dyDescent="0.3">
      <c r="A564" s="3">
        <v>44714</v>
      </c>
      <c r="B564" s="16" t="s">
        <v>7081</v>
      </c>
      <c r="C564" s="16" t="s">
        <v>7082</v>
      </c>
      <c r="D564" s="16" t="s">
        <v>2542</v>
      </c>
      <c r="E564" s="16" t="s">
        <v>363</v>
      </c>
      <c r="F564" s="16" t="s">
        <v>872</v>
      </c>
      <c r="G564" s="24">
        <v>0.9123</v>
      </c>
      <c r="H564" s="16" t="s">
        <v>7083</v>
      </c>
      <c r="I564" s="6" t="s">
        <v>2024</v>
      </c>
    </row>
    <row r="565" spans="1:9" ht="20.399999999999999" x14ac:dyDescent="0.3">
      <c r="A565" s="3">
        <v>44714</v>
      </c>
      <c r="B565" s="16" t="s">
        <v>7084</v>
      </c>
      <c r="C565" s="16" t="s">
        <v>7085</v>
      </c>
      <c r="D565" s="16" t="s">
        <v>4465</v>
      </c>
      <c r="E565" s="16" t="s">
        <v>363</v>
      </c>
      <c r="F565" s="16" t="s">
        <v>872</v>
      </c>
      <c r="G565" s="24">
        <v>6.1400000000000003E-2</v>
      </c>
      <c r="H565" s="16" t="s">
        <v>7086</v>
      </c>
      <c r="I565" s="6" t="s">
        <v>2024</v>
      </c>
    </row>
    <row r="566" spans="1:9" ht="20.399999999999999" x14ac:dyDescent="0.3">
      <c r="A566" s="3">
        <v>44714</v>
      </c>
      <c r="B566" s="16" t="s">
        <v>7087</v>
      </c>
      <c r="C566" s="16" t="s">
        <v>7088</v>
      </c>
      <c r="D566" s="16" t="s">
        <v>4193</v>
      </c>
      <c r="E566" s="16" t="s">
        <v>363</v>
      </c>
      <c r="F566" s="16" t="s">
        <v>872</v>
      </c>
      <c r="G566" s="24">
        <v>0.12909999999999999</v>
      </c>
      <c r="H566" s="16" t="s">
        <v>7089</v>
      </c>
      <c r="I566" s="6" t="s">
        <v>2024</v>
      </c>
    </row>
    <row r="567" spans="1:9" ht="20.399999999999999" x14ac:dyDescent="0.3">
      <c r="A567" s="3">
        <v>44714</v>
      </c>
      <c r="B567" s="16" t="s">
        <v>7090</v>
      </c>
      <c r="C567" s="16" t="s">
        <v>7091</v>
      </c>
      <c r="D567" s="16" t="s">
        <v>7092</v>
      </c>
      <c r="E567" s="16" t="s">
        <v>478</v>
      </c>
      <c r="F567" s="16" t="s">
        <v>872</v>
      </c>
      <c r="G567" s="24">
        <v>6.5199999999999994E-2</v>
      </c>
      <c r="H567" s="16" t="s">
        <v>7093</v>
      </c>
      <c r="I567" s="6" t="s">
        <v>2024</v>
      </c>
    </row>
    <row r="568" spans="1:9" ht="20.399999999999999" x14ac:dyDescent="0.3">
      <c r="A568" s="3">
        <v>44714</v>
      </c>
      <c r="B568" s="16" t="s">
        <v>7094</v>
      </c>
      <c r="C568" s="16" t="s">
        <v>7095</v>
      </c>
      <c r="D568" s="16" t="s">
        <v>7096</v>
      </c>
      <c r="E568" s="16" t="s">
        <v>368</v>
      </c>
      <c r="F568" s="16" t="s">
        <v>643</v>
      </c>
      <c r="G568" s="24">
        <v>90.880099999999999</v>
      </c>
      <c r="H568" s="16" t="s">
        <v>7097</v>
      </c>
      <c r="I568" s="6" t="s">
        <v>2024</v>
      </c>
    </row>
    <row r="569" spans="1:9" ht="20.399999999999999" x14ac:dyDescent="0.3">
      <c r="A569" s="3">
        <v>44714</v>
      </c>
      <c r="B569" s="16" t="s">
        <v>7098</v>
      </c>
      <c r="C569" s="16" t="s">
        <v>7099</v>
      </c>
      <c r="D569" s="16" t="s">
        <v>7100</v>
      </c>
      <c r="E569" s="16" t="s">
        <v>363</v>
      </c>
      <c r="F569" s="16" t="s">
        <v>872</v>
      </c>
      <c r="G569" s="24">
        <v>0.56730000000000003</v>
      </c>
      <c r="H569" s="16" t="s">
        <v>7101</v>
      </c>
      <c r="I569" s="6" t="s">
        <v>2024</v>
      </c>
    </row>
    <row r="570" spans="1:9" ht="20.399999999999999" x14ac:dyDescent="0.3">
      <c r="A570" s="3">
        <v>44714</v>
      </c>
      <c r="B570" s="16" t="s">
        <v>7102</v>
      </c>
      <c r="C570" s="16" t="s">
        <v>7103</v>
      </c>
      <c r="D570" s="16" t="s">
        <v>3493</v>
      </c>
      <c r="E570" s="16" t="s">
        <v>363</v>
      </c>
      <c r="F570" s="16" t="s">
        <v>477</v>
      </c>
      <c r="G570" s="24">
        <v>4.6258999999999997</v>
      </c>
      <c r="H570" s="16" t="s">
        <v>7104</v>
      </c>
      <c r="I570" s="6" t="s">
        <v>2024</v>
      </c>
    </row>
    <row r="571" spans="1:9" ht="20.399999999999999" x14ac:dyDescent="0.3">
      <c r="A571" s="3">
        <v>44714</v>
      </c>
      <c r="B571" s="16" t="s">
        <v>7105</v>
      </c>
      <c r="C571" s="16" t="s">
        <v>7106</v>
      </c>
      <c r="D571" s="16" t="s">
        <v>6011</v>
      </c>
      <c r="E571" s="16" t="s">
        <v>363</v>
      </c>
      <c r="F571" s="16" t="s">
        <v>872</v>
      </c>
      <c r="G571" s="24">
        <v>6.93E-2</v>
      </c>
      <c r="H571" s="16" t="s">
        <v>7107</v>
      </c>
      <c r="I571" s="6" t="s">
        <v>2024</v>
      </c>
    </row>
    <row r="572" spans="1:9" ht="20.399999999999999" x14ac:dyDescent="0.3">
      <c r="A572" s="3">
        <v>44714</v>
      </c>
      <c r="B572" s="16" t="s">
        <v>7108</v>
      </c>
      <c r="C572" s="16" t="s">
        <v>7109</v>
      </c>
      <c r="D572" s="16" t="s">
        <v>6561</v>
      </c>
      <c r="E572" s="16" t="s">
        <v>363</v>
      </c>
      <c r="F572" s="16" t="s">
        <v>872</v>
      </c>
      <c r="G572" s="24">
        <v>7.6899999999999996E-2</v>
      </c>
      <c r="H572" s="16" t="s">
        <v>7110</v>
      </c>
      <c r="I572" s="6" t="s">
        <v>2024</v>
      </c>
    </row>
    <row r="573" spans="1:9" ht="20.399999999999999" x14ac:dyDescent="0.3">
      <c r="A573" s="3">
        <v>44714</v>
      </c>
      <c r="B573" s="16" t="s">
        <v>7111</v>
      </c>
      <c r="C573" s="16" t="s">
        <v>7112</v>
      </c>
      <c r="D573" s="16" t="s">
        <v>5421</v>
      </c>
      <c r="E573" s="16" t="s">
        <v>363</v>
      </c>
      <c r="F573" s="16" t="s">
        <v>872</v>
      </c>
      <c r="G573" s="24">
        <v>0.69720000000000004</v>
      </c>
      <c r="H573" s="16" t="s">
        <v>7113</v>
      </c>
      <c r="I573" s="6" t="s">
        <v>2024</v>
      </c>
    </row>
    <row r="574" spans="1:9" ht="20.399999999999999" x14ac:dyDescent="0.3">
      <c r="A574" s="3">
        <v>44714</v>
      </c>
      <c r="B574" s="16" t="s">
        <v>7114</v>
      </c>
      <c r="C574" s="16" t="s">
        <v>7115</v>
      </c>
      <c r="D574" s="16" t="s">
        <v>7116</v>
      </c>
      <c r="E574" s="16" t="s">
        <v>363</v>
      </c>
      <c r="F574" s="16" t="s">
        <v>872</v>
      </c>
      <c r="G574" s="24">
        <v>7.4899999999999994E-2</v>
      </c>
      <c r="H574" s="16" t="s">
        <v>7117</v>
      </c>
      <c r="I574" s="6" t="s">
        <v>2024</v>
      </c>
    </row>
    <row r="575" spans="1:9" ht="20.399999999999999" x14ac:dyDescent="0.3">
      <c r="A575" s="3">
        <v>44714</v>
      </c>
      <c r="B575" s="16" t="s">
        <v>7118</v>
      </c>
      <c r="C575" s="16" t="s">
        <v>7119</v>
      </c>
      <c r="D575" s="16" t="s">
        <v>7120</v>
      </c>
      <c r="E575" s="16" t="s">
        <v>368</v>
      </c>
      <c r="F575" s="16" t="s">
        <v>378</v>
      </c>
      <c r="G575" s="24">
        <v>92.087299999999999</v>
      </c>
      <c r="H575" s="16" t="s">
        <v>7121</v>
      </c>
      <c r="I575" s="6" t="s">
        <v>2024</v>
      </c>
    </row>
    <row r="576" spans="1:9" ht="20.399999999999999" x14ac:dyDescent="0.3">
      <c r="A576" s="3">
        <v>44714</v>
      </c>
      <c r="B576" s="16" t="s">
        <v>7122</v>
      </c>
      <c r="C576" s="16" t="s">
        <v>7123</v>
      </c>
      <c r="D576" s="16" t="s">
        <v>7124</v>
      </c>
      <c r="E576" s="16" t="s">
        <v>363</v>
      </c>
      <c r="F576" s="16" t="s">
        <v>872</v>
      </c>
      <c r="G576" s="24">
        <v>0.13450000000000001</v>
      </c>
      <c r="H576" s="16" t="s">
        <v>7125</v>
      </c>
      <c r="I576" s="6" t="s">
        <v>2024</v>
      </c>
    </row>
    <row r="577" spans="1:9" ht="20.399999999999999" x14ac:dyDescent="0.3">
      <c r="A577" s="3">
        <v>44714</v>
      </c>
      <c r="B577" s="16" t="s">
        <v>7126</v>
      </c>
      <c r="C577" s="16" t="s">
        <v>7127</v>
      </c>
      <c r="D577" s="16" t="s">
        <v>3333</v>
      </c>
      <c r="E577" s="16" t="s">
        <v>478</v>
      </c>
      <c r="F577" s="16" t="s">
        <v>872</v>
      </c>
      <c r="G577" s="24">
        <v>1.6400000000000001E-2</v>
      </c>
      <c r="H577" s="16" t="s">
        <v>7128</v>
      </c>
      <c r="I577" s="6" t="s">
        <v>2024</v>
      </c>
    </row>
    <row r="578" spans="1:9" ht="30.6" x14ac:dyDescent="0.3">
      <c r="A578" s="3">
        <v>44714</v>
      </c>
      <c r="B578" s="16" t="s">
        <v>7129</v>
      </c>
      <c r="C578" s="16" t="s">
        <v>7130</v>
      </c>
      <c r="D578" s="16" t="s">
        <v>7131</v>
      </c>
      <c r="E578" s="16" t="s">
        <v>368</v>
      </c>
      <c r="F578" s="16" t="s">
        <v>4337</v>
      </c>
      <c r="G578" s="24">
        <v>232.1251</v>
      </c>
      <c r="H578" s="16" t="s">
        <v>7132</v>
      </c>
      <c r="I578" s="6" t="s">
        <v>2024</v>
      </c>
    </row>
    <row r="579" spans="1:9" ht="20.399999999999999" x14ac:dyDescent="0.3">
      <c r="A579" s="3">
        <v>44714</v>
      </c>
      <c r="B579" s="16" t="s">
        <v>7133</v>
      </c>
      <c r="C579" s="16" t="s">
        <v>7134</v>
      </c>
      <c r="D579" s="16" t="s">
        <v>7135</v>
      </c>
      <c r="E579" s="16" t="s">
        <v>363</v>
      </c>
      <c r="F579" s="16" t="s">
        <v>4337</v>
      </c>
      <c r="G579" s="24">
        <v>5.4267000000000003</v>
      </c>
      <c r="H579" s="16" t="s">
        <v>7136</v>
      </c>
      <c r="I579" s="6" t="s">
        <v>2024</v>
      </c>
    </row>
    <row r="580" spans="1:9" ht="20.399999999999999" x14ac:dyDescent="0.3">
      <c r="A580" s="3">
        <v>44714</v>
      </c>
      <c r="B580" s="16" t="s">
        <v>7137</v>
      </c>
      <c r="C580" s="16" t="s">
        <v>7138</v>
      </c>
      <c r="D580" s="16" t="s">
        <v>3349</v>
      </c>
      <c r="E580" s="16" t="s">
        <v>363</v>
      </c>
      <c r="F580" s="16" t="s">
        <v>477</v>
      </c>
      <c r="G580" s="24">
        <v>2.8767</v>
      </c>
      <c r="H580" s="16" t="s">
        <v>7139</v>
      </c>
      <c r="I580" s="6" t="s">
        <v>2024</v>
      </c>
    </row>
    <row r="581" spans="1:9" ht="20.399999999999999" x14ac:dyDescent="0.3">
      <c r="A581" s="3">
        <v>44714</v>
      </c>
      <c r="B581" s="16" t="s">
        <v>7140</v>
      </c>
      <c r="C581" s="16" t="s">
        <v>7141</v>
      </c>
      <c r="D581" s="16" t="s">
        <v>7142</v>
      </c>
      <c r="E581" s="16" t="s">
        <v>363</v>
      </c>
      <c r="F581" s="16" t="s">
        <v>362</v>
      </c>
      <c r="G581" s="24">
        <v>11.365399999999999</v>
      </c>
      <c r="H581" s="16" t="s">
        <v>7143</v>
      </c>
      <c r="I581" s="6" t="s">
        <v>2024</v>
      </c>
    </row>
    <row r="582" spans="1:9" ht="20.399999999999999" x14ac:dyDescent="0.3">
      <c r="A582" s="3">
        <v>44714</v>
      </c>
      <c r="B582" s="16" t="s">
        <v>7144</v>
      </c>
      <c r="C582" s="16" t="s">
        <v>7145</v>
      </c>
      <c r="D582" s="16" t="s">
        <v>3376</v>
      </c>
      <c r="E582" s="16" t="s">
        <v>368</v>
      </c>
      <c r="F582" s="16" t="s">
        <v>4337</v>
      </c>
      <c r="G582" s="24">
        <v>1007.4071</v>
      </c>
      <c r="H582" s="16" t="s">
        <v>7146</v>
      </c>
      <c r="I582" s="6" t="s">
        <v>2024</v>
      </c>
    </row>
    <row r="583" spans="1:9" ht="20.399999999999999" x14ac:dyDescent="0.3">
      <c r="A583" s="3">
        <v>44714</v>
      </c>
      <c r="B583" s="16" t="s">
        <v>7147</v>
      </c>
      <c r="C583" s="16" t="s">
        <v>7148</v>
      </c>
      <c r="D583" s="16" t="s">
        <v>5488</v>
      </c>
      <c r="E583" s="16" t="s">
        <v>363</v>
      </c>
      <c r="F583" s="16" t="s">
        <v>872</v>
      </c>
      <c r="G583" s="24">
        <v>4.4400000000000002E-2</v>
      </c>
      <c r="H583" s="16" t="s">
        <v>7149</v>
      </c>
      <c r="I583" s="6" t="s">
        <v>2024</v>
      </c>
    </row>
    <row r="584" spans="1:9" ht="30.6" x14ac:dyDescent="0.3">
      <c r="A584" s="3">
        <v>44714</v>
      </c>
      <c r="B584" s="16" t="s">
        <v>7150</v>
      </c>
      <c r="C584" s="16" t="s">
        <v>7151</v>
      </c>
      <c r="D584" s="16" t="s">
        <v>7152</v>
      </c>
      <c r="E584" s="16" t="s">
        <v>363</v>
      </c>
      <c r="F584" s="16" t="s">
        <v>4337</v>
      </c>
      <c r="G584" s="24">
        <v>130.38470000000001</v>
      </c>
      <c r="H584" s="16" t="s">
        <v>7153</v>
      </c>
      <c r="I584" s="6" t="s">
        <v>2024</v>
      </c>
    </row>
    <row r="585" spans="1:9" ht="20.399999999999999" x14ac:dyDescent="0.3">
      <c r="A585" s="3">
        <v>44714</v>
      </c>
      <c r="B585" s="16" t="s">
        <v>7154</v>
      </c>
      <c r="C585" s="16" t="s">
        <v>7155</v>
      </c>
      <c r="D585" s="16" t="s">
        <v>7156</v>
      </c>
      <c r="E585" s="16" t="s">
        <v>363</v>
      </c>
      <c r="F585" s="16" t="s">
        <v>643</v>
      </c>
      <c r="G585" s="24">
        <v>9.7920999999999996</v>
      </c>
      <c r="H585" s="16" t="s">
        <v>7157</v>
      </c>
      <c r="I585" s="6" t="s">
        <v>2024</v>
      </c>
    </row>
    <row r="586" spans="1:9" ht="20.399999999999999" x14ac:dyDescent="0.3">
      <c r="A586" s="3">
        <v>44714</v>
      </c>
      <c r="B586" s="16" t="s">
        <v>7158</v>
      </c>
      <c r="C586" s="16" t="s">
        <v>7159</v>
      </c>
      <c r="D586" s="16" t="s">
        <v>2104</v>
      </c>
      <c r="E586" s="16" t="s">
        <v>363</v>
      </c>
      <c r="F586" s="16" t="s">
        <v>378</v>
      </c>
      <c r="G586" s="24">
        <v>1.5647</v>
      </c>
      <c r="H586" s="16" t="s">
        <v>7160</v>
      </c>
      <c r="I586" s="6" t="s">
        <v>2024</v>
      </c>
    </row>
    <row r="587" spans="1:9" ht="20.399999999999999" x14ac:dyDescent="0.3">
      <c r="A587" s="3">
        <v>44714</v>
      </c>
      <c r="B587" s="16" t="s">
        <v>7161</v>
      </c>
      <c r="C587" s="16" t="s">
        <v>7162</v>
      </c>
      <c r="D587" s="16" t="s">
        <v>6295</v>
      </c>
      <c r="E587" s="16" t="s">
        <v>478</v>
      </c>
      <c r="F587" s="16" t="s">
        <v>6074</v>
      </c>
      <c r="G587" s="24">
        <v>4.4400000000000002E-2</v>
      </c>
      <c r="H587" s="16" t="s">
        <v>7149</v>
      </c>
      <c r="I587" s="6" t="s">
        <v>2024</v>
      </c>
    </row>
    <row r="588" spans="1:9" ht="20.399999999999999" x14ac:dyDescent="0.3">
      <c r="A588" s="3">
        <v>44714</v>
      </c>
      <c r="B588" s="16" t="s">
        <v>7163</v>
      </c>
      <c r="C588" s="16" t="s">
        <v>7164</v>
      </c>
      <c r="D588" s="16" t="s">
        <v>2104</v>
      </c>
      <c r="E588" s="16" t="s">
        <v>363</v>
      </c>
      <c r="F588" s="16" t="s">
        <v>6074</v>
      </c>
      <c r="G588" s="24">
        <v>0.31280000000000002</v>
      </c>
      <c r="H588" s="16" t="s">
        <v>7165</v>
      </c>
      <c r="I588" s="6" t="s">
        <v>2024</v>
      </c>
    </row>
    <row r="589" spans="1:9" ht="20.399999999999999" x14ac:dyDescent="0.3">
      <c r="A589" s="3">
        <v>44714</v>
      </c>
      <c r="B589" s="16" t="s">
        <v>7166</v>
      </c>
      <c r="C589" s="16" t="s">
        <v>7167</v>
      </c>
      <c r="D589" s="16" t="s">
        <v>7168</v>
      </c>
      <c r="E589" s="16" t="s">
        <v>363</v>
      </c>
      <c r="F589" s="16" t="s">
        <v>378</v>
      </c>
      <c r="G589" s="24">
        <v>17.660900000000002</v>
      </c>
      <c r="H589" s="16" t="s">
        <v>7169</v>
      </c>
      <c r="I589" s="6" t="s">
        <v>2024</v>
      </c>
    </row>
    <row r="590" spans="1:9" ht="20.399999999999999" x14ac:dyDescent="0.3">
      <c r="A590" s="3">
        <v>44714</v>
      </c>
      <c r="B590" s="16" t="s">
        <v>7170</v>
      </c>
      <c r="C590" s="16" t="s">
        <v>7171</v>
      </c>
      <c r="D590" s="16" t="s">
        <v>7172</v>
      </c>
      <c r="E590" s="16" t="s">
        <v>363</v>
      </c>
      <c r="F590" s="16" t="s">
        <v>378</v>
      </c>
      <c r="G590" s="24">
        <v>70.894400000000005</v>
      </c>
      <c r="H590" s="16" t="s">
        <v>7173</v>
      </c>
      <c r="I590" s="6" t="s">
        <v>2024</v>
      </c>
    </row>
    <row r="591" spans="1:9" ht="20.399999999999999" x14ac:dyDescent="0.3">
      <c r="A591" s="3">
        <v>44714</v>
      </c>
      <c r="B591" s="16" t="s">
        <v>7174</v>
      </c>
      <c r="C591" s="16" t="s">
        <v>7175</v>
      </c>
      <c r="D591" s="16" t="s">
        <v>5195</v>
      </c>
      <c r="E591" s="16" t="s">
        <v>478</v>
      </c>
      <c r="F591" s="16" t="s">
        <v>872</v>
      </c>
      <c r="G591" s="24">
        <v>6.4299999999999996E-2</v>
      </c>
      <c r="H591" s="16" t="s">
        <v>7176</v>
      </c>
      <c r="I591" s="6" t="s">
        <v>2024</v>
      </c>
    </row>
    <row r="592" spans="1:9" ht="20.399999999999999" x14ac:dyDescent="0.3">
      <c r="A592" s="3">
        <v>44714</v>
      </c>
      <c r="B592" s="16" t="s">
        <v>7177</v>
      </c>
      <c r="C592" s="16" t="s">
        <v>7178</v>
      </c>
      <c r="D592" s="16" t="s">
        <v>7179</v>
      </c>
      <c r="E592" s="16" t="s">
        <v>478</v>
      </c>
      <c r="F592" s="16" t="s">
        <v>6074</v>
      </c>
      <c r="G592" s="24">
        <v>7.7399999999999997E-2</v>
      </c>
      <c r="H592" s="16" t="s">
        <v>7180</v>
      </c>
      <c r="I592" s="6" t="s">
        <v>2024</v>
      </c>
    </row>
    <row r="593" spans="1:9" ht="20.399999999999999" x14ac:dyDescent="0.3">
      <c r="A593" s="3">
        <v>44714</v>
      </c>
      <c r="B593" s="16" t="s">
        <v>7181</v>
      </c>
      <c r="C593" s="16" t="s">
        <v>7182</v>
      </c>
      <c r="D593" s="16" t="s">
        <v>6066</v>
      </c>
      <c r="E593" s="16" t="s">
        <v>363</v>
      </c>
      <c r="F593" s="16" t="s">
        <v>378</v>
      </c>
      <c r="G593" s="24">
        <v>4.5824999999999996</v>
      </c>
      <c r="H593" s="16" t="s">
        <v>7183</v>
      </c>
      <c r="I593" s="6" t="s">
        <v>2024</v>
      </c>
    </row>
    <row r="594" spans="1:9" ht="20.399999999999999" x14ac:dyDescent="0.3">
      <c r="A594" s="3">
        <v>44714</v>
      </c>
      <c r="B594" s="16" t="s">
        <v>6084</v>
      </c>
      <c r="C594" s="16" t="s">
        <v>7184</v>
      </c>
      <c r="D594" s="16" t="s">
        <v>7185</v>
      </c>
      <c r="E594" s="16" t="s">
        <v>368</v>
      </c>
      <c r="F594" s="16" t="s">
        <v>4337</v>
      </c>
      <c r="G594" s="24">
        <v>86.923699999999997</v>
      </c>
      <c r="H594" s="16" t="s">
        <v>7186</v>
      </c>
      <c r="I594" s="6" t="s">
        <v>2024</v>
      </c>
    </row>
    <row r="595" spans="1:9" ht="20.399999999999999" x14ac:dyDescent="0.3">
      <c r="A595" s="3">
        <v>44714</v>
      </c>
      <c r="B595" s="16" t="s">
        <v>7187</v>
      </c>
      <c r="C595" s="16" t="s">
        <v>7188</v>
      </c>
      <c r="D595" s="16" t="s">
        <v>7189</v>
      </c>
      <c r="E595" s="16" t="s">
        <v>363</v>
      </c>
      <c r="F595" s="16" t="s">
        <v>4337</v>
      </c>
      <c r="G595" s="24">
        <v>15.9963</v>
      </c>
      <c r="H595" s="16" t="s">
        <v>7190</v>
      </c>
      <c r="I595" s="6" t="s">
        <v>2024</v>
      </c>
    </row>
    <row r="596" spans="1:9" ht="20.399999999999999" x14ac:dyDescent="0.3">
      <c r="A596" s="3">
        <v>44714</v>
      </c>
      <c r="B596" s="16" t="s">
        <v>7191</v>
      </c>
      <c r="C596" s="16" t="s">
        <v>7192</v>
      </c>
      <c r="D596" s="16" t="s">
        <v>3605</v>
      </c>
      <c r="E596" s="16" t="s">
        <v>363</v>
      </c>
      <c r="F596" s="16" t="s">
        <v>872</v>
      </c>
      <c r="G596" s="24">
        <v>3.4099999999999998E-2</v>
      </c>
      <c r="H596" s="16" t="s">
        <v>7193</v>
      </c>
      <c r="I596" s="6" t="s">
        <v>2024</v>
      </c>
    </row>
    <row r="597" spans="1:9" ht="20.399999999999999" x14ac:dyDescent="0.3">
      <c r="A597" s="3">
        <v>44714</v>
      </c>
      <c r="B597" s="16" t="s">
        <v>7194</v>
      </c>
      <c r="C597" s="16" t="s">
        <v>7195</v>
      </c>
      <c r="D597" s="16" t="s">
        <v>7196</v>
      </c>
      <c r="E597" s="16" t="s">
        <v>478</v>
      </c>
      <c r="F597" s="16" t="s">
        <v>373</v>
      </c>
      <c r="G597" s="24">
        <v>2.3706</v>
      </c>
      <c r="H597" s="16" t="s">
        <v>7197</v>
      </c>
      <c r="I597" s="6" t="s">
        <v>2024</v>
      </c>
    </row>
    <row r="598" spans="1:9" ht="20.399999999999999" x14ac:dyDescent="0.3">
      <c r="A598" s="3">
        <v>44714</v>
      </c>
      <c r="B598" s="16" t="s">
        <v>7198</v>
      </c>
      <c r="C598" s="16" t="s">
        <v>7199</v>
      </c>
      <c r="D598" s="16" t="s">
        <v>5836</v>
      </c>
      <c r="E598" s="16" t="s">
        <v>478</v>
      </c>
      <c r="F598" s="16" t="s">
        <v>872</v>
      </c>
      <c r="G598" s="24">
        <v>4.5600000000000002E-2</v>
      </c>
      <c r="H598" s="16" t="s">
        <v>7200</v>
      </c>
      <c r="I598" s="6" t="s">
        <v>2024</v>
      </c>
    </row>
    <row r="599" spans="1:9" ht="20.399999999999999" x14ac:dyDescent="0.3">
      <c r="A599" s="3">
        <v>44714</v>
      </c>
      <c r="B599" s="16" t="s">
        <v>7201</v>
      </c>
      <c r="C599" s="16" t="s">
        <v>7202</v>
      </c>
      <c r="D599" s="16" t="s">
        <v>5266</v>
      </c>
      <c r="E599" s="16" t="s">
        <v>368</v>
      </c>
      <c r="F599" s="16" t="s">
        <v>4337</v>
      </c>
      <c r="G599" s="24">
        <v>127.6914</v>
      </c>
      <c r="H599" s="16" t="s">
        <v>7203</v>
      </c>
      <c r="I599" s="6" t="s">
        <v>2024</v>
      </c>
    </row>
    <row r="600" spans="1:9" ht="20.399999999999999" x14ac:dyDescent="0.3">
      <c r="A600" s="3">
        <v>44714</v>
      </c>
      <c r="B600" s="16" t="s">
        <v>7204</v>
      </c>
      <c r="C600" s="16" t="s">
        <v>7205</v>
      </c>
      <c r="D600" s="16" t="s">
        <v>7206</v>
      </c>
      <c r="E600" s="16" t="s">
        <v>363</v>
      </c>
      <c r="F600" s="16" t="s">
        <v>383</v>
      </c>
      <c r="G600" s="24">
        <v>4.0605000000000002</v>
      </c>
      <c r="H600" s="16" t="s">
        <v>7207</v>
      </c>
      <c r="I600" s="6" t="s">
        <v>2024</v>
      </c>
    </row>
    <row r="601" spans="1:9" ht="30.6" x14ac:dyDescent="0.3">
      <c r="A601" s="3">
        <v>44714</v>
      </c>
      <c r="B601" s="16" t="s">
        <v>7208</v>
      </c>
      <c r="C601" s="16" t="s">
        <v>7209</v>
      </c>
      <c r="D601" s="16" t="s">
        <v>7210</v>
      </c>
      <c r="E601" s="16" t="s">
        <v>368</v>
      </c>
      <c r="F601" s="16" t="s">
        <v>4337</v>
      </c>
      <c r="G601" s="24">
        <v>136.63650000000001</v>
      </c>
      <c r="H601" s="16" t="s">
        <v>7211</v>
      </c>
      <c r="I601" s="6" t="s">
        <v>2024</v>
      </c>
    </row>
    <row r="602" spans="1:9" ht="51" x14ac:dyDescent="0.3">
      <c r="A602" s="3">
        <v>44714</v>
      </c>
      <c r="B602" s="16" t="s">
        <v>7212</v>
      </c>
      <c r="C602" s="16" t="s">
        <v>7213</v>
      </c>
      <c r="D602" s="16" t="s">
        <v>7214</v>
      </c>
      <c r="E602" s="16" t="s">
        <v>368</v>
      </c>
      <c r="F602" s="16" t="s">
        <v>4337</v>
      </c>
      <c r="G602" s="24">
        <v>812.42470000000003</v>
      </c>
      <c r="H602" s="16" t="s">
        <v>7215</v>
      </c>
      <c r="I602" s="6" t="s">
        <v>2024</v>
      </c>
    </row>
    <row r="603" spans="1:9" ht="30.6" x14ac:dyDescent="0.3">
      <c r="A603" s="3">
        <v>44714</v>
      </c>
      <c r="B603" s="16" t="s">
        <v>7216</v>
      </c>
      <c r="C603" s="16" t="s">
        <v>7217</v>
      </c>
      <c r="D603" s="16" t="s">
        <v>7218</v>
      </c>
      <c r="E603" s="16" t="s">
        <v>368</v>
      </c>
      <c r="F603" s="16" t="s">
        <v>4337</v>
      </c>
      <c r="G603" s="24">
        <v>156.48570000000001</v>
      </c>
      <c r="H603" s="16" t="s">
        <v>7219</v>
      </c>
      <c r="I603" s="6" t="s">
        <v>2024</v>
      </c>
    </row>
    <row r="604" spans="1:9" ht="30.6" x14ac:dyDescent="0.3">
      <c r="A604" s="3">
        <v>44714</v>
      </c>
      <c r="B604" s="16" t="s">
        <v>7220</v>
      </c>
      <c r="C604" s="16" t="s">
        <v>7221</v>
      </c>
      <c r="D604" s="16" t="s">
        <v>7222</v>
      </c>
      <c r="E604" s="16" t="s">
        <v>368</v>
      </c>
      <c r="F604" s="16" t="s">
        <v>4337</v>
      </c>
      <c r="G604" s="24">
        <v>249.0317</v>
      </c>
      <c r="H604" s="16" t="s">
        <v>7223</v>
      </c>
      <c r="I604" s="6" t="s">
        <v>2024</v>
      </c>
    </row>
    <row r="605" spans="1:9" ht="20.399999999999999" x14ac:dyDescent="0.3">
      <c r="A605" s="3">
        <v>44714</v>
      </c>
      <c r="B605" s="16" t="s">
        <v>7224</v>
      </c>
      <c r="C605" s="16" t="s">
        <v>7225</v>
      </c>
      <c r="D605" s="16" t="s">
        <v>7226</v>
      </c>
      <c r="E605" s="16" t="s">
        <v>363</v>
      </c>
      <c r="F605" s="16" t="s">
        <v>608</v>
      </c>
      <c r="G605" s="24">
        <v>1.1349</v>
      </c>
      <c r="H605" s="16" t="s">
        <v>7227</v>
      </c>
      <c r="I605" s="6" t="s">
        <v>2024</v>
      </c>
    </row>
    <row r="606" spans="1:9" ht="20.399999999999999" x14ac:dyDescent="0.3">
      <c r="A606" s="3">
        <v>44714</v>
      </c>
      <c r="B606" s="16" t="s">
        <v>7228</v>
      </c>
      <c r="C606" s="16" t="s">
        <v>7229</v>
      </c>
      <c r="D606" s="16" t="s">
        <v>7230</v>
      </c>
      <c r="E606" s="16" t="s">
        <v>368</v>
      </c>
      <c r="F606" s="16" t="s">
        <v>4337</v>
      </c>
      <c r="G606" s="24">
        <v>69.588700000000003</v>
      </c>
      <c r="H606" s="16" t="s">
        <v>7231</v>
      </c>
      <c r="I606" s="6" t="s">
        <v>2024</v>
      </c>
    </row>
    <row r="607" spans="1:9" ht="20.399999999999999" x14ac:dyDescent="0.3">
      <c r="A607" s="3">
        <v>44714</v>
      </c>
      <c r="B607" s="16" t="s">
        <v>7228</v>
      </c>
      <c r="C607" s="16" t="s">
        <v>7232</v>
      </c>
      <c r="D607" s="16" t="s">
        <v>7230</v>
      </c>
      <c r="E607" s="16" t="s">
        <v>363</v>
      </c>
      <c r="F607" s="16" t="s">
        <v>4337</v>
      </c>
      <c r="G607" s="24">
        <v>2.9518</v>
      </c>
      <c r="H607" s="16" t="s">
        <v>7233</v>
      </c>
      <c r="I607" s="6" t="s">
        <v>2024</v>
      </c>
    </row>
    <row r="608" spans="1:9" ht="20.399999999999999" x14ac:dyDescent="0.3">
      <c r="A608" s="3">
        <v>44714</v>
      </c>
      <c r="B608" s="16" t="s">
        <v>7234</v>
      </c>
      <c r="C608" s="16" t="s">
        <v>7235</v>
      </c>
      <c r="D608" s="16" t="s">
        <v>7236</v>
      </c>
      <c r="E608" s="16" t="s">
        <v>368</v>
      </c>
      <c r="F608" s="16" t="s">
        <v>373</v>
      </c>
      <c r="G608" s="24">
        <v>0.27810000000000001</v>
      </c>
      <c r="H608" s="16" t="s">
        <v>7237</v>
      </c>
      <c r="I608" s="6" t="s">
        <v>2024</v>
      </c>
    </row>
    <row r="609" spans="1:9" ht="20.399999999999999" x14ac:dyDescent="0.3">
      <c r="A609" s="3">
        <v>44714</v>
      </c>
      <c r="B609" s="16" t="s">
        <v>7238</v>
      </c>
      <c r="C609" s="16" t="s">
        <v>7239</v>
      </c>
      <c r="D609" s="16" t="s">
        <v>5266</v>
      </c>
      <c r="E609" s="16" t="s">
        <v>363</v>
      </c>
      <c r="F609" s="16" t="s">
        <v>7240</v>
      </c>
      <c r="G609" s="24">
        <v>0.20899999999999999</v>
      </c>
      <c r="H609" s="16" t="s">
        <v>7241</v>
      </c>
      <c r="I609" s="6" t="s">
        <v>2024</v>
      </c>
    </row>
    <row r="610" spans="1:9" ht="20.399999999999999" x14ac:dyDescent="0.3">
      <c r="A610" s="3">
        <v>44714</v>
      </c>
      <c r="B610" s="16" t="s">
        <v>7242</v>
      </c>
      <c r="C610" s="16" t="s">
        <v>7243</v>
      </c>
      <c r="D610" s="16" t="s">
        <v>7244</v>
      </c>
      <c r="E610" s="16" t="s">
        <v>368</v>
      </c>
      <c r="F610" s="16" t="s">
        <v>4337</v>
      </c>
      <c r="G610" s="24">
        <v>301.05709999999999</v>
      </c>
      <c r="H610" s="16" t="s">
        <v>7245</v>
      </c>
      <c r="I610" s="6" t="s">
        <v>2024</v>
      </c>
    </row>
    <row r="611" spans="1:9" ht="20.399999999999999" x14ac:dyDescent="0.3">
      <c r="A611" s="3">
        <v>44714</v>
      </c>
      <c r="B611" s="16" t="s">
        <v>7246</v>
      </c>
      <c r="C611" s="16" t="s">
        <v>7247</v>
      </c>
      <c r="D611" s="16" t="s">
        <v>7248</v>
      </c>
      <c r="E611" s="16" t="s">
        <v>368</v>
      </c>
      <c r="F611" s="16" t="s">
        <v>4337</v>
      </c>
      <c r="G611" s="24">
        <v>263.54579999999999</v>
      </c>
      <c r="H611" s="16" t="s">
        <v>7249</v>
      </c>
      <c r="I611" s="6" t="s">
        <v>2024</v>
      </c>
    </row>
    <row r="612" spans="1:9" ht="30.6" x14ac:dyDescent="0.3">
      <c r="A612" s="3">
        <v>44714</v>
      </c>
      <c r="B612" s="16" t="s">
        <v>7250</v>
      </c>
      <c r="C612" s="16" t="s">
        <v>7251</v>
      </c>
      <c r="D612" s="16" t="s">
        <v>7252</v>
      </c>
      <c r="E612" s="16" t="s">
        <v>368</v>
      </c>
      <c r="F612" s="16" t="s">
        <v>4337</v>
      </c>
      <c r="G612" s="24">
        <v>346.80290000000002</v>
      </c>
      <c r="H612" s="16" t="s">
        <v>7253</v>
      </c>
      <c r="I612" s="6" t="s">
        <v>2024</v>
      </c>
    </row>
    <row r="613" spans="1:9" ht="20.399999999999999" x14ac:dyDescent="0.3">
      <c r="A613" s="3">
        <v>44714</v>
      </c>
      <c r="B613" s="16" t="s">
        <v>7254</v>
      </c>
      <c r="C613" s="16" t="s">
        <v>7255</v>
      </c>
      <c r="D613" s="16" t="s">
        <v>7256</v>
      </c>
      <c r="E613" s="16" t="s">
        <v>363</v>
      </c>
      <c r="F613" s="16" t="s">
        <v>4337</v>
      </c>
      <c r="G613" s="24">
        <v>8.6102000000000007</v>
      </c>
      <c r="H613" s="16" t="s">
        <v>7257</v>
      </c>
      <c r="I613" s="6" t="s">
        <v>2024</v>
      </c>
    </row>
    <row r="614" spans="1:9" ht="20.399999999999999" x14ac:dyDescent="0.3">
      <c r="A614" s="3">
        <v>44714</v>
      </c>
      <c r="B614" s="16" t="s">
        <v>7258</v>
      </c>
      <c r="C614" s="16" t="s">
        <v>7259</v>
      </c>
      <c r="D614" s="16" t="s">
        <v>7260</v>
      </c>
      <c r="E614" s="16" t="s">
        <v>368</v>
      </c>
      <c r="F614" s="16" t="s">
        <v>4337</v>
      </c>
      <c r="G614" s="24">
        <v>886.79470000000003</v>
      </c>
      <c r="H614" s="16" t="s">
        <v>7261</v>
      </c>
      <c r="I614" s="6" t="s">
        <v>2024</v>
      </c>
    </row>
    <row r="615" spans="1:9" ht="20.399999999999999" x14ac:dyDescent="0.3">
      <c r="A615" s="3">
        <v>44714</v>
      </c>
      <c r="B615" s="16" t="s">
        <v>7242</v>
      </c>
      <c r="C615" s="16" t="s">
        <v>7262</v>
      </c>
      <c r="D615" s="16" t="s">
        <v>7244</v>
      </c>
      <c r="E615" s="16" t="s">
        <v>363</v>
      </c>
      <c r="F615" s="16" t="s">
        <v>4337</v>
      </c>
      <c r="G615" s="24">
        <v>7.6722000000000001</v>
      </c>
      <c r="H615" s="16" t="s">
        <v>7263</v>
      </c>
      <c r="I615" s="6" t="s">
        <v>2024</v>
      </c>
    </row>
    <row r="616" spans="1:9" ht="51" x14ac:dyDescent="0.3">
      <c r="A616" s="3">
        <v>44714</v>
      </c>
      <c r="B616" s="16" t="s">
        <v>7264</v>
      </c>
      <c r="C616" s="16" t="s">
        <v>7265</v>
      </c>
      <c r="D616" s="16" t="s">
        <v>7266</v>
      </c>
      <c r="E616" s="16" t="s">
        <v>368</v>
      </c>
      <c r="F616" s="16" t="s">
        <v>4337</v>
      </c>
      <c r="G616" s="24">
        <v>835.73649999999998</v>
      </c>
      <c r="H616" s="16" t="s">
        <v>7267</v>
      </c>
      <c r="I616" s="6" t="s">
        <v>2024</v>
      </c>
    </row>
    <row r="617" spans="1:9" ht="20.399999999999999" x14ac:dyDescent="0.3">
      <c r="A617" s="3">
        <v>44714</v>
      </c>
      <c r="B617" s="16" t="s">
        <v>7268</v>
      </c>
      <c r="C617" s="16" t="s">
        <v>7269</v>
      </c>
      <c r="D617" s="16" t="s">
        <v>7270</v>
      </c>
      <c r="E617" s="16" t="s">
        <v>368</v>
      </c>
      <c r="F617" s="16" t="s">
        <v>4337</v>
      </c>
      <c r="G617" s="24">
        <v>140.49289999999999</v>
      </c>
      <c r="H617" s="16" t="s">
        <v>7271</v>
      </c>
      <c r="I617" s="6" t="s">
        <v>2024</v>
      </c>
    </row>
    <row r="618" spans="1:9" ht="20.399999999999999" x14ac:dyDescent="0.3">
      <c r="A618" s="3">
        <v>44714</v>
      </c>
      <c r="B618" s="16" t="s">
        <v>7272</v>
      </c>
      <c r="C618" s="16" t="s">
        <v>7273</v>
      </c>
      <c r="D618" s="16" t="s">
        <v>7274</v>
      </c>
      <c r="E618" s="16" t="s">
        <v>363</v>
      </c>
      <c r="F618" s="16" t="s">
        <v>4337</v>
      </c>
      <c r="G618" s="24">
        <v>110.8061</v>
      </c>
      <c r="H618" s="16" t="s">
        <v>7275</v>
      </c>
      <c r="I618" s="6" t="s">
        <v>2024</v>
      </c>
    </row>
    <row r="619" spans="1:9" ht="20.399999999999999" x14ac:dyDescent="0.3">
      <c r="A619" s="3">
        <v>44714</v>
      </c>
      <c r="B619" s="16" t="s">
        <v>7276</v>
      </c>
      <c r="C619" s="16" t="s">
        <v>7277</v>
      </c>
      <c r="D619" s="16" t="s">
        <v>7278</v>
      </c>
      <c r="E619" s="16" t="s">
        <v>368</v>
      </c>
      <c r="F619" s="16" t="s">
        <v>4337</v>
      </c>
      <c r="G619" s="24">
        <v>181.75530000000001</v>
      </c>
      <c r="H619" s="16" t="s">
        <v>7279</v>
      </c>
      <c r="I619" s="6" t="s">
        <v>2024</v>
      </c>
    </row>
    <row r="620" spans="1:9" ht="20.399999999999999" x14ac:dyDescent="0.3">
      <c r="A620" s="3">
        <v>44714</v>
      </c>
      <c r="B620" s="16" t="s">
        <v>7280</v>
      </c>
      <c r="C620" s="16" t="s">
        <v>7281</v>
      </c>
      <c r="D620" s="16" t="s">
        <v>6122</v>
      </c>
      <c r="E620" s="16" t="s">
        <v>363</v>
      </c>
      <c r="F620" s="16" t="s">
        <v>362</v>
      </c>
      <c r="G620" s="24">
        <v>4.0519999999999996</v>
      </c>
      <c r="H620" s="16" t="s">
        <v>7282</v>
      </c>
      <c r="I620" s="6" t="s">
        <v>2024</v>
      </c>
    </row>
    <row r="621" spans="1:9" ht="30.6" x14ac:dyDescent="0.3">
      <c r="A621" s="3">
        <v>44714</v>
      </c>
      <c r="B621" s="16" t="s">
        <v>7283</v>
      </c>
      <c r="C621" s="16" t="s">
        <v>7284</v>
      </c>
      <c r="D621" s="16" t="s">
        <v>7285</v>
      </c>
      <c r="E621" s="16" t="s">
        <v>368</v>
      </c>
      <c r="F621" s="16" t="s">
        <v>362</v>
      </c>
      <c r="G621" s="24">
        <v>67.642300000000006</v>
      </c>
      <c r="H621" s="16" t="s">
        <v>7286</v>
      </c>
      <c r="I621" s="6" t="s">
        <v>2024</v>
      </c>
    </row>
    <row r="622" spans="1:9" ht="20.399999999999999" x14ac:dyDescent="0.3">
      <c r="A622" s="3">
        <v>44714</v>
      </c>
      <c r="B622" s="16" t="s">
        <v>7287</v>
      </c>
      <c r="C622" s="16" t="s">
        <v>7288</v>
      </c>
      <c r="D622" s="16" t="s">
        <v>2377</v>
      </c>
      <c r="E622" s="16" t="s">
        <v>363</v>
      </c>
      <c r="F622" s="16" t="s">
        <v>872</v>
      </c>
      <c r="G622" s="24">
        <v>0.16339999999999999</v>
      </c>
      <c r="H622" s="16" t="s">
        <v>7289</v>
      </c>
      <c r="I622" s="6" t="s">
        <v>2024</v>
      </c>
    </row>
    <row r="623" spans="1:9" ht="20.399999999999999" x14ac:dyDescent="0.3">
      <c r="A623" s="3">
        <v>44714</v>
      </c>
      <c r="B623" s="16" t="s">
        <v>7290</v>
      </c>
      <c r="C623" s="16" t="s">
        <v>7291</v>
      </c>
      <c r="D623" s="16" t="s">
        <v>7292</v>
      </c>
      <c r="E623" s="16" t="s">
        <v>363</v>
      </c>
      <c r="F623" s="16" t="s">
        <v>872</v>
      </c>
      <c r="G623" s="24">
        <v>0.28199999999999997</v>
      </c>
      <c r="H623" s="16" t="s">
        <v>7293</v>
      </c>
      <c r="I623" s="6" t="s">
        <v>2024</v>
      </c>
    </row>
    <row r="624" spans="1:9" ht="20.399999999999999" x14ac:dyDescent="0.3">
      <c r="A624" s="3">
        <v>44714</v>
      </c>
      <c r="B624" s="16" t="s">
        <v>7294</v>
      </c>
      <c r="C624" s="16" t="s">
        <v>7295</v>
      </c>
      <c r="D624" s="16" t="s">
        <v>7296</v>
      </c>
      <c r="E624" s="16" t="s">
        <v>478</v>
      </c>
      <c r="F624" s="16" t="s">
        <v>872</v>
      </c>
      <c r="G624" s="24">
        <v>2.8500000000000001E-2</v>
      </c>
      <c r="H624" s="16" t="s">
        <v>7297</v>
      </c>
      <c r="I624" s="6" t="s">
        <v>2024</v>
      </c>
    </row>
    <row r="625" spans="1:9" ht="20.399999999999999" x14ac:dyDescent="0.3">
      <c r="A625" s="3">
        <v>44714</v>
      </c>
      <c r="B625" s="16" t="s">
        <v>7298</v>
      </c>
      <c r="C625" s="16" t="s">
        <v>7299</v>
      </c>
      <c r="D625" s="16" t="s">
        <v>2769</v>
      </c>
      <c r="E625" s="16" t="s">
        <v>363</v>
      </c>
      <c r="F625" s="16" t="s">
        <v>872</v>
      </c>
      <c r="G625" s="24">
        <v>3.0499999999999999E-2</v>
      </c>
      <c r="H625" s="16" t="s">
        <v>7300</v>
      </c>
      <c r="I625" s="6" t="s">
        <v>2024</v>
      </c>
    </row>
    <row r="626" spans="1:9" ht="20.399999999999999" x14ac:dyDescent="0.3">
      <c r="A626" s="3">
        <v>44714</v>
      </c>
      <c r="B626" s="16" t="s">
        <v>7301</v>
      </c>
      <c r="C626" s="16" t="s">
        <v>7302</v>
      </c>
      <c r="D626" s="16" t="s">
        <v>4064</v>
      </c>
      <c r="E626" s="16" t="s">
        <v>478</v>
      </c>
      <c r="F626" s="16" t="s">
        <v>872</v>
      </c>
      <c r="G626" s="24">
        <v>0.44280000000000003</v>
      </c>
      <c r="H626" s="16" t="s">
        <v>7303</v>
      </c>
      <c r="I626" s="6" t="s">
        <v>2024</v>
      </c>
    </row>
    <row r="627" spans="1:9" ht="20.399999999999999" x14ac:dyDescent="0.3">
      <c r="A627" s="3">
        <v>44714</v>
      </c>
      <c r="B627" s="16" t="s">
        <v>7304</v>
      </c>
      <c r="C627" s="16" t="s">
        <v>7305</v>
      </c>
      <c r="D627" s="16" t="s">
        <v>7306</v>
      </c>
      <c r="E627" s="16" t="s">
        <v>363</v>
      </c>
      <c r="F627" s="16" t="s">
        <v>872</v>
      </c>
      <c r="G627" s="24">
        <v>2.5364</v>
      </c>
      <c r="H627" s="16" t="s">
        <v>7307</v>
      </c>
      <c r="I627" s="6" t="s">
        <v>2024</v>
      </c>
    </row>
    <row r="628" spans="1:9" ht="20.399999999999999" x14ac:dyDescent="0.3">
      <c r="A628" s="3">
        <v>44714</v>
      </c>
      <c r="B628" s="16" t="s">
        <v>7308</v>
      </c>
      <c r="C628" s="16" t="s">
        <v>7309</v>
      </c>
      <c r="D628" s="16" t="s">
        <v>7310</v>
      </c>
      <c r="E628" s="16" t="s">
        <v>363</v>
      </c>
      <c r="F628" s="16" t="s">
        <v>872</v>
      </c>
      <c r="G628" s="24">
        <v>3.7999999999999999E-2</v>
      </c>
      <c r="H628" s="16" t="s">
        <v>7311</v>
      </c>
      <c r="I628" s="6" t="s">
        <v>2024</v>
      </c>
    </row>
    <row r="629" spans="1:9" ht="20.399999999999999" x14ac:dyDescent="0.3">
      <c r="A629" s="3">
        <v>44714</v>
      </c>
      <c r="B629" s="16" t="s">
        <v>7312</v>
      </c>
      <c r="C629" s="16" t="s">
        <v>7313</v>
      </c>
      <c r="D629" s="16" t="s">
        <v>7314</v>
      </c>
      <c r="E629" s="16" t="s">
        <v>363</v>
      </c>
      <c r="F629" s="16" t="s">
        <v>872</v>
      </c>
      <c r="G629" s="24">
        <v>0.79859999999999998</v>
      </c>
      <c r="H629" s="16" t="s">
        <v>7315</v>
      </c>
      <c r="I629" s="6" t="s">
        <v>2024</v>
      </c>
    </row>
    <row r="630" spans="1:9" ht="20.399999999999999" x14ac:dyDescent="0.3">
      <c r="A630" s="3">
        <v>44714</v>
      </c>
      <c r="B630" s="16" t="s">
        <v>7316</v>
      </c>
      <c r="C630" s="16" t="s">
        <v>7317</v>
      </c>
      <c r="D630" s="16" t="s">
        <v>7318</v>
      </c>
      <c r="E630" s="16" t="s">
        <v>478</v>
      </c>
      <c r="F630" s="16" t="s">
        <v>872</v>
      </c>
      <c r="G630" s="24">
        <v>0.13689999999999999</v>
      </c>
      <c r="H630" s="16" t="s">
        <v>7319</v>
      </c>
      <c r="I630" s="6" t="s">
        <v>2024</v>
      </c>
    </row>
    <row r="631" spans="1:9" ht="20.399999999999999" x14ac:dyDescent="0.3">
      <c r="A631" s="3">
        <v>44714</v>
      </c>
      <c r="B631" s="16" t="s">
        <v>7320</v>
      </c>
      <c r="C631" s="16" t="s">
        <v>7321</v>
      </c>
      <c r="D631" s="16" t="s">
        <v>4064</v>
      </c>
      <c r="E631" s="16" t="s">
        <v>478</v>
      </c>
      <c r="F631" s="16" t="s">
        <v>872</v>
      </c>
      <c r="G631" s="24">
        <v>9.5600000000000004E-2</v>
      </c>
      <c r="H631" s="16" t="s">
        <v>7322</v>
      </c>
      <c r="I631" s="6" t="s">
        <v>2024</v>
      </c>
    </row>
    <row r="632" spans="1:9" ht="20.399999999999999" x14ac:dyDescent="0.3">
      <c r="A632" s="3">
        <v>44714</v>
      </c>
      <c r="B632" s="16" t="s">
        <v>7323</v>
      </c>
      <c r="C632" s="16" t="s">
        <v>7324</v>
      </c>
      <c r="D632" s="16" t="s">
        <v>2821</v>
      </c>
      <c r="E632" s="16" t="s">
        <v>478</v>
      </c>
      <c r="F632" s="16" t="s">
        <v>872</v>
      </c>
      <c r="G632" s="24">
        <v>2.7900000000000001E-2</v>
      </c>
      <c r="H632" s="16" t="s">
        <v>7325</v>
      </c>
      <c r="I632" s="6" t="s">
        <v>2024</v>
      </c>
    </row>
    <row r="633" spans="1:9" ht="20.399999999999999" x14ac:dyDescent="0.3">
      <c r="A633" s="3">
        <v>44714</v>
      </c>
      <c r="B633" s="16" t="s">
        <v>7326</v>
      </c>
      <c r="C633" s="16" t="s">
        <v>7327</v>
      </c>
      <c r="D633" s="16" t="s">
        <v>7328</v>
      </c>
      <c r="E633" s="16" t="s">
        <v>368</v>
      </c>
      <c r="F633" s="16" t="s">
        <v>378</v>
      </c>
      <c r="G633" s="24">
        <v>49.145699999999998</v>
      </c>
      <c r="H633" s="16" t="s">
        <v>7329</v>
      </c>
      <c r="I633" s="6" t="s">
        <v>2024</v>
      </c>
    </row>
    <row r="634" spans="1:9" ht="51" x14ac:dyDescent="0.3">
      <c r="A634" s="3">
        <v>44714</v>
      </c>
      <c r="B634" s="16" t="s">
        <v>7330</v>
      </c>
      <c r="C634" s="16" t="s">
        <v>7331</v>
      </c>
      <c r="D634" s="16" t="s">
        <v>7332</v>
      </c>
      <c r="E634" s="16" t="s">
        <v>368</v>
      </c>
      <c r="F634" s="16" t="s">
        <v>634</v>
      </c>
      <c r="G634" s="24">
        <v>263.63940000000002</v>
      </c>
      <c r="H634" s="16" t="s">
        <v>7333</v>
      </c>
      <c r="I634" s="6" t="s">
        <v>2024</v>
      </c>
    </row>
    <row r="635" spans="1:9" ht="20.399999999999999" x14ac:dyDescent="0.3">
      <c r="A635" s="3">
        <v>44714</v>
      </c>
      <c r="B635" s="16" t="s">
        <v>7334</v>
      </c>
      <c r="C635" s="16" t="s">
        <v>7335</v>
      </c>
      <c r="D635" s="16" t="s">
        <v>7336</v>
      </c>
      <c r="E635" s="16" t="s">
        <v>368</v>
      </c>
      <c r="F635" s="16" t="s">
        <v>477</v>
      </c>
      <c r="G635" s="24">
        <v>81.545699999999997</v>
      </c>
      <c r="H635" s="16" t="s">
        <v>7337</v>
      </c>
      <c r="I635" s="6" t="s">
        <v>2024</v>
      </c>
    </row>
    <row r="636" spans="1:9" ht="20.399999999999999" x14ac:dyDescent="0.3">
      <c r="A636" s="3">
        <v>44714</v>
      </c>
      <c r="B636" s="16" t="s">
        <v>7338</v>
      </c>
      <c r="C636" s="16" t="s">
        <v>7339</v>
      </c>
      <c r="D636" s="16" t="s">
        <v>3912</v>
      </c>
      <c r="E636" s="16" t="s">
        <v>478</v>
      </c>
      <c r="F636" s="16" t="s">
        <v>872</v>
      </c>
      <c r="G636" s="24">
        <v>1.8100000000000002E-2</v>
      </c>
      <c r="H636" s="16" t="s">
        <v>7340</v>
      </c>
      <c r="I636" s="6" t="s">
        <v>2024</v>
      </c>
    </row>
    <row r="637" spans="1:9" ht="20.399999999999999" x14ac:dyDescent="0.3">
      <c r="A637" s="3">
        <v>44714</v>
      </c>
      <c r="B637" s="16" t="s">
        <v>7341</v>
      </c>
      <c r="C637" s="16" t="s">
        <v>7342</v>
      </c>
      <c r="D637" s="16" t="s">
        <v>7343</v>
      </c>
      <c r="E637" s="16" t="s">
        <v>363</v>
      </c>
      <c r="F637" s="16" t="s">
        <v>872</v>
      </c>
      <c r="G637" s="24">
        <v>0.4209</v>
      </c>
      <c r="H637" s="16" t="s">
        <v>7344</v>
      </c>
      <c r="I637" s="6" t="s">
        <v>2024</v>
      </c>
    </row>
    <row r="638" spans="1:9" ht="20.399999999999999" x14ac:dyDescent="0.3">
      <c r="A638" s="3">
        <v>44714</v>
      </c>
      <c r="B638" s="16" t="s">
        <v>7345</v>
      </c>
      <c r="C638" s="16" t="s">
        <v>7346</v>
      </c>
      <c r="D638" s="16" t="s">
        <v>7343</v>
      </c>
      <c r="E638" s="16" t="s">
        <v>363</v>
      </c>
      <c r="F638" s="16" t="s">
        <v>872</v>
      </c>
      <c r="G638" s="24">
        <v>0.80179999999999996</v>
      </c>
      <c r="H638" s="16" t="s">
        <v>7347</v>
      </c>
      <c r="I638" s="6" t="s">
        <v>2024</v>
      </c>
    </row>
    <row r="639" spans="1:9" ht="20.399999999999999" x14ac:dyDescent="0.3">
      <c r="A639" s="3">
        <v>44714</v>
      </c>
      <c r="B639" s="16" t="s">
        <v>7348</v>
      </c>
      <c r="C639" s="16" t="s">
        <v>7349</v>
      </c>
      <c r="D639" s="16" t="s">
        <v>7350</v>
      </c>
      <c r="E639" s="16" t="s">
        <v>363</v>
      </c>
      <c r="F639" s="16" t="s">
        <v>7351</v>
      </c>
      <c r="G639" s="24">
        <v>0.45750000000000002</v>
      </c>
      <c r="H639" s="16" t="s">
        <v>7352</v>
      </c>
      <c r="I639" s="6" t="s">
        <v>2024</v>
      </c>
    </row>
    <row r="640" spans="1:9" ht="30.6" x14ac:dyDescent="0.3">
      <c r="A640" s="3">
        <v>44714</v>
      </c>
      <c r="B640" s="16" t="s">
        <v>7353</v>
      </c>
      <c r="C640" s="16" t="s">
        <v>7354</v>
      </c>
      <c r="D640" s="16" t="s">
        <v>4757</v>
      </c>
      <c r="E640" s="16" t="s">
        <v>363</v>
      </c>
      <c r="F640" s="16" t="s">
        <v>378</v>
      </c>
      <c r="G640" s="24">
        <v>53.2742</v>
      </c>
      <c r="H640" s="16" t="s">
        <v>7355</v>
      </c>
      <c r="I640" s="6" t="s">
        <v>2024</v>
      </c>
    </row>
    <row r="641" spans="1:9" ht="20.399999999999999" x14ac:dyDescent="0.3">
      <c r="A641" s="3">
        <v>44714</v>
      </c>
      <c r="B641" s="16" t="s">
        <v>7356</v>
      </c>
      <c r="C641" s="16" t="s">
        <v>7357</v>
      </c>
      <c r="D641" s="16" t="s">
        <v>7358</v>
      </c>
      <c r="E641" s="16" t="s">
        <v>363</v>
      </c>
      <c r="F641" s="16" t="s">
        <v>872</v>
      </c>
      <c r="G641" s="24">
        <v>3.9899999999999998E-2</v>
      </c>
      <c r="H641" s="16" t="s">
        <v>7359</v>
      </c>
      <c r="I641" s="6" t="s">
        <v>2024</v>
      </c>
    </row>
    <row r="642" spans="1:9" ht="20.399999999999999" x14ac:dyDescent="0.3">
      <c r="A642" s="3">
        <v>44714</v>
      </c>
      <c r="B642" s="16" t="s">
        <v>7360</v>
      </c>
      <c r="C642" s="16" t="s">
        <v>7361</v>
      </c>
      <c r="D642" s="16" t="s">
        <v>5709</v>
      </c>
      <c r="E642" s="16" t="s">
        <v>363</v>
      </c>
      <c r="F642" s="16" t="s">
        <v>4337</v>
      </c>
      <c r="G642" s="24">
        <v>6.9455</v>
      </c>
      <c r="H642" s="16" t="s">
        <v>7362</v>
      </c>
      <c r="I642" s="6" t="s">
        <v>2024</v>
      </c>
    </row>
    <row r="643" spans="1:9" ht="20.399999999999999" x14ac:dyDescent="0.3">
      <c r="A643" s="3">
        <v>44714</v>
      </c>
      <c r="B643" s="16" t="s">
        <v>7363</v>
      </c>
      <c r="C643" s="16" t="s">
        <v>7364</v>
      </c>
      <c r="D643" s="16" t="s">
        <v>3432</v>
      </c>
      <c r="E643" s="16" t="s">
        <v>363</v>
      </c>
      <c r="F643" s="16" t="s">
        <v>608</v>
      </c>
      <c r="G643" s="24">
        <v>1.6105</v>
      </c>
      <c r="H643" s="16" t="s">
        <v>7365</v>
      </c>
      <c r="I643" s="6" t="s">
        <v>2024</v>
      </c>
    </row>
    <row r="644" spans="1:9" ht="30.6" x14ac:dyDescent="0.3">
      <c r="A644" s="3">
        <v>44714</v>
      </c>
      <c r="B644" s="16" t="s">
        <v>7366</v>
      </c>
      <c r="C644" s="16" t="s">
        <v>7367</v>
      </c>
      <c r="D644" s="16" t="s">
        <v>7368</v>
      </c>
      <c r="E644" s="16" t="s">
        <v>368</v>
      </c>
      <c r="F644" s="16" t="s">
        <v>7369</v>
      </c>
      <c r="G644" s="24">
        <v>140.58349999999999</v>
      </c>
      <c r="H644" s="16" t="s">
        <v>7370</v>
      </c>
      <c r="I644" s="6" t="s">
        <v>2024</v>
      </c>
    </row>
    <row r="645" spans="1:9" ht="20.399999999999999" x14ac:dyDescent="0.3">
      <c r="A645" s="3">
        <v>44714</v>
      </c>
      <c r="B645" s="16" t="s">
        <v>7371</v>
      </c>
      <c r="C645" s="16" t="s">
        <v>7372</v>
      </c>
      <c r="D645" s="16" t="s">
        <v>7373</v>
      </c>
      <c r="E645" s="16" t="s">
        <v>368</v>
      </c>
      <c r="F645" s="16" t="s">
        <v>4337</v>
      </c>
      <c r="G645" s="24">
        <v>169.0153</v>
      </c>
      <c r="H645" s="16" t="s">
        <v>7374</v>
      </c>
      <c r="I645" s="6" t="s">
        <v>2024</v>
      </c>
    </row>
    <row r="646" spans="1:9" ht="20.399999999999999" x14ac:dyDescent="0.3">
      <c r="A646" s="3">
        <v>44714</v>
      </c>
      <c r="B646" s="16" t="s">
        <v>7375</v>
      </c>
      <c r="C646" s="16" t="s">
        <v>7376</v>
      </c>
      <c r="D646" s="16" t="s">
        <v>4791</v>
      </c>
      <c r="E646" s="16" t="s">
        <v>363</v>
      </c>
      <c r="F646" s="16" t="s">
        <v>872</v>
      </c>
      <c r="G646" s="24">
        <v>0.58579999999999999</v>
      </c>
      <c r="H646" s="16" t="s">
        <v>7377</v>
      </c>
      <c r="I646" s="6" t="s">
        <v>2024</v>
      </c>
    </row>
    <row r="647" spans="1:9" ht="20.399999999999999" x14ac:dyDescent="0.3">
      <c r="A647" s="3">
        <v>44714</v>
      </c>
      <c r="B647" s="16" t="s">
        <v>7378</v>
      </c>
      <c r="C647" s="16" t="s">
        <v>7379</v>
      </c>
      <c r="D647" s="16" t="s">
        <v>2861</v>
      </c>
      <c r="E647" s="16" t="s">
        <v>478</v>
      </c>
      <c r="F647" s="16" t="s">
        <v>872</v>
      </c>
      <c r="G647" s="24">
        <v>0.18770000000000001</v>
      </c>
      <c r="H647" s="16" t="s">
        <v>7380</v>
      </c>
      <c r="I647" s="6" t="s">
        <v>2024</v>
      </c>
    </row>
    <row r="648" spans="1:9" ht="20.399999999999999" x14ac:dyDescent="0.3">
      <c r="A648" s="3">
        <v>44714</v>
      </c>
      <c r="B648" s="16" t="s">
        <v>7381</v>
      </c>
      <c r="C648" s="16" t="s">
        <v>7382</v>
      </c>
      <c r="D648" s="16" t="s">
        <v>7383</v>
      </c>
      <c r="E648" s="16" t="s">
        <v>363</v>
      </c>
      <c r="F648" s="16" t="s">
        <v>872</v>
      </c>
      <c r="G648" s="24">
        <v>0.11</v>
      </c>
      <c r="H648" s="16" t="s">
        <v>7384</v>
      </c>
      <c r="I648" s="6" t="s">
        <v>2024</v>
      </c>
    </row>
    <row r="649" spans="1:9" ht="20.399999999999999" x14ac:dyDescent="0.3">
      <c r="A649" s="3">
        <v>44714</v>
      </c>
      <c r="B649" s="16" t="s">
        <v>7385</v>
      </c>
      <c r="C649" s="16" t="s">
        <v>7386</v>
      </c>
      <c r="D649" s="16" t="s">
        <v>3406</v>
      </c>
      <c r="E649" s="16" t="s">
        <v>478</v>
      </c>
      <c r="F649" s="16" t="s">
        <v>872</v>
      </c>
      <c r="G649" s="24">
        <v>8.8000000000000005E-3</v>
      </c>
      <c r="H649" s="16" t="s">
        <v>7387</v>
      </c>
      <c r="I649" s="6" t="s">
        <v>2024</v>
      </c>
    </row>
    <row r="650" spans="1:9" ht="20.399999999999999" x14ac:dyDescent="0.3">
      <c r="A650" s="3">
        <v>44714</v>
      </c>
      <c r="B650" s="16" t="s">
        <v>7388</v>
      </c>
      <c r="C650" s="16" t="s">
        <v>7389</v>
      </c>
      <c r="D650" s="16" t="s">
        <v>7390</v>
      </c>
      <c r="E650" s="16" t="s">
        <v>363</v>
      </c>
      <c r="F650" s="16" t="s">
        <v>378</v>
      </c>
      <c r="G650" s="24">
        <v>4.3042999999999996</v>
      </c>
      <c r="H650" s="16" t="s">
        <v>7391</v>
      </c>
      <c r="I650" s="6" t="s">
        <v>2024</v>
      </c>
    </row>
    <row r="651" spans="1:9" ht="20.399999999999999" x14ac:dyDescent="0.3">
      <c r="A651" s="3">
        <v>44714</v>
      </c>
      <c r="B651" s="16" t="s">
        <v>7392</v>
      </c>
      <c r="C651" s="16" t="s">
        <v>7393</v>
      </c>
      <c r="D651" s="16" t="s">
        <v>7394</v>
      </c>
      <c r="E651" s="16" t="s">
        <v>363</v>
      </c>
      <c r="F651" s="16" t="s">
        <v>872</v>
      </c>
      <c r="G651" s="24">
        <v>0.16539999999999999</v>
      </c>
      <c r="H651" s="16" t="s">
        <v>7395</v>
      </c>
      <c r="I651" s="6" t="s">
        <v>2024</v>
      </c>
    </row>
    <row r="652" spans="1:9" ht="20.399999999999999" x14ac:dyDescent="0.3">
      <c r="A652" s="3">
        <v>44714</v>
      </c>
      <c r="B652" s="16" t="s">
        <v>7396</v>
      </c>
      <c r="C652" s="16" t="s">
        <v>7397</v>
      </c>
      <c r="D652" s="16" t="s">
        <v>2389</v>
      </c>
      <c r="E652" s="16" t="s">
        <v>478</v>
      </c>
      <c r="F652" s="16" t="s">
        <v>378</v>
      </c>
      <c r="G652" s="24">
        <v>0.61040000000000005</v>
      </c>
      <c r="H652" s="16" t="s">
        <v>7398</v>
      </c>
      <c r="I652" s="6" t="s">
        <v>2024</v>
      </c>
    </row>
    <row r="653" spans="1:9" ht="20.399999999999999" x14ac:dyDescent="0.3">
      <c r="A653" s="3">
        <v>44714</v>
      </c>
      <c r="B653" s="16" t="s">
        <v>7399</v>
      </c>
      <c r="C653" s="16" t="s">
        <v>7400</v>
      </c>
      <c r="D653" s="16" t="s">
        <v>7401</v>
      </c>
      <c r="E653" s="16" t="s">
        <v>363</v>
      </c>
      <c r="F653" s="16" t="s">
        <v>872</v>
      </c>
      <c r="G653" s="24">
        <v>0.31630000000000003</v>
      </c>
      <c r="H653" s="16" t="s">
        <v>7402</v>
      </c>
      <c r="I653" s="6" t="s">
        <v>2024</v>
      </c>
    </row>
    <row r="654" spans="1:9" ht="20.399999999999999" x14ac:dyDescent="0.3">
      <c r="A654" s="3">
        <v>44714</v>
      </c>
      <c r="B654" s="16" t="s">
        <v>7403</v>
      </c>
      <c r="C654" s="16" t="s">
        <v>7404</v>
      </c>
      <c r="D654" s="16" t="s">
        <v>7405</v>
      </c>
      <c r="E654" s="16" t="s">
        <v>363</v>
      </c>
      <c r="F654" s="16" t="s">
        <v>872</v>
      </c>
      <c r="G654" s="24">
        <v>0.11600000000000001</v>
      </c>
      <c r="H654" s="16" t="s">
        <v>7406</v>
      </c>
      <c r="I654" s="6" t="s">
        <v>2024</v>
      </c>
    </row>
    <row r="655" spans="1:9" ht="20.399999999999999" x14ac:dyDescent="0.3">
      <c r="A655" s="3">
        <v>44714</v>
      </c>
      <c r="B655" s="16" t="s">
        <v>7407</v>
      </c>
      <c r="C655" s="16" t="s">
        <v>7408</v>
      </c>
      <c r="D655" s="16" t="s">
        <v>6181</v>
      </c>
      <c r="E655" s="16" t="s">
        <v>363</v>
      </c>
      <c r="F655" s="16" t="s">
        <v>872</v>
      </c>
      <c r="G655" s="24">
        <v>4.9000000000000002E-2</v>
      </c>
      <c r="H655" s="16" t="s">
        <v>7409</v>
      </c>
      <c r="I655" s="6" t="s">
        <v>2024</v>
      </c>
    </row>
    <row r="656" spans="1:9" ht="20.399999999999999" x14ac:dyDescent="0.3">
      <c r="A656" s="3">
        <v>44714</v>
      </c>
      <c r="B656" s="16" t="s">
        <v>7410</v>
      </c>
      <c r="C656" s="16" t="s">
        <v>7411</v>
      </c>
      <c r="D656" s="16" t="s">
        <v>4820</v>
      </c>
      <c r="E656" s="16" t="s">
        <v>363</v>
      </c>
      <c r="F656" s="16" t="s">
        <v>643</v>
      </c>
      <c r="G656" s="24">
        <v>3.0564</v>
      </c>
      <c r="H656" s="16" t="s">
        <v>7412</v>
      </c>
      <c r="I656" s="6" t="s">
        <v>2024</v>
      </c>
    </row>
    <row r="657" spans="1:9" ht="20.399999999999999" x14ac:dyDescent="0.3">
      <c r="A657" s="3">
        <v>44714</v>
      </c>
      <c r="B657" s="16" t="s">
        <v>7413</v>
      </c>
      <c r="C657" s="16" t="s">
        <v>7414</v>
      </c>
      <c r="D657" s="16" t="s">
        <v>4276</v>
      </c>
      <c r="E657" s="16" t="s">
        <v>363</v>
      </c>
      <c r="F657" s="16" t="s">
        <v>872</v>
      </c>
      <c r="G657" s="24">
        <v>8.1299999999999997E-2</v>
      </c>
      <c r="H657" s="16" t="s">
        <v>7415</v>
      </c>
      <c r="I657" s="6" t="s">
        <v>2024</v>
      </c>
    </row>
    <row r="658" spans="1:9" ht="112.2" x14ac:dyDescent="0.3">
      <c r="A658" s="3">
        <v>44714</v>
      </c>
      <c r="B658" s="16" t="s">
        <v>7416</v>
      </c>
      <c r="C658" s="16" t="s">
        <v>7417</v>
      </c>
      <c r="D658" s="16" t="s">
        <v>7418</v>
      </c>
      <c r="E658" s="16" t="s">
        <v>368</v>
      </c>
      <c r="F658" s="16" t="s">
        <v>383</v>
      </c>
      <c r="G658" s="24">
        <v>892.18859999999995</v>
      </c>
      <c r="H658" s="16" t="s">
        <v>7419</v>
      </c>
      <c r="I658" s="6" t="s">
        <v>2024</v>
      </c>
    </row>
    <row r="659" spans="1:9" ht="20.399999999999999" x14ac:dyDescent="0.3">
      <c r="A659" s="3">
        <v>44714</v>
      </c>
      <c r="B659" s="16" t="s">
        <v>7420</v>
      </c>
      <c r="C659" s="16" t="s">
        <v>7421</v>
      </c>
      <c r="D659" s="16" t="s">
        <v>5371</v>
      </c>
      <c r="E659" s="16" t="s">
        <v>363</v>
      </c>
      <c r="F659" s="16" t="s">
        <v>872</v>
      </c>
      <c r="G659" s="24">
        <v>1.1900000000000001E-2</v>
      </c>
      <c r="H659" s="16" t="s">
        <v>7422</v>
      </c>
      <c r="I659" s="6" t="s">
        <v>2024</v>
      </c>
    </row>
    <row r="660" spans="1:9" ht="20.399999999999999" x14ac:dyDescent="0.3">
      <c r="A660" s="3">
        <v>44714</v>
      </c>
      <c r="B660" s="16" t="s">
        <v>7423</v>
      </c>
      <c r="C660" s="16" t="s">
        <v>7424</v>
      </c>
      <c r="D660" s="16" t="s">
        <v>7425</v>
      </c>
      <c r="E660" s="16" t="s">
        <v>478</v>
      </c>
      <c r="F660" s="16" t="s">
        <v>872</v>
      </c>
      <c r="G660" s="24">
        <v>0.1181</v>
      </c>
      <c r="H660" s="16" t="s">
        <v>7426</v>
      </c>
      <c r="I660" s="6" t="s">
        <v>2024</v>
      </c>
    </row>
    <row r="661" spans="1:9" ht="20.399999999999999" x14ac:dyDescent="0.3">
      <c r="A661" s="3">
        <v>44714</v>
      </c>
      <c r="B661" s="16" t="s">
        <v>7427</v>
      </c>
      <c r="C661" s="16" t="s">
        <v>7428</v>
      </c>
      <c r="D661" s="16" t="s">
        <v>4285</v>
      </c>
      <c r="E661" s="16" t="s">
        <v>363</v>
      </c>
      <c r="F661" s="16" t="s">
        <v>872</v>
      </c>
      <c r="G661" s="24">
        <v>0.26269999999999999</v>
      </c>
      <c r="H661" s="16" t="s">
        <v>7429</v>
      </c>
      <c r="I661" s="6" t="s">
        <v>2024</v>
      </c>
    </row>
    <row r="662" spans="1:9" ht="20.399999999999999" x14ac:dyDescent="0.3">
      <c r="A662" s="3">
        <v>44714</v>
      </c>
      <c r="B662" s="16" t="s">
        <v>7430</v>
      </c>
      <c r="C662" s="16" t="s">
        <v>7431</v>
      </c>
      <c r="D662" s="16" t="s">
        <v>4828</v>
      </c>
      <c r="E662" s="16" t="s">
        <v>363</v>
      </c>
      <c r="F662" s="16" t="s">
        <v>872</v>
      </c>
      <c r="G662" s="24">
        <v>0.1986</v>
      </c>
      <c r="H662" s="16" t="s">
        <v>7432</v>
      </c>
      <c r="I662" s="6" t="s">
        <v>2024</v>
      </c>
    </row>
    <row r="663" spans="1:9" ht="20.399999999999999" x14ac:dyDescent="0.3">
      <c r="A663" s="3">
        <v>44714</v>
      </c>
      <c r="B663" s="16" t="s">
        <v>7433</v>
      </c>
      <c r="C663" s="16" t="s">
        <v>7434</v>
      </c>
      <c r="D663" s="16" t="s">
        <v>4828</v>
      </c>
      <c r="E663" s="16" t="s">
        <v>363</v>
      </c>
      <c r="F663" s="16" t="s">
        <v>872</v>
      </c>
      <c r="G663" s="24">
        <v>0.1547</v>
      </c>
      <c r="H663" s="16" t="s">
        <v>7435</v>
      </c>
      <c r="I663" s="6" t="s">
        <v>2024</v>
      </c>
    </row>
    <row r="664" spans="1:9" ht="20.399999999999999" x14ac:dyDescent="0.3">
      <c r="A664" s="3">
        <v>44714</v>
      </c>
      <c r="B664" s="16" t="s">
        <v>7436</v>
      </c>
      <c r="C664" s="16" t="s">
        <v>7437</v>
      </c>
      <c r="D664" s="16" t="s">
        <v>6192</v>
      </c>
      <c r="E664" s="16" t="s">
        <v>478</v>
      </c>
      <c r="F664" s="16" t="s">
        <v>872</v>
      </c>
      <c r="G664" s="24">
        <v>0.40899999999999997</v>
      </c>
      <c r="H664" s="16" t="s">
        <v>7438</v>
      </c>
      <c r="I664" s="6" t="s">
        <v>2024</v>
      </c>
    </row>
    <row r="665" spans="1:9" ht="20.399999999999999" x14ac:dyDescent="0.3">
      <c r="A665" s="3">
        <v>44714</v>
      </c>
      <c r="B665" s="16" t="s">
        <v>7137</v>
      </c>
      <c r="C665" s="16" t="s">
        <v>7439</v>
      </c>
      <c r="D665" s="16" t="s">
        <v>3349</v>
      </c>
      <c r="E665" s="16" t="s">
        <v>363</v>
      </c>
      <c r="F665" s="16" t="s">
        <v>477</v>
      </c>
      <c r="G665" s="24">
        <v>8.2926000000000002</v>
      </c>
      <c r="H665" s="16" t="s">
        <v>7440</v>
      </c>
      <c r="I665" s="6" t="s">
        <v>2024</v>
      </c>
    </row>
    <row r="666" spans="1:9" ht="20.399999999999999" x14ac:dyDescent="0.3">
      <c r="A666" s="3">
        <v>44714</v>
      </c>
      <c r="B666" s="16" t="s">
        <v>7441</v>
      </c>
      <c r="C666" s="16" t="s">
        <v>7442</v>
      </c>
      <c r="D666" s="16" t="s">
        <v>7443</v>
      </c>
      <c r="E666" s="16" t="s">
        <v>363</v>
      </c>
      <c r="F666" s="16" t="s">
        <v>872</v>
      </c>
      <c r="G666" s="24">
        <v>0.1076</v>
      </c>
      <c r="H666" s="16" t="s">
        <v>7444</v>
      </c>
      <c r="I666" s="6" t="s">
        <v>2024</v>
      </c>
    </row>
    <row r="667" spans="1:9" ht="20.399999999999999" x14ac:dyDescent="0.3">
      <c r="A667" s="3">
        <v>44714</v>
      </c>
      <c r="B667" s="16" t="s">
        <v>7445</v>
      </c>
      <c r="C667" s="16" t="s">
        <v>7446</v>
      </c>
      <c r="D667" s="16" t="s">
        <v>7447</v>
      </c>
      <c r="E667" s="16" t="s">
        <v>363</v>
      </c>
      <c r="F667" s="16" t="s">
        <v>4337</v>
      </c>
      <c r="G667" s="24">
        <v>37.0274</v>
      </c>
      <c r="H667" s="16" t="s">
        <v>7448</v>
      </c>
      <c r="I667" s="6" t="s">
        <v>2024</v>
      </c>
    </row>
    <row r="668" spans="1:9" ht="20.399999999999999" x14ac:dyDescent="0.3">
      <c r="A668" s="3">
        <v>44714</v>
      </c>
      <c r="B668" s="16" t="s">
        <v>7449</v>
      </c>
      <c r="C668" s="16" t="s">
        <v>7450</v>
      </c>
      <c r="D668" s="16" t="s">
        <v>4928</v>
      </c>
      <c r="E668" s="16" t="s">
        <v>363</v>
      </c>
      <c r="F668" s="16" t="s">
        <v>872</v>
      </c>
      <c r="G668" s="24">
        <v>0.2266</v>
      </c>
      <c r="H668" s="16" t="s">
        <v>7451</v>
      </c>
      <c r="I668" s="6" t="s">
        <v>2024</v>
      </c>
    </row>
    <row r="669" spans="1:9" ht="20.399999999999999" x14ac:dyDescent="0.3">
      <c r="A669" s="3">
        <v>44714</v>
      </c>
      <c r="B669" s="16" t="s">
        <v>7452</v>
      </c>
      <c r="C669" s="16" t="s">
        <v>7453</v>
      </c>
      <c r="D669" s="16" t="s">
        <v>7454</v>
      </c>
      <c r="E669" s="16" t="s">
        <v>368</v>
      </c>
      <c r="F669" s="16" t="s">
        <v>4337</v>
      </c>
      <c r="G669" s="24">
        <v>158.93629999999999</v>
      </c>
      <c r="H669" s="16" t="s">
        <v>7455</v>
      </c>
      <c r="I669" s="6" t="s">
        <v>2024</v>
      </c>
    </row>
    <row r="670" spans="1:9" ht="20.399999999999999" x14ac:dyDescent="0.3">
      <c r="A670" s="3">
        <v>44714</v>
      </c>
      <c r="B670" s="16" t="s">
        <v>7456</v>
      </c>
      <c r="C670" s="16" t="s">
        <v>7457</v>
      </c>
      <c r="D670" s="16" t="s">
        <v>7458</v>
      </c>
      <c r="E670" s="16" t="s">
        <v>368</v>
      </c>
      <c r="F670" s="16" t="s">
        <v>7369</v>
      </c>
      <c r="G670" s="24">
        <v>167.3381</v>
      </c>
      <c r="H670" s="16" t="s">
        <v>7459</v>
      </c>
      <c r="I670" s="6" t="s">
        <v>2024</v>
      </c>
    </row>
    <row r="671" spans="1:9" ht="20.399999999999999" x14ac:dyDescent="0.3">
      <c r="A671" s="3">
        <v>44714</v>
      </c>
      <c r="B671" s="16" t="s">
        <v>7460</v>
      </c>
      <c r="C671" s="16" t="s">
        <v>7461</v>
      </c>
      <c r="D671" s="16" t="s">
        <v>3421</v>
      </c>
      <c r="E671" s="16" t="s">
        <v>363</v>
      </c>
      <c r="F671" s="16" t="s">
        <v>872</v>
      </c>
      <c r="G671" s="24">
        <v>4.4999999999999998E-2</v>
      </c>
      <c r="H671" s="16" t="s">
        <v>7462</v>
      </c>
      <c r="I671" s="6" t="s">
        <v>2024</v>
      </c>
    </row>
    <row r="672" spans="1:9" ht="30.6" x14ac:dyDescent="0.3">
      <c r="A672" s="3">
        <v>44714</v>
      </c>
      <c r="B672" s="16" t="s">
        <v>7463</v>
      </c>
      <c r="C672" s="16" t="s">
        <v>7464</v>
      </c>
      <c r="D672" s="16" t="s">
        <v>7465</v>
      </c>
      <c r="E672" s="16" t="s">
        <v>368</v>
      </c>
      <c r="F672" s="16" t="s">
        <v>4337</v>
      </c>
      <c r="G672" s="24">
        <v>195.76329999999999</v>
      </c>
      <c r="H672" s="16" t="s">
        <v>7466</v>
      </c>
      <c r="I672" s="6" t="s">
        <v>2024</v>
      </c>
    </row>
    <row r="673" spans="1:9" ht="20.399999999999999" x14ac:dyDescent="0.3">
      <c r="A673" s="3">
        <v>44714</v>
      </c>
      <c r="B673" s="16" t="s">
        <v>7467</v>
      </c>
      <c r="C673" s="16" t="s">
        <v>7468</v>
      </c>
      <c r="D673" s="16" t="s">
        <v>7469</v>
      </c>
      <c r="E673" s="16" t="s">
        <v>363</v>
      </c>
      <c r="F673" s="16" t="s">
        <v>872</v>
      </c>
      <c r="G673" s="24">
        <v>4.2000000000000003E-2</v>
      </c>
      <c r="H673" s="16" t="s">
        <v>7470</v>
      </c>
      <c r="I673" s="6" t="s">
        <v>2024</v>
      </c>
    </row>
    <row r="674" spans="1:9" ht="20.399999999999999" x14ac:dyDescent="0.3">
      <c r="A674" s="3">
        <v>44714</v>
      </c>
      <c r="B674" s="16" t="s">
        <v>7471</v>
      </c>
      <c r="C674" s="16" t="s">
        <v>7472</v>
      </c>
      <c r="D674" s="16" t="s">
        <v>5801</v>
      </c>
      <c r="E674" s="16" t="s">
        <v>478</v>
      </c>
      <c r="F674" s="16" t="s">
        <v>872</v>
      </c>
      <c r="G674" s="24">
        <v>3.2599999999999997E-2</v>
      </c>
      <c r="H674" s="16" t="s">
        <v>7473</v>
      </c>
      <c r="I674" s="6" t="s">
        <v>2024</v>
      </c>
    </row>
    <row r="675" spans="1:9" ht="20.399999999999999" x14ac:dyDescent="0.3">
      <c r="A675" s="3">
        <v>44714</v>
      </c>
      <c r="B675" s="16" t="s">
        <v>7474</v>
      </c>
      <c r="C675" s="16" t="s">
        <v>7475</v>
      </c>
      <c r="D675" s="16" t="s">
        <v>7476</v>
      </c>
      <c r="E675" s="16" t="s">
        <v>363</v>
      </c>
      <c r="F675" s="16" t="s">
        <v>872</v>
      </c>
      <c r="G675" s="24">
        <v>0.251</v>
      </c>
      <c r="H675" s="16" t="s">
        <v>7477</v>
      </c>
      <c r="I675" s="6" t="s">
        <v>2024</v>
      </c>
    </row>
    <row r="676" spans="1:9" ht="20.399999999999999" x14ac:dyDescent="0.3">
      <c r="A676" s="3">
        <v>44714</v>
      </c>
      <c r="B676" s="16" t="s">
        <v>7478</v>
      </c>
      <c r="C676" s="16" t="s">
        <v>7479</v>
      </c>
      <c r="D676" s="16" t="s">
        <v>7476</v>
      </c>
      <c r="E676" s="16" t="s">
        <v>363</v>
      </c>
      <c r="F676" s="16" t="s">
        <v>872</v>
      </c>
      <c r="G676" s="24">
        <v>0.1701</v>
      </c>
      <c r="H676" s="16" t="s">
        <v>7480</v>
      </c>
      <c r="I676" s="6" t="s">
        <v>2024</v>
      </c>
    </row>
    <row r="677" spans="1:9" ht="20.399999999999999" x14ac:dyDescent="0.3">
      <c r="A677" s="3">
        <v>44714</v>
      </c>
      <c r="B677" s="16" t="s">
        <v>7481</v>
      </c>
      <c r="C677" s="16" t="s">
        <v>7482</v>
      </c>
      <c r="D677" s="16" t="s">
        <v>2894</v>
      </c>
      <c r="E677" s="16" t="s">
        <v>478</v>
      </c>
      <c r="F677" s="16" t="s">
        <v>872</v>
      </c>
      <c r="G677" s="24">
        <v>9.6500000000000002E-2</v>
      </c>
      <c r="H677" s="16" t="s">
        <v>7483</v>
      </c>
      <c r="I677" s="6" t="s">
        <v>2024</v>
      </c>
    </row>
    <row r="678" spans="1:9" ht="20.399999999999999" x14ac:dyDescent="0.3">
      <c r="A678" s="3">
        <v>44714</v>
      </c>
      <c r="B678" s="16" t="s">
        <v>7484</v>
      </c>
      <c r="C678" s="16" t="s">
        <v>7485</v>
      </c>
      <c r="D678" s="16" t="s">
        <v>3443</v>
      </c>
      <c r="E678" s="16" t="s">
        <v>363</v>
      </c>
      <c r="F678" s="16" t="s">
        <v>872</v>
      </c>
      <c r="G678" s="24">
        <v>4.2500000000000003E-2</v>
      </c>
      <c r="H678" s="16" t="s">
        <v>7486</v>
      </c>
      <c r="I678" s="6" t="s">
        <v>2024</v>
      </c>
    </row>
    <row r="679" spans="1:9" ht="20.399999999999999" x14ac:dyDescent="0.3">
      <c r="A679" s="3">
        <v>44714</v>
      </c>
      <c r="B679" s="16" t="s">
        <v>7487</v>
      </c>
      <c r="C679" s="16" t="s">
        <v>7488</v>
      </c>
      <c r="D679" s="16" t="s">
        <v>7489</v>
      </c>
      <c r="E679" s="16" t="s">
        <v>368</v>
      </c>
      <c r="F679" s="16" t="s">
        <v>378</v>
      </c>
      <c r="G679" s="24">
        <v>9.1770999999999994</v>
      </c>
      <c r="H679" s="16" t="s">
        <v>7490</v>
      </c>
      <c r="I679" s="6" t="s">
        <v>2024</v>
      </c>
    </row>
    <row r="680" spans="1:9" ht="20.399999999999999" x14ac:dyDescent="0.3">
      <c r="A680" s="3">
        <v>44714</v>
      </c>
      <c r="B680" s="16" t="s">
        <v>7491</v>
      </c>
      <c r="C680" s="16" t="s">
        <v>7492</v>
      </c>
      <c r="D680" s="16" t="s">
        <v>7493</v>
      </c>
      <c r="E680" s="16" t="s">
        <v>363</v>
      </c>
      <c r="F680" s="16" t="s">
        <v>608</v>
      </c>
      <c r="G680" s="24">
        <v>1.9026000000000001</v>
      </c>
      <c r="H680" s="16" t="s">
        <v>7494</v>
      </c>
      <c r="I680" s="6" t="s">
        <v>2024</v>
      </c>
    </row>
    <row r="681" spans="1:9" ht="91.8" x14ac:dyDescent="0.3">
      <c r="A681" s="3">
        <v>44714</v>
      </c>
      <c r="B681" s="16" t="s">
        <v>7495</v>
      </c>
      <c r="C681" s="16" t="s">
        <v>7496</v>
      </c>
      <c r="D681" s="16" t="s">
        <v>7497</v>
      </c>
      <c r="E681" s="16" t="s">
        <v>368</v>
      </c>
      <c r="F681" s="16" t="s">
        <v>373</v>
      </c>
      <c r="G681" s="24">
        <v>282.05610000000001</v>
      </c>
      <c r="H681" s="16" t="s">
        <v>7498</v>
      </c>
      <c r="I681" s="6" t="s">
        <v>2024</v>
      </c>
    </row>
    <row r="682" spans="1:9" ht="20.399999999999999" x14ac:dyDescent="0.3">
      <c r="A682" s="3">
        <v>44714</v>
      </c>
      <c r="B682" s="16" t="s">
        <v>7499</v>
      </c>
      <c r="C682" s="16" t="s">
        <v>7500</v>
      </c>
      <c r="D682" s="16" t="s">
        <v>2291</v>
      </c>
      <c r="E682" s="16" t="s">
        <v>478</v>
      </c>
      <c r="F682" s="16" t="s">
        <v>872</v>
      </c>
      <c r="G682" s="24">
        <v>4.02E-2</v>
      </c>
      <c r="H682" s="16" t="s">
        <v>7501</v>
      </c>
      <c r="I682" s="6" t="s">
        <v>2024</v>
      </c>
    </row>
    <row r="683" spans="1:9" ht="20.399999999999999" x14ac:dyDescent="0.3">
      <c r="A683" s="3">
        <v>44714</v>
      </c>
      <c r="B683" s="16" t="s">
        <v>7502</v>
      </c>
      <c r="C683" s="16" t="s">
        <v>7503</v>
      </c>
      <c r="D683" s="16" t="s">
        <v>4954</v>
      </c>
      <c r="E683" s="16" t="s">
        <v>363</v>
      </c>
      <c r="F683" s="16" t="s">
        <v>872</v>
      </c>
      <c r="G683" s="24">
        <v>1.3091999999999999</v>
      </c>
      <c r="H683" s="16" t="s">
        <v>7504</v>
      </c>
      <c r="I683" s="6" t="s">
        <v>2024</v>
      </c>
    </row>
    <row r="684" spans="1:9" ht="40.799999999999997" x14ac:dyDescent="0.3">
      <c r="A684" s="3">
        <v>44714</v>
      </c>
      <c r="B684" s="16" t="s">
        <v>7505</v>
      </c>
      <c r="C684" s="16" t="s">
        <v>7506</v>
      </c>
      <c r="D684" s="16" t="s">
        <v>7507</v>
      </c>
      <c r="E684" s="16" t="s">
        <v>368</v>
      </c>
      <c r="F684" s="16" t="s">
        <v>373</v>
      </c>
      <c r="G684" s="24">
        <v>82.105500000000006</v>
      </c>
      <c r="H684" s="16" t="s">
        <v>7508</v>
      </c>
      <c r="I684" s="6" t="s">
        <v>2024</v>
      </c>
    </row>
    <row r="685" spans="1:9" ht="20.399999999999999" x14ac:dyDescent="0.3">
      <c r="A685" s="3">
        <v>44714</v>
      </c>
      <c r="B685" s="16" t="s">
        <v>7509</v>
      </c>
      <c r="C685" s="16" t="s">
        <v>7510</v>
      </c>
      <c r="D685" s="16" t="s">
        <v>7511</v>
      </c>
      <c r="E685" s="16" t="s">
        <v>363</v>
      </c>
      <c r="F685" s="16" t="s">
        <v>872</v>
      </c>
      <c r="G685" s="24">
        <v>2.47E-2</v>
      </c>
      <c r="H685" s="16" t="s">
        <v>7512</v>
      </c>
      <c r="I685" s="6" t="s">
        <v>2024</v>
      </c>
    </row>
    <row r="686" spans="1:9" ht="20.399999999999999" x14ac:dyDescent="0.3">
      <c r="A686" s="3">
        <v>44714</v>
      </c>
      <c r="B686" s="16" t="s">
        <v>7513</v>
      </c>
      <c r="C686" s="16" t="s">
        <v>7514</v>
      </c>
      <c r="D686" s="16" t="s">
        <v>4950</v>
      </c>
      <c r="E686" s="16" t="s">
        <v>363</v>
      </c>
      <c r="F686" s="16" t="s">
        <v>872</v>
      </c>
      <c r="G686" s="24">
        <v>7.3499999999999996E-2</v>
      </c>
      <c r="H686" s="16" t="s">
        <v>7515</v>
      </c>
      <c r="I686" s="6" t="s">
        <v>2024</v>
      </c>
    </row>
    <row r="687" spans="1:9" ht="20.399999999999999" x14ac:dyDescent="0.3">
      <c r="A687" s="3">
        <v>44714</v>
      </c>
      <c r="B687" s="16" t="s">
        <v>7516</v>
      </c>
      <c r="C687" s="16" t="s">
        <v>7517</v>
      </c>
      <c r="D687" s="16" t="s">
        <v>7518</v>
      </c>
      <c r="E687" s="16" t="s">
        <v>368</v>
      </c>
      <c r="F687" s="16" t="s">
        <v>373</v>
      </c>
      <c r="G687" s="24">
        <v>24.383500000000002</v>
      </c>
      <c r="H687" s="16" t="s">
        <v>7519</v>
      </c>
      <c r="I687" s="6" t="s">
        <v>2024</v>
      </c>
    </row>
    <row r="688" spans="1:9" ht="20.399999999999999" x14ac:dyDescent="0.3">
      <c r="A688" s="3">
        <v>44714</v>
      </c>
      <c r="B688" s="16" t="s">
        <v>7520</v>
      </c>
      <c r="C688" s="16" t="s">
        <v>7521</v>
      </c>
      <c r="D688" s="16" t="s">
        <v>4954</v>
      </c>
      <c r="E688" s="16" t="s">
        <v>363</v>
      </c>
      <c r="F688" s="16" t="s">
        <v>872</v>
      </c>
      <c r="G688" s="24">
        <v>9.1399999999999995E-2</v>
      </c>
      <c r="H688" s="16" t="s">
        <v>7522</v>
      </c>
      <c r="I688" s="6" t="s">
        <v>2024</v>
      </c>
    </row>
    <row r="689" spans="1:9" ht="20.399999999999999" x14ac:dyDescent="0.3">
      <c r="A689" s="3">
        <v>44714</v>
      </c>
      <c r="B689" s="16" t="s">
        <v>7523</v>
      </c>
      <c r="C689" s="16" t="s">
        <v>7524</v>
      </c>
      <c r="D689" s="16" t="s">
        <v>4954</v>
      </c>
      <c r="E689" s="16" t="s">
        <v>363</v>
      </c>
      <c r="F689" s="16" t="s">
        <v>872</v>
      </c>
      <c r="G689" s="24">
        <v>0.28239999999999998</v>
      </c>
      <c r="H689" s="16" t="s">
        <v>7525</v>
      </c>
      <c r="I689" s="6" t="s">
        <v>2024</v>
      </c>
    </row>
    <row r="690" spans="1:9" ht="20.399999999999999" x14ac:dyDescent="0.3">
      <c r="A690" s="3">
        <v>44714</v>
      </c>
      <c r="B690" s="16" t="s">
        <v>7526</v>
      </c>
      <c r="C690" s="16" t="s">
        <v>7527</v>
      </c>
      <c r="D690" s="16" t="s">
        <v>4954</v>
      </c>
      <c r="E690" s="16" t="s">
        <v>363</v>
      </c>
      <c r="F690" s="16" t="s">
        <v>872</v>
      </c>
      <c r="G690" s="24">
        <v>7.2900000000000006E-2</v>
      </c>
      <c r="H690" s="16" t="s">
        <v>7528</v>
      </c>
      <c r="I690" s="6" t="s">
        <v>2024</v>
      </c>
    </row>
    <row r="691" spans="1:9" ht="20.399999999999999" x14ac:dyDescent="0.3">
      <c r="A691" s="3">
        <v>44742</v>
      </c>
      <c r="B691" s="4" t="s">
        <v>8041</v>
      </c>
      <c r="C691" s="4" t="s">
        <v>8042</v>
      </c>
      <c r="D691" s="4" t="s">
        <v>4443</v>
      </c>
      <c r="E691" s="4" t="s">
        <v>363</v>
      </c>
      <c r="F691" s="4" t="s">
        <v>872</v>
      </c>
      <c r="G691" s="171">
        <v>2.3599999999999999E-2</v>
      </c>
      <c r="H691" s="4" t="s">
        <v>8043</v>
      </c>
      <c r="I691" s="6" t="s">
        <v>2024</v>
      </c>
    </row>
    <row r="692" spans="1:9" ht="20.399999999999999" x14ac:dyDescent="0.3">
      <c r="A692" s="3">
        <v>44742</v>
      </c>
      <c r="B692" s="4" t="s">
        <v>8044</v>
      </c>
      <c r="C692" s="4" t="s">
        <v>8045</v>
      </c>
      <c r="D692" s="4" t="s">
        <v>4166</v>
      </c>
      <c r="E692" s="4" t="s">
        <v>478</v>
      </c>
      <c r="F692" s="4" t="s">
        <v>8046</v>
      </c>
      <c r="G692" s="171">
        <v>2.9100000000000001E-2</v>
      </c>
      <c r="H692" s="4" t="s">
        <v>8047</v>
      </c>
      <c r="I692" s="6" t="s">
        <v>2024</v>
      </c>
    </row>
    <row r="693" spans="1:9" ht="20.399999999999999" x14ac:dyDescent="0.3">
      <c r="A693" s="3">
        <v>44742</v>
      </c>
      <c r="B693" s="4" t="s">
        <v>8048</v>
      </c>
      <c r="C693" s="4" t="s">
        <v>8049</v>
      </c>
      <c r="D693" s="4" t="s">
        <v>8050</v>
      </c>
      <c r="E693" s="4" t="s">
        <v>363</v>
      </c>
      <c r="F693" s="4" t="s">
        <v>4337</v>
      </c>
      <c r="G693" s="171">
        <v>9.6570999999999998</v>
      </c>
      <c r="H693" s="4" t="s">
        <v>8051</v>
      </c>
      <c r="I693" s="6" t="s">
        <v>2024</v>
      </c>
    </row>
    <row r="694" spans="1:9" ht="20.399999999999999" x14ac:dyDescent="0.3">
      <c r="A694" s="3">
        <v>44742</v>
      </c>
      <c r="B694" s="4" t="s">
        <v>8052</v>
      </c>
      <c r="C694" s="4" t="s">
        <v>8053</v>
      </c>
      <c r="D694" s="4" t="s">
        <v>8054</v>
      </c>
      <c r="E694" s="4" t="s">
        <v>363</v>
      </c>
      <c r="F694" s="4" t="s">
        <v>4337</v>
      </c>
      <c r="G694" s="171">
        <v>27.631599999999999</v>
      </c>
      <c r="H694" s="4" t="s">
        <v>8055</v>
      </c>
      <c r="I694" s="6" t="s">
        <v>2024</v>
      </c>
    </row>
    <row r="695" spans="1:9" ht="20.399999999999999" x14ac:dyDescent="0.3">
      <c r="A695" s="3">
        <v>44742</v>
      </c>
      <c r="B695" s="4" t="s">
        <v>8056</v>
      </c>
      <c r="C695" s="4" t="s">
        <v>8057</v>
      </c>
      <c r="D695" s="4" t="s">
        <v>7027</v>
      </c>
      <c r="E695" s="4" t="s">
        <v>363</v>
      </c>
      <c r="F695" s="4" t="s">
        <v>872</v>
      </c>
      <c r="G695" s="171">
        <v>0.3972</v>
      </c>
      <c r="H695" s="4" t="s">
        <v>8058</v>
      </c>
      <c r="I695" s="6" t="s">
        <v>2024</v>
      </c>
    </row>
    <row r="696" spans="1:9" ht="20.399999999999999" x14ac:dyDescent="0.3">
      <c r="A696" s="3">
        <v>44742</v>
      </c>
      <c r="B696" s="4" t="s">
        <v>8059</v>
      </c>
      <c r="C696" s="4" t="s">
        <v>8060</v>
      </c>
      <c r="D696" s="4" t="s">
        <v>7027</v>
      </c>
      <c r="E696" s="4" t="s">
        <v>363</v>
      </c>
      <c r="F696" s="4" t="s">
        <v>872</v>
      </c>
      <c r="G696" s="171">
        <v>3.9100000000000003E-2</v>
      </c>
      <c r="H696" s="4" t="s">
        <v>8061</v>
      </c>
      <c r="I696" s="6" t="s">
        <v>2024</v>
      </c>
    </row>
    <row r="697" spans="1:9" ht="20.399999999999999" x14ac:dyDescent="0.3">
      <c r="A697" s="3">
        <v>44742</v>
      </c>
      <c r="B697" s="4" t="s">
        <v>8062</v>
      </c>
      <c r="C697" s="4" t="s">
        <v>8063</v>
      </c>
      <c r="D697" s="4" t="s">
        <v>2432</v>
      </c>
      <c r="E697" s="4" t="s">
        <v>478</v>
      </c>
      <c r="F697" s="4" t="s">
        <v>872</v>
      </c>
      <c r="G697" s="171">
        <v>7.7499999999999999E-2</v>
      </c>
      <c r="H697" s="4" t="s">
        <v>8064</v>
      </c>
      <c r="I697" s="6" t="s">
        <v>2024</v>
      </c>
    </row>
    <row r="698" spans="1:9" ht="20.399999999999999" x14ac:dyDescent="0.3">
      <c r="A698" s="3">
        <v>44742</v>
      </c>
      <c r="B698" s="4" t="s">
        <v>8065</v>
      </c>
      <c r="C698" s="4" t="s">
        <v>8066</v>
      </c>
      <c r="D698" s="4" t="s">
        <v>8067</v>
      </c>
      <c r="E698" s="4" t="s">
        <v>363</v>
      </c>
      <c r="F698" s="4" t="s">
        <v>872</v>
      </c>
      <c r="G698" s="171">
        <v>0.57289999999999996</v>
      </c>
      <c r="H698" s="4" t="s">
        <v>8068</v>
      </c>
      <c r="I698" s="6" t="s">
        <v>2024</v>
      </c>
    </row>
    <row r="699" spans="1:9" ht="20.399999999999999" x14ac:dyDescent="0.3">
      <c r="A699" s="3">
        <v>44742</v>
      </c>
      <c r="B699" s="4" t="s">
        <v>8069</v>
      </c>
      <c r="C699" s="4" t="s">
        <v>8070</v>
      </c>
      <c r="D699" s="4" t="s">
        <v>8071</v>
      </c>
      <c r="E699" s="4" t="s">
        <v>363</v>
      </c>
      <c r="F699" s="4" t="s">
        <v>872</v>
      </c>
      <c r="G699" s="171">
        <v>2.3400000000000001E-2</v>
      </c>
      <c r="H699" s="4" t="s">
        <v>8072</v>
      </c>
      <c r="I699" s="6" t="s">
        <v>2024</v>
      </c>
    </row>
    <row r="700" spans="1:9" ht="20.399999999999999" x14ac:dyDescent="0.3">
      <c r="A700" s="3">
        <v>44742</v>
      </c>
      <c r="B700" s="4" t="s">
        <v>8073</v>
      </c>
      <c r="C700" s="4" t="s">
        <v>8074</v>
      </c>
      <c r="D700" s="4" t="s">
        <v>4458</v>
      </c>
      <c r="E700" s="4" t="s">
        <v>363</v>
      </c>
      <c r="F700" s="4" t="s">
        <v>872</v>
      </c>
      <c r="G700" s="171">
        <v>4.5199999999999997E-2</v>
      </c>
      <c r="H700" s="4" t="s">
        <v>8075</v>
      </c>
      <c r="I700" s="6" t="s">
        <v>2024</v>
      </c>
    </row>
    <row r="701" spans="1:9" ht="20.399999999999999" x14ac:dyDescent="0.3">
      <c r="A701" s="3">
        <v>44742</v>
      </c>
      <c r="B701" s="4" t="s">
        <v>8076</v>
      </c>
      <c r="C701" s="4" t="s">
        <v>8077</v>
      </c>
      <c r="D701" s="4" t="s">
        <v>4465</v>
      </c>
      <c r="E701" s="4" t="s">
        <v>363</v>
      </c>
      <c r="F701" s="4" t="s">
        <v>872</v>
      </c>
      <c r="G701" s="171">
        <v>0.1236</v>
      </c>
      <c r="H701" s="4" t="s">
        <v>8078</v>
      </c>
      <c r="I701" s="6" t="s">
        <v>2024</v>
      </c>
    </row>
    <row r="702" spans="1:9" ht="20.399999999999999" x14ac:dyDescent="0.3">
      <c r="A702" s="3">
        <v>44742</v>
      </c>
      <c r="B702" s="4" t="s">
        <v>8079</v>
      </c>
      <c r="C702" s="4" t="s">
        <v>8080</v>
      </c>
      <c r="D702" s="4" t="s">
        <v>3708</v>
      </c>
      <c r="E702" s="4" t="s">
        <v>478</v>
      </c>
      <c r="F702" s="4" t="s">
        <v>872</v>
      </c>
      <c r="G702" s="171">
        <v>0.33500000000000002</v>
      </c>
      <c r="H702" s="4" t="s">
        <v>8081</v>
      </c>
      <c r="I702" s="6" t="s">
        <v>2024</v>
      </c>
    </row>
    <row r="703" spans="1:9" ht="20.399999999999999" x14ac:dyDescent="0.3">
      <c r="A703" s="3">
        <v>44742</v>
      </c>
      <c r="B703" s="4" t="s">
        <v>8082</v>
      </c>
      <c r="C703" s="4" t="s">
        <v>8083</v>
      </c>
      <c r="D703" s="4" t="s">
        <v>2037</v>
      </c>
      <c r="E703" s="4" t="s">
        <v>363</v>
      </c>
      <c r="F703" s="4" t="s">
        <v>872</v>
      </c>
      <c r="G703" s="171">
        <v>1.6500000000000001E-2</v>
      </c>
      <c r="H703" s="4" t="s">
        <v>8084</v>
      </c>
      <c r="I703" s="6" t="s">
        <v>2024</v>
      </c>
    </row>
    <row r="704" spans="1:9" ht="20.399999999999999" x14ac:dyDescent="0.3">
      <c r="A704" s="3">
        <v>44742</v>
      </c>
      <c r="B704" s="4" t="s">
        <v>8085</v>
      </c>
      <c r="C704" s="4" t="s">
        <v>8086</v>
      </c>
      <c r="D704" s="4" t="s">
        <v>7750</v>
      </c>
      <c r="E704" s="4" t="s">
        <v>363</v>
      </c>
      <c r="F704" s="4" t="s">
        <v>477</v>
      </c>
      <c r="G704" s="171">
        <v>8.1075999999999997</v>
      </c>
      <c r="H704" s="4" t="s">
        <v>8087</v>
      </c>
      <c r="I704" s="6" t="s">
        <v>2024</v>
      </c>
    </row>
    <row r="705" spans="1:9" ht="20.399999999999999" x14ac:dyDescent="0.3">
      <c r="A705" s="3">
        <v>44742</v>
      </c>
      <c r="B705" s="4" t="s">
        <v>8088</v>
      </c>
      <c r="C705" s="4" t="s">
        <v>8089</v>
      </c>
      <c r="D705" s="4" t="s">
        <v>5627</v>
      </c>
      <c r="E705" s="4" t="s">
        <v>363</v>
      </c>
      <c r="F705" s="4" t="s">
        <v>643</v>
      </c>
      <c r="G705" s="171">
        <v>10.5837</v>
      </c>
      <c r="H705" s="4" t="s">
        <v>8090</v>
      </c>
      <c r="I705" s="6" t="s">
        <v>2024</v>
      </c>
    </row>
    <row r="706" spans="1:9" ht="20.399999999999999" x14ac:dyDescent="0.3">
      <c r="A706" s="3">
        <v>44742</v>
      </c>
      <c r="B706" s="4" t="s">
        <v>8091</v>
      </c>
      <c r="C706" s="4" t="s">
        <v>8092</v>
      </c>
      <c r="D706" s="4" t="s">
        <v>3330</v>
      </c>
      <c r="E706" s="4" t="s">
        <v>363</v>
      </c>
      <c r="F706" s="4" t="s">
        <v>634</v>
      </c>
      <c r="G706" s="171">
        <v>16.565300000000001</v>
      </c>
      <c r="H706" s="4" t="s">
        <v>8093</v>
      </c>
      <c r="I706" s="6" t="s">
        <v>2024</v>
      </c>
    </row>
    <row r="707" spans="1:9" ht="20.399999999999999" x14ac:dyDescent="0.3">
      <c r="A707" s="3">
        <v>44742</v>
      </c>
      <c r="B707" s="4" t="s">
        <v>8094</v>
      </c>
      <c r="C707" s="4" t="s">
        <v>8095</v>
      </c>
      <c r="D707" s="4" t="s">
        <v>8096</v>
      </c>
      <c r="E707" s="4" t="s">
        <v>368</v>
      </c>
      <c r="F707" s="4" t="s">
        <v>383</v>
      </c>
      <c r="G707" s="171">
        <v>118.351</v>
      </c>
      <c r="H707" s="4" t="s">
        <v>8097</v>
      </c>
      <c r="I707" s="6" t="s">
        <v>2024</v>
      </c>
    </row>
    <row r="708" spans="1:9" ht="20.399999999999999" x14ac:dyDescent="0.3">
      <c r="A708" s="3">
        <v>44742</v>
      </c>
      <c r="B708" s="4" t="s">
        <v>6735</v>
      </c>
      <c r="C708" s="4" t="s">
        <v>8098</v>
      </c>
      <c r="D708" s="4" t="s">
        <v>3722</v>
      </c>
      <c r="E708" s="4" t="s">
        <v>368</v>
      </c>
      <c r="F708" s="4" t="s">
        <v>4337</v>
      </c>
      <c r="G708" s="171">
        <v>7.3573000000000004</v>
      </c>
      <c r="H708" s="4" t="s">
        <v>8099</v>
      </c>
      <c r="I708" s="6" t="s">
        <v>2024</v>
      </c>
    </row>
    <row r="709" spans="1:9" ht="20.399999999999999" x14ac:dyDescent="0.3">
      <c r="A709" s="3">
        <v>44742</v>
      </c>
      <c r="B709" s="4" t="s">
        <v>8100</v>
      </c>
      <c r="C709" s="4" t="s">
        <v>8101</v>
      </c>
      <c r="D709" s="4" t="s">
        <v>3708</v>
      </c>
      <c r="E709" s="4" t="s">
        <v>478</v>
      </c>
      <c r="F709" s="4" t="s">
        <v>872</v>
      </c>
      <c r="G709" s="171">
        <v>0.21929999999999999</v>
      </c>
      <c r="H709" s="4" t="s">
        <v>8102</v>
      </c>
      <c r="I709" s="6" t="s">
        <v>2024</v>
      </c>
    </row>
    <row r="710" spans="1:9" ht="20.399999999999999" x14ac:dyDescent="0.3">
      <c r="A710" s="3">
        <v>44742</v>
      </c>
      <c r="B710" s="4" t="s">
        <v>8103</v>
      </c>
      <c r="C710" s="4" t="s">
        <v>8104</v>
      </c>
      <c r="D710" s="4" t="s">
        <v>8105</v>
      </c>
      <c r="E710" s="4" t="s">
        <v>368</v>
      </c>
      <c r="F710" s="4" t="s">
        <v>634</v>
      </c>
      <c r="G710" s="171">
        <v>172.1464</v>
      </c>
      <c r="H710" s="4" t="s">
        <v>8106</v>
      </c>
      <c r="I710" s="6" t="s">
        <v>2024</v>
      </c>
    </row>
    <row r="711" spans="1:9" ht="20.399999999999999" x14ac:dyDescent="0.3">
      <c r="A711" s="3">
        <v>44742</v>
      </c>
      <c r="B711" s="4" t="s">
        <v>8107</v>
      </c>
      <c r="C711" s="4" t="s">
        <v>8108</v>
      </c>
      <c r="D711" s="4" t="s">
        <v>8109</v>
      </c>
      <c r="E711" s="4" t="s">
        <v>368</v>
      </c>
      <c r="F711" s="4" t="s">
        <v>378</v>
      </c>
      <c r="G711" s="171">
        <v>153.44220000000001</v>
      </c>
      <c r="H711" s="4" t="s">
        <v>8110</v>
      </c>
      <c r="I711" s="6" t="s">
        <v>2024</v>
      </c>
    </row>
    <row r="712" spans="1:9" ht="20.399999999999999" x14ac:dyDescent="0.3">
      <c r="A712" s="3">
        <v>44742</v>
      </c>
      <c r="B712" s="4" t="s">
        <v>8111</v>
      </c>
      <c r="C712" s="4" t="s">
        <v>8112</v>
      </c>
      <c r="D712" s="4" t="s">
        <v>3738</v>
      </c>
      <c r="E712" s="4" t="s">
        <v>368</v>
      </c>
      <c r="F712" s="4" t="s">
        <v>378</v>
      </c>
      <c r="G712" s="171">
        <v>164.62209999999999</v>
      </c>
      <c r="H712" s="4" t="s">
        <v>8113</v>
      </c>
      <c r="I712" s="6" t="s">
        <v>2024</v>
      </c>
    </row>
    <row r="713" spans="1:9" ht="20.399999999999999" x14ac:dyDescent="0.3">
      <c r="A713" s="3">
        <v>44742</v>
      </c>
      <c r="B713" s="4" t="s">
        <v>8114</v>
      </c>
      <c r="C713" s="4" t="s">
        <v>8115</v>
      </c>
      <c r="D713" s="4" t="s">
        <v>2626</v>
      </c>
      <c r="E713" s="4" t="s">
        <v>363</v>
      </c>
      <c r="F713" s="4" t="s">
        <v>872</v>
      </c>
      <c r="G713" s="171">
        <v>8.1500000000000003E-2</v>
      </c>
      <c r="H713" s="4" t="s">
        <v>8116</v>
      </c>
      <c r="I713" s="6" t="s">
        <v>2024</v>
      </c>
    </row>
    <row r="714" spans="1:9" ht="20.399999999999999" x14ac:dyDescent="0.3">
      <c r="A714" s="3">
        <v>44742</v>
      </c>
      <c r="B714" s="4" t="s">
        <v>8117</v>
      </c>
      <c r="C714" s="4" t="s">
        <v>8118</v>
      </c>
      <c r="D714" s="4" t="s">
        <v>2068</v>
      </c>
      <c r="E714" s="4" t="s">
        <v>368</v>
      </c>
      <c r="F714" s="4" t="s">
        <v>4337</v>
      </c>
      <c r="G714" s="171">
        <v>30.587700000000002</v>
      </c>
      <c r="H714" s="4" t="s">
        <v>8119</v>
      </c>
      <c r="I714" s="6" t="s">
        <v>2024</v>
      </c>
    </row>
    <row r="715" spans="1:9" ht="20.399999999999999" x14ac:dyDescent="0.3">
      <c r="A715" s="3">
        <v>44742</v>
      </c>
      <c r="B715" s="4" t="s">
        <v>8120</v>
      </c>
      <c r="C715" s="4" t="s">
        <v>8121</v>
      </c>
      <c r="D715" s="4" t="s">
        <v>3334</v>
      </c>
      <c r="E715" s="4" t="s">
        <v>363</v>
      </c>
      <c r="F715" s="4" t="s">
        <v>4337</v>
      </c>
      <c r="G715" s="171">
        <v>15.307499999999999</v>
      </c>
      <c r="H715" s="4" t="s">
        <v>8122</v>
      </c>
      <c r="I715" s="6" t="s">
        <v>2024</v>
      </c>
    </row>
    <row r="716" spans="1:9" ht="20.399999999999999" x14ac:dyDescent="0.3">
      <c r="A716" s="3">
        <v>44742</v>
      </c>
      <c r="B716" s="4" t="s">
        <v>8123</v>
      </c>
      <c r="C716" s="4" t="s">
        <v>8124</v>
      </c>
      <c r="D716" s="4" t="s">
        <v>3641</v>
      </c>
      <c r="E716" s="4" t="s">
        <v>363</v>
      </c>
      <c r="F716" s="4" t="s">
        <v>643</v>
      </c>
      <c r="G716" s="171">
        <v>0.38419999999999999</v>
      </c>
      <c r="H716" s="4" t="s">
        <v>8125</v>
      </c>
      <c r="I716" s="6" t="s">
        <v>2024</v>
      </c>
    </row>
    <row r="717" spans="1:9" ht="20.399999999999999" x14ac:dyDescent="0.3">
      <c r="A717" s="3">
        <v>44742</v>
      </c>
      <c r="B717" s="4" t="s">
        <v>8126</v>
      </c>
      <c r="C717" s="4" t="s">
        <v>8127</v>
      </c>
      <c r="D717" s="4" t="s">
        <v>4895</v>
      </c>
      <c r="E717" s="4" t="s">
        <v>478</v>
      </c>
      <c r="F717" s="4" t="s">
        <v>872</v>
      </c>
      <c r="G717" s="171">
        <v>0.182</v>
      </c>
      <c r="H717" s="4" t="s">
        <v>8128</v>
      </c>
      <c r="I717" s="6" t="s">
        <v>2024</v>
      </c>
    </row>
    <row r="718" spans="1:9" ht="20.399999999999999" x14ac:dyDescent="0.3">
      <c r="A718" s="3">
        <v>44742</v>
      </c>
      <c r="B718" s="4" t="s">
        <v>8129</v>
      </c>
      <c r="C718" s="4" t="s">
        <v>8130</v>
      </c>
      <c r="D718" s="4" t="s">
        <v>3817</v>
      </c>
      <c r="E718" s="4" t="s">
        <v>363</v>
      </c>
      <c r="F718" s="4" t="s">
        <v>872</v>
      </c>
      <c r="G718" s="171">
        <v>0.1086</v>
      </c>
      <c r="H718" s="4" t="s">
        <v>8131</v>
      </c>
      <c r="I718" s="6" t="s">
        <v>2024</v>
      </c>
    </row>
    <row r="719" spans="1:9" ht="20.399999999999999" x14ac:dyDescent="0.3">
      <c r="A719" s="3">
        <v>44742</v>
      </c>
      <c r="B719" s="4" t="s">
        <v>8132</v>
      </c>
      <c r="C719" s="4" t="s">
        <v>8133</v>
      </c>
      <c r="D719" s="4" t="s">
        <v>8134</v>
      </c>
      <c r="E719" s="4" t="s">
        <v>478</v>
      </c>
      <c r="F719" s="4" t="s">
        <v>8135</v>
      </c>
      <c r="G719" s="171">
        <v>2.41E-2</v>
      </c>
      <c r="H719" s="4" t="s">
        <v>8136</v>
      </c>
      <c r="I719" s="6" t="s">
        <v>2024</v>
      </c>
    </row>
    <row r="720" spans="1:9" ht="20.399999999999999" x14ac:dyDescent="0.3">
      <c r="A720" s="3">
        <v>44742</v>
      </c>
      <c r="B720" s="4" t="s">
        <v>8137</v>
      </c>
      <c r="C720" s="4" t="s">
        <v>8138</v>
      </c>
      <c r="D720" s="4" t="s">
        <v>8139</v>
      </c>
      <c r="E720" s="4" t="s">
        <v>363</v>
      </c>
      <c r="F720" s="4" t="s">
        <v>872</v>
      </c>
      <c r="G720" s="171">
        <v>2.0500000000000001E-2</v>
      </c>
      <c r="H720" s="4" t="s">
        <v>8140</v>
      </c>
      <c r="I720" s="6" t="s">
        <v>2024</v>
      </c>
    </row>
    <row r="721" spans="1:9" ht="20.399999999999999" x14ac:dyDescent="0.3">
      <c r="A721" s="3">
        <v>44742</v>
      </c>
      <c r="B721" s="4" t="s">
        <v>8141</v>
      </c>
      <c r="C721" s="4" t="s">
        <v>8142</v>
      </c>
      <c r="D721" s="4" t="s">
        <v>2328</v>
      </c>
      <c r="E721" s="4" t="s">
        <v>478</v>
      </c>
      <c r="F721" s="4" t="s">
        <v>872</v>
      </c>
      <c r="G721" s="171">
        <v>0.8054</v>
      </c>
      <c r="H721" s="4" t="s">
        <v>8143</v>
      </c>
      <c r="I721" s="6" t="s">
        <v>2024</v>
      </c>
    </row>
    <row r="722" spans="1:9" ht="20.399999999999999" x14ac:dyDescent="0.3">
      <c r="A722" s="3">
        <v>44742</v>
      </c>
      <c r="B722" s="4" t="s">
        <v>8144</v>
      </c>
      <c r="C722" s="4" t="s">
        <v>8145</v>
      </c>
      <c r="D722" s="4" t="s">
        <v>8146</v>
      </c>
      <c r="E722" s="4" t="s">
        <v>363</v>
      </c>
      <c r="F722" s="4" t="s">
        <v>378</v>
      </c>
      <c r="G722" s="171">
        <v>1.6504000000000001</v>
      </c>
      <c r="H722" s="4" t="s">
        <v>8147</v>
      </c>
      <c r="I722" s="6" t="s">
        <v>2024</v>
      </c>
    </row>
    <row r="723" spans="1:9" ht="20.399999999999999" x14ac:dyDescent="0.3">
      <c r="A723" s="3">
        <v>44742</v>
      </c>
      <c r="B723" s="4" t="s">
        <v>8148</v>
      </c>
      <c r="C723" s="4" t="s">
        <v>8149</v>
      </c>
      <c r="D723" s="4" t="s">
        <v>3599</v>
      </c>
      <c r="E723" s="4" t="s">
        <v>363</v>
      </c>
      <c r="F723" s="4" t="s">
        <v>872</v>
      </c>
      <c r="G723" s="171">
        <v>0.74819999999999998</v>
      </c>
      <c r="H723" s="4" t="s">
        <v>8150</v>
      </c>
      <c r="I723" s="6" t="s">
        <v>2024</v>
      </c>
    </row>
    <row r="724" spans="1:9" ht="20.399999999999999" x14ac:dyDescent="0.3">
      <c r="A724" s="3">
        <v>44742</v>
      </c>
      <c r="B724" s="4" t="s">
        <v>8151</v>
      </c>
      <c r="C724" s="4" t="s">
        <v>8152</v>
      </c>
      <c r="D724" s="4" t="s">
        <v>3378</v>
      </c>
      <c r="E724" s="4" t="s">
        <v>363</v>
      </c>
      <c r="F724" s="4" t="s">
        <v>872</v>
      </c>
      <c r="G724" s="171">
        <v>3.7591000000000001</v>
      </c>
      <c r="H724" s="4" t="s">
        <v>8153</v>
      </c>
      <c r="I724" s="6" t="s">
        <v>2024</v>
      </c>
    </row>
    <row r="725" spans="1:9" ht="20.399999999999999" x14ac:dyDescent="0.3">
      <c r="A725" s="3">
        <v>44742</v>
      </c>
      <c r="B725" s="4" t="s">
        <v>8154</v>
      </c>
      <c r="C725" s="4" t="s">
        <v>8155</v>
      </c>
      <c r="D725" s="4" t="s">
        <v>8156</v>
      </c>
      <c r="E725" s="4" t="s">
        <v>363</v>
      </c>
      <c r="F725" s="4" t="s">
        <v>4337</v>
      </c>
      <c r="G725" s="171">
        <v>21.8626</v>
      </c>
      <c r="H725" s="4" t="s">
        <v>8157</v>
      </c>
      <c r="I725" s="6" t="s">
        <v>2024</v>
      </c>
    </row>
    <row r="726" spans="1:9" ht="20.399999999999999" x14ac:dyDescent="0.3">
      <c r="A726" s="3">
        <v>44742</v>
      </c>
      <c r="B726" s="4" t="s">
        <v>8158</v>
      </c>
      <c r="C726" s="4" t="s">
        <v>8159</v>
      </c>
      <c r="D726" s="4" t="s">
        <v>5488</v>
      </c>
      <c r="E726" s="4" t="s">
        <v>363</v>
      </c>
      <c r="F726" s="4" t="s">
        <v>872</v>
      </c>
      <c r="G726" s="171">
        <v>0.18729999999999999</v>
      </c>
      <c r="H726" s="4" t="s">
        <v>8160</v>
      </c>
      <c r="I726" s="6" t="s">
        <v>2024</v>
      </c>
    </row>
    <row r="727" spans="1:9" ht="20.399999999999999" x14ac:dyDescent="0.3">
      <c r="A727" s="3">
        <v>44742</v>
      </c>
      <c r="B727" s="4" t="s">
        <v>8161</v>
      </c>
      <c r="C727" s="4" t="s">
        <v>8162</v>
      </c>
      <c r="D727" s="4" t="s">
        <v>6047</v>
      </c>
      <c r="E727" s="4" t="s">
        <v>478</v>
      </c>
      <c r="F727" s="4" t="s">
        <v>872</v>
      </c>
      <c r="G727" s="171">
        <v>9.0700000000000003E-2</v>
      </c>
      <c r="H727" s="4" t="s">
        <v>8163</v>
      </c>
      <c r="I727" s="6" t="s">
        <v>2024</v>
      </c>
    </row>
    <row r="728" spans="1:9" ht="20.399999999999999" x14ac:dyDescent="0.3">
      <c r="A728" s="3">
        <v>44742</v>
      </c>
      <c r="B728" s="4" t="s">
        <v>8164</v>
      </c>
      <c r="C728" s="4" t="s">
        <v>8165</v>
      </c>
      <c r="D728" s="4" t="s">
        <v>8166</v>
      </c>
      <c r="E728" s="4" t="s">
        <v>478</v>
      </c>
      <c r="F728" s="4" t="s">
        <v>4936</v>
      </c>
      <c r="G728" s="171">
        <v>3.1399999999999997E-2</v>
      </c>
      <c r="H728" s="4" t="s">
        <v>8167</v>
      </c>
      <c r="I728" s="6" t="s">
        <v>2024</v>
      </c>
    </row>
    <row r="729" spans="1:9" ht="81.599999999999994" x14ac:dyDescent="0.3">
      <c r="A729" s="3">
        <v>44742</v>
      </c>
      <c r="B729" s="4" t="s">
        <v>8168</v>
      </c>
      <c r="C729" s="4" t="s">
        <v>8169</v>
      </c>
      <c r="D729" s="4" t="s">
        <v>8170</v>
      </c>
      <c r="E729" s="4" t="s">
        <v>368</v>
      </c>
      <c r="F729" s="4" t="s">
        <v>477</v>
      </c>
      <c r="G729" s="171">
        <v>411.15629999999999</v>
      </c>
      <c r="H729" s="4" t="s">
        <v>8171</v>
      </c>
      <c r="I729" s="6" t="s">
        <v>2024</v>
      </c>
    </row>
    <row r="730" spans="1:9" ht="20.399999999999999" x14ac:dyDescent="0.3">
      <c r="A730" s="3">
        <v>44742</v>
      </c>
      <c r="B730" s="4" t="s">
        <v>8172</v>
      </c>
      <c r="C730" s="4" t="s">
        <v>8173</v>
      </c>
      <c r="D730" s="4" t="s">
        <v>8174</v>
      </c>
      <c r="E730" s="4" t="s">
        <v>363</v>
      </c>
      <c r="F730" s="4" t="s">
        <v>378</v>
      </c>
      <c r="G730" s="171">
        <v>29.9618</v>
      </c>
      <c r="H730" s="4" t="s">
        <v>8175</v>
      </c>
      <c r="I730" s="6" t="s">
        <v>2024</v>
      </c>
    </row>
    <row r="731" spans="1:9" ht="20.399999999999999" x14ac:dyDescent="0.3">
      <c r="A731" s="3">
        <v>44742</v>
      </c>
      <c r="B731" s="4" t="s">
        <v>8176</v>
      </c>
      <c r="C731" s="4" t="s">
        <v>8177</v>
      </c>
      <c r="D731" s="4" t="s">
        <v>8178</v>
      </c>
      <c r="E731" s="4" t="s">
        <v>368</v>
      </c>
      <c r="F731" s="4" t="s">
        <v>872</v>
      </c>
      <c r="G731" s="171">
        <v>1.1975</v>
      </c>
      <c r="H731" s="4" t="s">
        <v>8179</v>
      </c>
      <c r="I731" s="6" t="s">
        <v>2024</v>
      </c>
    </row>
    <row r="732" spans="1:9" ht="20.399999999999999" x14ac:dyDescent="0.3">
      <c r="A732" s="3">
        <v>44742</v>
      </c>
      <c r="B732" s="4" t="s">
        <v>8180</v>
      </c>
      <c r="C732" s="4" t="s">
        <v>8181</v>
      </c>
      <c r="D732" s="4" t="s">
        <v>8182</v>
      </c>
      <c r="E732" s="4" t="s">
        <v>478</v>
      </c>
      <c r="F732" s="4" t="s">
        <v>872</v>
      </c>
      <c r="G732" s="171">
        <v>5.4100000000000002E-2</v>
      </c>
      <c r="H732" s="4" t="s">
        <v>8183</v>
      </c>
      <c r="I732" s="6" t="s">
        <v>2024</v>
      </c>
    </row>
    <row r="733" spans="1:9" ht="20.399999999999999" x14ac:dyDescent="0.3">
      <c r="A733" s="35">
        <v>44742</v>
      </c>
      <c r="B733" s="36" t="s">
        <v>8184</v>
      </c>
      <c r="C733" s="36" t="s">
        <v>8185</v>
      </c>
      <c r="D733" s="36" t="s">
        <v>3357</v>
      </c>
      <c r="E733" s="36" t="s">
        <v>363</v>
      </c>
      <c r="F733" s="36" t="s">
        <v>872</v>
      </c>
      <c r="G733" s="172">
        <v>2.98E-2</v>
      </c>
      <c r="H733" s="36" t="s">
        <v>8726</v>
      </c>
      <c r="I733" s="38" t="s">
        <v>8727</v>
      </c>
    </row>
    <row r="734" spans="1:9" ht="20.399999999999999" x14ac:dyDescent="0.3">
      <c r="A734" s="3">
        <v>44742</v>
      </c>
      <c r="B734" s="4" t="s">
        <v>8186</v>
      </c>
      <c r="C734" s="4" t="s">
        <v>8187</v>
      </c>
      <c r="D734" s="4" t="s">
        <v>3355</v>
      </c>
      <c r="E734" s="4" t="s">
        <v>363</v>
      </c>
      <c r="F734" s="4" t="s">
        <v>872</v>
      </c>
      <c r="G734" s="171">
        <v>0.1739</v>
      </c>
      <c r="H734" s="4" t="s">
        <v>8188</v>
      </c>
      <c r="I734" s="6" t="s">
        <v>2024</v>
      </c>
    </row>
    <row r="735" spans="1:9" ht="20.399999999999999" x14ac:dyDescent="0.3">
      <c r="A735" s="3">
        <v>44742</v>
      </c>
      <c r="B735" s="4" t="s">
        <v>8189</v>
      </c>
      <c r="C735" s="4" t="s">
        <v>8190</v>
      </c>
      <c r="D735" s="4" t="s">
        <v>5570</v>
      </c>
      <c r="E735" s="4" t="s">
        <v>363</v>
      </c>
      <c r="F735" s="4" t="s">
        <v>872</v>
      </c>
      <c r="G735" s="171">
        <v>3.39E-2</v>
      </c>
      <c r="H735" s="4" t="s">
        <v>8191</v>
      </c>
      <c r="I735" s="6" t="s">
        <v>2024</v>
      </c>
    </row>
    <row r="736" spans="1:9" ht="20.399999999999999" x14ac:dyDescent="0.3">
      <c r="A736" s="3">
        <v>44742</v>
      </c>
      <c r="B736" s="4" t="s">
        <v>8192</v>
      </c>
      <c r="C736" s="4" t="s">
        <v>8193</v>
      </c>
      <c r="D736" s="4" t="s">
        <v>5437</v>
      </c>
      <c r="E736" s="4" t="s">
        <v>478</v>
      </c>
      <c r="F736" s="4" t="s">
        <v>872</v>
      </c>
      <c r="G736" s="171">
        <v>4.2700000000000002E-2</v>
      </c>
      <c r="H736" s="4" t="s">
        <v>8194</v>
      </c>
      <c r="I736" s="6" t="s">
        <v>2024</v>
      </c>
    </row>
    <row r="737" spans="1:9" ht="20.399999999999999" x14ac:dyDescent="0.3">
      <c r="A737" s="3">
        <v>44742</v>
      </c>
      <c r="B737" s="4" t="s">
        <v>8195</v>
      </c>
      <c r="C737" s="4" t="s">
        <v>8196</v>
      </c>
      <c r="D737" s="4" t="s">
        <v>7990</v>
      </c>
      <c r="E737" s="4" t="s">
        <v>363</v>
      </c>
      <c r="F737" s="4" t="s">
        <v>872</v>
      </c>
      <c r="G737" s="171">
        <v>0.33179999999999998</v>
      </c>
      <c r="H737" s="4" t="s">
        <v>8197</v>
      </c>
      <c r="I737" s="6" t="s">
        <v>2024</v>
      </c>
    </row>
    <row r="738" spans="1:9" ht="20.399999999999999" x14ac:dyDescent="0.3">
      <c r="A738" s="3">
        <v>44742</v>
      </c>
      <c r="B738" s="4" t="s">
        <v>8198</v>
      </c>
      <c r="C738" s="4" t="s">
        <v>8199</v>
      </c>
      <c r="D738" s="4" t="s">
        <v>4037</v>
      </c>
      <c r="E738" s="4" t="s">
        <v>363</v>
      </c>
      <c r="F738" s="4" t="s">
        <v>608</v>
      </c>
      <c r="G738" s="171">
        <v>1.2479</v>
      </c>
      <c r="H738" s="4" t="s">
        <v>8200</v>
      </c>
      <c r="I738" s="6" t="s">
        <v>2024</v>
      </c>
    </row>
    <row r="739" spans="1:9" ht="20.399999999999999" x14ac:dyDescent="0.3">
      <c r="A739" s="3">
        <v>44742</v>
      </c>
      <c r="B739" s="4" t="s">
        <v>8201</v>
      </c>
      <c r="C739" s="4" t="s">
        <v>8202</v>
      </c>
      <c r="D739" s="4" t="s">
        <v>4037</v>
      </c>
      <c r="E739" s="4" t="s">
        <v>363</v>
      </c>
      <c r="F739" s="4" t="s">
        <v>378</v>
      </c>
      <c r="G739" s="171">
        <v>10.092000000000001</v>
      </c>
      <c r="H739" s="4" t="s">
        <v>8203</v>
      </c>
      <c r="I739" s="6" t="s">
        <v>2024</v>
      </c>
    </row>
    <row r="740" spans="1:9" ht="20.399999999999999" x14ac:dyDescent="0.3">
      <c r="A740" s="3">
        <v>44742</v>
      </c>
      <c r="B740" s="4" t="s">
        <v>8204</v>
      </c>
      <c r="C740" s="4" t="s">
        <v>8205</v>
      </c>
      <c r="D740" s="4" t="s">
        <v>4239</v>
      </c>
      <c r="E740" s="4" t="s">
        <v>363</v>
      </c>
      <c r="F740" s="4" t="s">
        <v>8046</v>
      </c>
      <c r="G740" s="171">
        <v>8.77E-2</v>
      </c>
      <c r="H740" s="4" t="s">
        <v>8206</v>
      </c>
      <c r="I740" s="6" t="s">
        <v>2024</v>
      </c>
    </row>
    <row r="741" spans="1:9" ht="40.799999999999997" x14ac:dyDescent="0.3">
      <c r="A741" s="3">
        <v>44742</v>
      </c>
      <c r="B741" s="4" t="s">
        <v>8207</v>
      </c>
      <c r="C741" s="4" t="s">
        <v>8208</v>
      </c>
      <c r="D741" s="4" t="s">
        <v>8209</v>
      </c>
      <c r="E741" s="4" t="s">
        <v>368</v>
      </c>
      <c r="F741" s="4" t="s">
        <v>4337</v>
      </c>
      <c r="G741" s="171">
        <v>70.365600000000001</v>
      </c>
      <c r="H741" s="4" t="s">
        <v>8210</v>
      </c>
      <c r="I741" s="6" t="s">
        <v>2024</v>
      </c>
    </row>
    <row r="742" spans="1:9" ht="20.399999999999999" x14ac:dyDescent="0.3">
      <c r="A742" s="3">
        <v>44742</v>
      </c>
      <c r="B742" s="4" t="s">
        <v>606</v>
      </c>
      <c r="C742" s="4" t="s">
        <v>8211</v>
      </c>
      <c r="D742" s="4" t="s">
        <v>8212</v>
      </c>
      <c r="E742" s="4" t="s">
        <v>363</v>
      </c>
      <c r="F742" s="4" t="s">
        <v>8213</v>
      </c>
      <c r="G742" s="171">
        <v>1.4145000000000001</v>
      </c>
      <c r="H742" s="4" t="s">
        <v>8214</v>
      </c>
      <c r="I742" s="6" t="s">
        <v>2024</v>
      </c>
    </row>
    <row r="743" spans="1:9" ht="20.399999999999999" x14ac:dyDescent="0.3">
      <c r="A743" s="3">
        <v>44742</v>
      </c>
      <c r="B743" s="4" t="s">
        <v>8215</v>
      </c>
      <c r="C743" s="4" t="s">
        <v>8216</v>
      </c>
      <c r="D743" s="4" t="s">
        <v>8217</v>
      </c>
      <c r="E743" s="4" t="s">
        <v>363</v>
      </c>
      <c r="F743" s="4" t="s">
        <v>4337</v>
      </c>
      <c r="G743" s="171">
        <v>68.197199999999995</v>
      </c>
      <c r="H743" s="4" t="s">
        <v>8218</v>
      </c>
      <c r="I743" s="6" t="s">
        <v>2024</v>
      </c>
    </row>
    <row r="744" spans="1:9" ht="30.6" x14ac:dyDescent="0.3">
      <c r="A744" s="3">
        <v>44742</v>
      </c>
      <c r="B744" s="4" t="s">
        <v>8219</v>
      </c>
      <c r="C744" s="4" t="s">
        <v>8220</v>
      </c>
      <c r="D744" s="4" t="s">
        <v>8221</v>
      </c>
      <c r="E744" s="4" t="s">
        <v>363</v>
      </c>
      <c r="F744" s="4" t="s">
        <v>608</v>
      </c>
      <c r="G744" s="171">
        <v>7.1874000000000002</v>
      </c>
      <c r="H744" s="4" t="s">
        <v>8222</v>
      </c>
      <c r="I744" s="6" t="s">
        <v>2024</v>
      </c>
    </row>
    <row r="745" spans="1:9" ht="61.2" x14ac:dyDescent="0.3">
      <c r="A745" s="3">
        <v>44742</v>
      </c>
      <c r="B745" s="4" t="s">
        <v>8223</v>
      </c>
      <c r="C745" s="4" t="s">
        <v>8224</v>
      </c>
      <c r="D745" s="4" t="s">
        <v>8225</v>
      </c>
      <c r="E745" s="4" t="s">
        <v>368</v>
      </c>
      <c r="F745" s="4" t="s">
        <v>4337</v>
      </c>
      <c r="G745" s="171">
        <v>267.19929999999999</v>
      </c>
      <c r="H745" s="4" t="s">
        <v>8226</v>
      </c>
      <c r="I745" s="6" t="s">
        <v>2024</v>
      </c>
    </row>
    <row r="746" spans="1:9" ht="20.399999999999999" x14ac:dyDescent="0.3">
      <c r="A746" s="3">
        <v>44742</v>
      </c>
      <c r="B746" s="4" t="s">
        <v>8227</v>
      </c>
      <c r="C746" s="4" t="s">
        <v>8228</v>
      </c>
      <c r="D746" s="4" t="s">
        <v>8229</v>
      </c>
      <c r="E746" s="4" t="s">
        <v>478</v>
      </c>
      <c r="F746" s="4" t="s">
        <v>872</v>
      </c>
      <c r="G746" s="171">
        <v>6.54E-2</v>
      </c>
      <c r="H746" s="4" t="s">
        <v>8230</v>
      </c>
      <c r="I746" s="6" t="s">
        <v>2024</v>
      </c>
    </row>
    <row r="747" spans="1:9" ht="20.399999999999999" x14ac:dyDescent="0.3">
      <c r="A747" s="3">
        <v>44742</v>
      </c>
      <c r="B747" s="4" t="s">
        <v>8231</v>
      </c>
      <c r="C747" s="4" t="s">
        <v>8232</v>
      </c>
      <c r="D747" s="4" t="s">
        <v>8233</v>
      </c>
      <c r="E747" s="4" t="s">
        <v>363</v>
      </c>
      <c r="F747" s="4" t="s">
        <v>643</v>
      </c>
      <c r="G747" s="171">
        <v>2.5419</v>
      </c>
      <c r="H747" s="4" t="s">
        <v>8234</v>
      </c>
      <c r="I747" s="6" t="s">
        <v>2024</v>
      </c>
    </row>
    <row r="748" spans="1:9" ht="20.399999999999999" x14ac:dyDescent="0.3">
      <c r="A748" s="3">
        <v>44742</v>
      </c>
      <c r="B748" s="4" t="s">
        <v>8235</v>
      </c>
      <c r="C748" s="4" t="s">
        <v>8236</v>
      </c>
      <c r="D748" s="4" t="s">
        <v>3360</v>
      </c>
      <c r="E748" s="4" t="s">
        <v>363</v>
      </c>
      <c r="F748" s="4" t="s">
        <v>872</v>
      </c>
      <c r="G748" s="171">
        <v>0.13439999999999999</v>
      </c>
      <c r="H748" s="4" t="s">
        <v>8237</v>
      </c>
      <c r="I748" s="6" t="s">
        <v>2024</v>
      </c>
    </row>
    <row r="749" spans="1:9" ht="20.399999999999999" x14ac:dyDescent="0.3">
      <c r="A749" s="3">
        <v>44742</v>
      </c>
      <c r="B749" s="4" t="s">
        <v>8238</v>
      </c>
      <c r="C749" s="4" t="s">
        <v>8239</v>
      </c>
      <c r="D749" s="4" t="s">
        <v>3360</v>
      </c>
      <c r="E749" s="4" t="s">
        <v>478</v>
      </c>
      <c r="F749" s="4" t="s">
        <v>872</v>
      </c>
      <c r="G749" s="171">
        <v>9.6100000000000005E-2</v>
      </c>
      <c r="H749" s="4" t="s">
        <v>8240</v>
      </c>
      <c r="I749" s="6" t="s">
        <v>2024</v>
      </c>
    </row>
    <row r="750" spans="1:9" ht="20.399999999999999" x14ac:dyDescent="0.3">
      <c r="A750" s="3">
        <v>44742</v>
      </c>
      <c r="B750" s="4" t="s">
        <v>8241</v>
      </c>
      <c r="C750" s="4" t="s">
        <v>8242</v>
      </c>
      <c r="D750" s="4" t="s">
        <v>2360</v>
      </c>
      <c r="E750" s="4" t="s">
        <v>478</v>
      </c>
      <c r="F750" s="4" t="s">
        <v>8243</v>
      </c>
      <c r="G750" s="171">
        <v>1.8100000000000002E-2</v>
      </c>
      <c r="H750" s="4" t="s">
        <v>8244</v>
      </c>
      <c r="I750" s="6" t="s">
        <v>2024</v>
      </c>
    </row>
    <row r="751" spans="1:9" ht="20.399999999999999" x14ac:dyDescent="0.3">
      <c r="A751" s="3">
        <v>44742</v>
      </c>
      <c r="B751" s="4" t="s">
        <v>8245</v>
      </c>
      <c r="C751" s="4" t="s">
        <v>8246</v>
      </c>
      <c r="D751" s="4" t="s">
        <v>8247</v>
      </c>
      <c r="E751" s="4" t="s">
        <v>478</v>
      </c>
      <c r="F751" s="4" t="s">
        <v>872</v>
      </c>
      <c r="G751" s="171">
        <v>2.5100000000000001E-2</v>
      </c>
      <c r="H751" s="4" t="s">
        <v>8248</v>
      </c>
      <c r="I751" s="6" t="s">
        <v>2024</v>
      </c>
    </row>
    <row r="752" spans="1:9" ht="30.6" x14ac:dyDescent="0.3">
      <c r="A752" s="3">
        <v>44742</v>
      </c>
      <c r="B752" s="4" t="s">
        <v>8249</v>
      </c>
      <c r="C752" s="4" t="s">
        <v>8250</v>
      </c>
      <c r="D752" s="4" t="s">
        <v>8251</v>
      </c>
      <c r="E752" s="4" t="s">
        <v>363</v>
      </c>
      <c r="F752" s="4" t="s">
        <v>383</v>
      </c>
      <c r="G752" s="171">
        <v>14.303699999999999</v>
      </c>
      <c r="H752" s="4" t="s">
        <v>8252</v>
      </c>
      <c r="I752" s="6" t="s">
        <v>2024</v>
      </c>
    </row>
    <row r="753" spans="1:9" ht="40.799999999999997" x14ac:dyDescent="0.3">
      <c r="A753" s="3">
        <v>44742</v>
      </c>
      <c r="B753" s="4" t="s">
        <v>8249</v>
      </c>
      <c r="C753" s="4" t="s">
        <v>8253</v>
      </c>
      <c r="D753" s="4" t="s">
        <v>8254</v>
      </c>
      <c r="E753" s="4" t="s">
        <v>478</v>
      </c>
      <c r="F753" s="4" t="s">
        <v>383</v>
      </c>
      <c r="G753" s="171">
        <v>335.12259999999998</v>
      </c>
      <c r="H753" s="4" t="s">
        <v>8255</v>
      </c>
      <c r="I753" s="6" t="s">
        <v>2024</v>
      </c>
    </row>
    <row r="754" spans="1:9" ht="20.399999999999999" x14ac:dyDescent="0.3">
      <c r="A754" s="3">
        <v>44742</v>
      </c>
      <c r="B754" s="4" t="s">
        <v>8256</v>
      </c>
      <c r="C754" s="4" t="s">
        <v>8257</v>
      </c>
      <c r="D754" s="4" t="s">
        <v>8258</v>
      </c>
      <c r="E754" s="4" t="s">
        <v>363</v>
      </c>
      <c r="F754" s="4" t="s">
        <v>4337</v>
      </c>
      <c r="G754" s="171">
        <v>13.335599999999999</v>
      </c>
      <c r="H754" s="4" t="s">
        <v>8259</v>
      </c>
      <c r="I754" s="6" t="s">
        <v>2024</v>
      </c>
    </row>
    <row r="755" spans="1:9" ht="40.799999999999997" x14ac:dyDescent="0.3">
      <c r="A755" s="3">
        <v>44742</v>
      </c>
      <c r="B755" s="4" t="s">
        <v>8260</v>
      </c>
      <c r="C755" s="4" t="s">
        <v>8261</v>
      </c>
      <c r="D755" s="4" t="s">
        <v>8262</v>
      </c>
      <c r="E755" s="4" t="s">
        <v>363</v>
      </c>
      <c r="F755" s="4" t="s">
        <v>383</v>
      </c>
      <c r="G755" s="171">
        <v>16.4954</v>
      </c>
      <c r="H755" s="4" t="s">
        <v>8263</v>
      </c>
      <c r="I755" s="6" t="s">
        <v>2024</v>
      </c>
    </row>
    <row r="756" spans="1:9" ht="51" x14ac:dyDescent="0.3">
      <c r="A756" s="3">
        <v>44742</v>
      </c>
      <c r="B756" s="4" t="s">
        <v>8264</v>
      </c>
      <c r="C756" s="4" t="s">
        <v>8265</v>
      </c>
      <c r="D756" s="4" t="s">
        <v>8266</v>
      </c>
      <c r="E756" s="4" t="s">
        <v>368</v>
      </c>
      <c r="F756" s="4" t="s">
        <v>383</v>
      </c>
      <c r="G756" s="171">
        <v>1025.2791999999999</v>
      </c>
      <c r="H756" s="4" t="s">
        <v>8267</v>
      </c>
      <c r="I756" s="6" t="s">
        <v>2024</v>
      </c>
    </row>
    <row r="757" spans="1:9" ht="20.399999999999999" x14ac:dyDescent="0.3">
      <c r="A757" s="3">
        <v>44742</v>
      </c>
      <c r="B757" s="4" t="s">
        <v>8268</v>
      </c>
      <c r="C757" s="4" t="s">
        <v>8269</v>
      </c>
      <c r="D757" s="4" t="s">
        <v>5514</v>
      </c>
      <c r="E757" s="4" t="s">
        <v>363</v>
      </c>
      <c r="F757" s="4" t="s">
        <v>872</v>
      </c>
      <c r="G757" s="171">
        <v>8.7800000000000003E-2</v>
      </c>
      <c r="H757" s="4" t="s">
        <v>8270</v>
      </c>
      <c r="I757" s="6" t="s">
        <v>2024</v>
      </c>
    </row>
    <row r="758" spans="1:9" ht="20.399999999999999" x14ac:dyDescent="0.3">
      <c r="A758" s="3">
        <v>44742</v>
      </c>
      <c r="B758" s="4" t="s">
        <v>8271</v>
      </c>
      <c r="C758" s="4" t="s">
        <v>8272</v>
      </c>
      <c r="D758" s="4" t="s">
        <v>5514</v>
      </c>
      <c r="E758" s="4" t="s">
        <v>363</v>
      </c>
      <c r="F758" s="4" t="s">
        <v>872</v>
      </c>
      <c r="G758" s="171">
        <v>8.7300000000000003E-2</v>
      </c>
      <c r="H758" s="4" t="s">
        <v>8273</v>
      </c>
      <c r="I758" s="6" t="s">
        <v>2024</v>
      </c>
    </row>
    <row r="759" spans="1:9" ht="20.399999999999999" x14ac:dyDescent="0.3">
      <c r="A759" s="3">
        <v>44742</v>
      </c>
      <c r="B759" s="4" t="s">
        <v>8274</v>
      </c>
      <c r="C759" s="4" t="s">
        <v>8275</v>
      </c>
      <c r="D759" s="4" t="s">
        <v>8276</v>
      </c>
      <c r="E759" s="4" t="s">
        <v>363</v>
      </c>
      <c r="F759" s="4" t="s">
        <v>872</v>
      </c>
      <c r="G759" s="171">
        <v>0.21879999999999999</v>
      </c>
      <c r="H759" s="4" t="s">
        <v>8277</v>
      </c>
      <c r="I759" s="6" t="s">
        <v>2024</v>
      </c>
    </row>
    <row r="760" spans="1:9" ht="40.799999999999997" x14ac:dyDescent="0.3">
      <c r="A760" s="3">
        <v>44742</v>
      </c>
      <c r="B760" s="4" t="s">
        <v>8278</v>
      </c>
      <c r="C760" s="4" t="s">
        <v>8279</v>
      </c>
      <c r="D760" s="4" t="s">
        <v>8280</v>
      </c>
      <c r="E760" s="4" t="s">
        <v>368</v>
      </c>
      <c r="F760" s="4" t="s">
        <v>7369</v>
      </c>
      <c r="G760" s="171">
        <v>346.09350000000001</v>
      </c>
      <c r="H760" s="4" t="s">
        <v>8281</v>
      </c>
      <c r="I760" s="6" t="s">
        <v>2024</v>
      </c>
    </row>
    <row r="761" spans="1:9" ht="51" x14ac:dyDescent="0.3">
      <c r="A761" s="3">
        <v>44742</v>
      </c>
      <c r="B761" s="4" t="s">
        <v>8282</v>
      </c>
      <c r="C761" s="4" t="s">
        <v>8283</v>
      </c>
      <c r="D761" s="4" t="s">
        <v>8284</v>
      </c>
      <c r="E761" s="4" t="s">
        <v>368</v>
      </c>
      <c r="F761" s="4" t="s">
        <v>383</v>
      </c>
      <c r="G761" s="171">
        <v>445.31060000000002</v>
      </c>
      <c r="H761" s="4" t="s">
        <v>8285</v>
      </c>
      <c r="I761" s="6" t="s">
        <v>2024</v>
      </c>
    </row>
    <row r="762" spans="1:9" ht="20.399999999999999" x14ac:dyDescent="0.3">
      <c r="A762" s="3">
        <v>44742</v>
      </c>
      <c r="B762" s="4" t="s">
        <v>4881</v>
      </c>
      <c r="C762" s="4" t="s">
        <v>8286</v>
      </c>
      <c r="D762" s="4" t="s">
        <v>5455</v>
      </c>
      <c r="E762" s="4" t="s">
        <v>363</v>
      </c>
      <c r="F762" s="4" t="s">
        <v>7369</v>
      </c>
      <c r="G762" s="171">
        <v>6.5316000000000001</v>
      </c>
      <c r="H762" s="4" t="s">
        <v>8287</v>
      </c>
      <c r="I762" s="6" t="s">
        <v>2024</v>
      </c>
    </row>
    <row r="763" spans="1:9" ht="61.2" x14ac:dyDescent="0.3">
      <c r="A763" s="3">
        <v>44742</v>
      </c>
      <c r="B763" s="4" t="s">
        <v>8288</v>
      </c>
      <c r="C763" s="4" t="s">
        <v>8289</v>
      </c>
      <c r="D763" s="4" t="s">
        <v>8290</v>
      </c>
      <c r="E763" s="4" t="s">
        <v>368</v>
      </c>
      <c r="F763" s="4" t="s">
        <v>383</v>
      </c>
      <c r="G763" s="171">
        <v>1213.1079</v>
      </c>
      <c r="H763" s="4" t="s">
        <v>8291</v>
      </c>
      <c r="I763" s="6" t="s">
        <v>2024</v>
      </c>
    </row>
    <row r="764" spans="1:9" ht="20.399999999999999" x14ac:dyDescent="0.3">
      <c r="A764" s="3">
        <v>44742</v>
      </c>
      <c r="B764" s="4" t="s">
        <v>8292</v>
      </c>
      <c r="C764" s="4" t="s">
        <v>8293</v>
      </c>
      <c r="D764" s="4" t="s">
        <v>8294</v>
      </c>
      <c r="E764" s="4" t="s">
        <v>363</v>
      </c>
      <c r="F764" s="4" t="s">
        <v>378</v>
      </c>
      <c r="G764" s="171">
        <v>143.55109999999999</v>
      </c>
      <c r="H764" s="4" t="s">
        <v>8295</v>
      </c>
      <c r="I764" s="6" t="s">
        <v>2024</v>
      </c>
    </row>
    <row r="765" spans="1:9" ht="20.399999999999999" x14ac:dyDescent="0.3">
      <c r="A765" s="3">
        <v>44742</v>
      </c>
      <c r="B765" s="4" t="s">
        <v>8296</v>
      </c>
      <c r="C765" s="4" t="s">
        <v>8297</v>
      </c>
      <c r="D765" s="4" t="s">
        <v>8298</v>
      </c>
      <c r="E765" s="4" t="s">
        <v>368</v>
      </c>
      <c r="F765" s="4" t="s">
        <v>4337</v>
      </c>
      <c r="G765" s="171">
        <v>4.3013000000000003</v>
      </c>
      <c r="H765" s="4" t="s">
        <v>8299</v>
      </c>
      <c r="I765" s="6" t="s">
        <v>2024</v>
      </c>
    </row>
    <row r="766" spans="1:9" ht="20.399999999999999" x14ac:dyDescent="0.3">
      <c r="A766" s="3">
        <v>44742</v>
      </c>
      <c r="B766" s="4" t="s">
        <v>8300</v>
      </c>
      <c r="C766" s="4" t="s">
        <v>8301</v>
      </c>
      <c r="D766" s="4" t="s">
        <v>8302</v>
      </c>
      <c r="E766" s="4" t="s">
        <v>363</v>
      </c>
      <c r="F766" s="4" t="s">
        <v>4337</v>
      </c>
      <c r="G766" s="171">
        <v>139.6874</v>
      </c>
      <c r="H766" s="4" t="s">
        <v>8303</v>
      </c>
      <c r="I766" s="6" t="s">
        <v>2024</v>
      </c>
    </row>
    <row r="767" spans="1:9" ht="20.399999999999999" x14ac:dyDescent="0.3">
      <c r="A767" s="3">
        <v>44742</v>
      </c>
      <c r="B767" s="4" t="s">
        <v>8304</v>
      </c>
      <c r="C767" s="4" t="s">
        <v>8305</v>
      </c>
      <c r="D767" s="4" t="s">
        <v>8306</v>
      </c>
      <c r="E767" s="4" t="s">
        <v>368</v>
      </c>
      <c r="F767" s="4" t="s">
        <v>4337</v>
      </c>
      <c r="G767" s="171">
        <v>550.82839999999999</v>
      </c>
      <c r="H767" s="4" t="s">
        <v>8307</v>
      </c>
      <c r="I767" s="6" t="s">
        <v>2024</v>
      </c>
    </row>
    <row r="768" spans="1:9" ht="20.399999999999999" x14ac:dyDescent="0.3">
      <c r="A768" s="3">
        <v>44742</v>
      </c>
      <c r="B768" s="4" t="s">
        <v>8308</v>
      </c>
      <c r="C768" s="4" t="s">
        <v>8309</v>
      </c>
      <c r="D768" s="4" t="s">
        <v>8310</v>
      </c>
      <c r="E768" s="4" t="s">
        <v>368</v>
      </c>
      <c r="F768" s="4" t="s">
        <v>8311</v>
      </c>
      <c r="G768" s="171">
        <v>925.86030000000005</v>
      </c>
      <c r="H768" s="4" t="s">
        <v>8312</v>
      </c>
      <c r="I768" s="6" t="s">
        <v>2024</v>
      </c>
    </row>
    <row r="769" spans="1:9" ht="20.399999999999999" x14ac:dyDescent="0.3">
      <c r="A769" s="3">
        <v>44742</v>
      </c>
      <c r="B769" s="4" t="s">
        <v>8313</v>
      </c>
      <c r="C769" s="4" t="s">
        <v>8314</v>
      </c>
      <c r="D769" s="4" t="s">
        <v>8315</v>
      </c>
      <c r="E769" s="4" t="s">
        <v>363</v>
      </c>
      <c r="F769" s="4" t="s">
        <v>4337</v>
      </c>
      <c r="G769" s="171">
        <v>244.65270000000001</v>
      </c>
      <c r="H769" s="4" t="s">
        <v>8316</v>
      </c>
      <c r="I769" s="6" t="s">
        <v>2024</v>
      </c>
    </row>
    <row r="770" spans="1:9" ht="20.399999999999999" x14ac:dyDescent="0.3">
      <c r="A770" s="3">
        <v>44742</v>
      </c>
      <c r="B770" s="4" t="s">
        <v>8317</v>
      </c>
      <c r="C770" s="4" t="s">
        <v>8318</v>
      </c>
      <c r="D770" s="4" t="s">
        <v>8319</v>
      </c>
      <c r="E770" s="4" t="s">
        <v>363</v>
      </c>
      <c r="F770" s="4" t="s">
        <v>378</v>
      </c>
      <c r="G770" s="171">
        <v>19.390699999999999</v>
      </c>
      <c r="H770" s="4" t="s">
        <v>8320</v>
      </c>
      <c r="I770" s="6" t="s">
        <v>2024</v>
      </c>
    </row>
    <row r="771" spans="1:9" ht="30.6" x14ac:dyDescent="0.3">
      <c r="A771" s="3">
        <v>44742</v>
      </c>
      <c r="B771" s="4" t="s">
        <v>8321</v>
      </c>
      <c r="C771" s="4" t="s">
        <v>8322</v>
      </c>
      <c r="D771" s="4" t="s">
        <v>8323</v>
      </c>
      <c r="E771" s="4" t="s">
        <v>368</v>
      </c>
      <c r="F771" s="4" t="s">
        <v>4337</v>
      </c>
      <c r="G771" s="171">
        <v>399.55489999999998</v>
      </c>
      <c r="H771" s="4" t="s">
        <v>8324</v>
      </c>
      <c r="I771" s="6" t="s">
        <v>2024</v>
      </c>
    </row>
    <row r="772" spans="1:9" ht="20.399999999999999" x14ac:dyDescent="0.3">
      <c r="A772" s="3">
        <v>44742</v>
      </c>
      <c r="B772" s="4" t="s">
        <v>8325</v>
      </c>
      <c r="C772" s="4" t="s">
        <v>8326</v>
      </c>
      <c r="D772" s="4" t="s">
        <v>8327</v>
      </c>
      <c r="E772" s="4" t="s">
        <v>368</v>
      </c>
      <c r="F772" s="4" t="s">
        <v>4337</v>
      </c>
      <c r="G772" s="171">
        <v>225.21889999999999</v>
      </c>
      <c r="H772" s="4" t="s">
        <v>8328</v>
      </c>
      <c r="I772" s="6" t="s">
        <v>2024</v>
      </c>
    </row>
    <row r="773" spans="1:9" ht="20.399999999999999" x14ac:dyDescent="0.3">
      <c r="A773" s="3">
        <v>44742</v>
      </c>
      <c r="B773" s="4" t="s">
        <v>8329</v>
      </c>
      <c r="C773" s="4" t="s">
        <v>8330</v>
      </c>
      <c r="D773" s="4" t="s">
        <v>8331</v>
      </c>
      <c r="E773" s="4" t="s">
        <v>363</v>
      </c>
      <c r="F773" s="4" t="s">
        <v>4337</v>
      </c>
      <c r="G773" s="171">
        <v>139.58099999999999</v>
      </c>
      <c r="H773" s="4" t="s">
        <v>8332</v>
      </c>
      <c r="I773" s="6" t="s">
        <v>2024</v>
      </c>
    </row>
    <row r="774" spans="1:9" ht="20.399999999999999" x14ac:dyDescent="0.3">
      <c r="A774" s="3">
        <v>44742</v>
      </c>
      <c r="B774" s="4" t="s">
        <v>8333</v>
      </c>
      <c r="C774" s="4" t="s">
        <v>8334</v>
      </c>
      <c r="D774" s="4" t="s">
        <v>8315</v>
      </c>
      <c r="E774" s="4" t="s">
        <v>363</v>
      </c>
      <c r="F774" s="4" t="s">
        <v>8311</v>
      </c>
      <c r="G774" s="171">
        <v>78.244799999999998</v>
      </c>
      <c r="H774" s="4" t="s">
        <v>8335</v>
      </c>
      <c r="I774" s="6" t="s">
        <v>2024</v>
      </c>
    </row>
    <row r="775" spans="1:9" ht="20.399999999999999" x14ac:dyDescent="0.3">
      <c r="A775" s="3">
        <v>44742</v>
      </c>
      <c r="B775" s="4" t="s">
        <v>8336</v>
      </c>
      <c r="C775" s="4" t="s">
        <v>8337</v>
      </c>
      <c r="D775" s="4" t="s">
        <v>8338</v>
      </c>
      <c r="E775" s="4" t="s">
        <v>363</v>
      </c>
      <c r="F775" s="4" t="s">
        <v>4337</v>
      </c>
      <c r="G775" s="171">
        <v>105.5702</v>
      </c>
      <c r="H775" s="4" t="s">
        <v>8339</v>
      </c>
      <c r="I775" s="6" t="s">
        <v>2024</v>
      </c>
    </row>
    <row r="776" spans="1:9" ht="20.399999999999999" x14ac:dyDescent="0.3">
      <c r="A776" s="3">
        <v>44742</v>
      </c>
      <c r="B776" s="4" t="s">
        <v>8340</v>
      </c>
      <c r="C776" s="4" t="s">
        <v>8341</v>
      </c>
      <c r="D776" s="4" t="s">
        <v>8342</v>
      </c>
      <c r="E776" s="4" t="s">
        <v>478</v>
      </c>
      <c r="F776" s="4" t="s">
        <v>872</v>
      </c>
      <c r="G776" s="171">
        <v>0.10290000000000001</v>
      </c>
      <c r="H776" s="4" t="s">
        <v>8343</v>
      </c>
      <c r="I776" s="6" t="s">
        <v>2024</v>
      </c>
    </row>
    <row r="777" spans="1:9" ht="20.399999999999999" x14ac:dyDescent="0.3">
      <c r="A777" s="3">
        <v>44742</v>
      </c>
      <c r="B777" s="4" t="s">
        <v>8344</v>
      </c>
      <c r="C777" s="4" t="s">
        <v>8345</v>
      </c>
      <c r="D777" s="4" t="s">
        <v>8346</v>
      </c>
      <c r="E777" s="4" t="s">
        <v>363</v>
      </c>
      <c r="F777" s="4" t="s">
        <v>872</v>
      </c>
      <c r="G777" s="171">
        <v>2.6100000000000002E-2</v>
      </c>
      <c r="H777" s="4" t="s">
        <v>8347</v>
      </c>
      <c r="I777" s="6" t="s">
        <v>2024</v>
      </c>
    </row>
    <row r="778" spans="1:9" ht="20.399999999999999" x14ac:dyDescent="0.3">
      <c r="A778" s="3">
        <v>44742</v>
      </c>
      <c r="B778" s="4" t="s">
        <v>8348</v>
      </c>
      <c r="C778" s="4" t="s">
        <v>8349</v>
      </c>
      <c r="D778" s="4" t="s">
        <v>8350</v>
      </c>
      <c r="E778" s="4" t="s">
        <v>478</v>
      </c>
      <c r="F778" s="4" t="s">
        <v>872</v>
      </c>
      <c r="G778" s="171">
        <v>2.1100000000000001E-2</v>
      </c>
      <c r="H778" s="4" t="s">
        <v>8351</v>
      </c>
      <c r="I778" s="6" t="s">
        <v>2024</v>
      </c>
    </row>
    <row r="779" spans="1:9" ht="20.399999999999999" x14ac:dyDescent="0.3">
      <c r="A779" s="3">
        <v>44742</v>
      </c>
      <c r="B779" s="4" t="s">
        <v>8352</v>
      </c>
      <c r="C779" s="4" t="s">
        <v>8353</v>
      </c>
      <c r="D779" s="4" t="s">
        <v>4064</v>
      </c>
      <c r="E779" s="4" t="s">
        <v>368</v>
      </c>
      <c r="F779" s="4" t="s">
        <v>872</v>
      </c>
      <c r="G779" s="171">
        <v>0.1062</v>
      </c>
      <c r="H779" s="4" t="s">
        <v>8354</v>
      </c>
      <c r="I779" s="6" t="s">
        <v>2024</v>
      </c>
    </row>
    <row r="780" spans="1:9" ht="20.399999999999999" x14ac:dyDescent="0.3">
      <c r="A780" s="3">
        <v>44742</v>
      </c>
      <c r="B780" s="4" t="s">
        <v>8355</v>
      </c>
      <c r="C780" s="4" t="s">
        <v>8356</v>
      </c>
      <c r="D780" s="4" t="s">
        <v>3400</v>
      </c>
      <c r="E780" s="4" t="s">
        <v>478</v>
      </c>
      <c r="F780" s="4" t="s">
        <v>872</v>
      </c>
      <c r="G780" s="171">
        <v>4.1300000000000003E-2</v>
      </c>
      <c r="H780" s="4" t="s">
        <v>8357</v>
      </c>
      <c r="I780" s="6" t="s">
        <v>2024</v>
      </c>
    </row>
    <row r="781" spans="1:9" ht="20.399999999999999" x14ac:dyDescent="0.3">
      <c r="A781" s="3">
        <v>44742</v>
      </c>
      <c r="B781" s="4" t="s">
        <v>8358</v>
      </c>
      <c r="C781" s="4" t="s">
        <v>8359</v>
      </c>
      <c r="D781" s="4" t="s">
        <v>2821</v>
      </c>
      <c r="E781" s="4" t="s">
        <v>368</v>
      </c>
      <c r="F781" s="4" t="s">
        <v>872</v>
      </c>
      <c r="G781" s="171">
        <v>0.44740000000000002</v>
      </c>
      <c r="H781" s="4" t="s">
        <v>8360</v>
      </c>
      <c r="I781" s="6" t="s">
        <v>2024</v>
      </c>
    </row>
    <row r="782" spans="1:9" ht="20.399999999999999" x14ac:dyDescent="0.3">
      <c r="A782" s="3">
        <v>44742</v>
      </c>
      <c r="B782" s="4" t="s">
        <v>8361</v>
      </c>
      <c r="C782" s="4" t="s">
        <v>8362</v>
      </c>
      <c r="D782" s="4" t="s">
        <v>8363</v>
      </c>
      <c r="E782" s="4" t="s">
        <v>363</v>
      </c>
      <c r="F782" s="4" t="s">
        <v>872</v>
      </c>
      <c r="G782" s="171">
        <v>4.1399999999999999E-2</v>
      </c>
      <c r="H782" s="4" t="s">
        <v>8364</v>
      </c>
      <c r="I782" s="6" t="s">
        <v>2024</v>
      </c>
    </row>
    <row r="783" spans="1:9" ht="20.399999999999999" x14ac:dyDescent="0.3">
      <c r="A783" s="3">
        <v>44742</v>
      </c>
      <c r="B783" s="4" t="s">
        <v>8365</v>
      </c>
      <c r="C783" s="4" t="s">
        <v>8366</v>
      </c>
      <c r="D783" s="4" t="s">
        <v>8367</v>
      </c>
      <c r="E783" s="4" t="s">
        <v>363</v>
      </c>
      <c r="F783" s="4" t="s">
        <v>872</v>
      </c>
      <c r="G783" s="171">
        <v>5.5E-2</v>
      </c>
      <c r="H783" s="4" t="s">
        <v>8368</v>
      </c>
      <c r="I783" s="6" t="s">
        <v>2024</v>
      </c>
    </row>
    <row r="784" spans="1:9" ht="30.6" x14ac:dyDescent="0.3">
      <c r="A784" s="3">
        <v>44742</v>
      </c>
      <c r="B784" s="4" t="s">
        <v>8288</v>
      </c>
      <c r="C784" s="4" t="s">
        <v>8369</v>
      </c>
      <c r="D784" s="4" t="s">
        <v>8370</v>
      </c>
      <c r="E784" s="4" t="s">
        <v>363</v>
      </c>
      <c r="F784" s="4" t="s">
        <v>383</v>
      </c>
      <c r="G784" s="171">
        <v>32.203200000000002</v>
      </c>
      <c r="H784" s="4" t="s">
        <v>8371</v>
      </c>
      <c r="I784" s="6" t="s">
        <v>2024</v>
      </c>
    </row>
    <row r="785" spans="1:9" ht="20.399999999999999" x14ac:dyDescent="0.3">
      <c r="A785" s="3">
        <v>44742</v>
      </c>
      <c r="B785" s="4" t="s">
        <v>8372</v>
      </c>
      <c r="C785" s="4" t="s">
        <v>8373</v>
      </c>
      <c r="D785" s="4" t="s">
        <v>8374</v>
      </c>
      <c r="E785" s="4" t="s">
        <v>478</v>
      </c>
      <c r="F785" s="4" t="s">
        <v>872</v>
      </c>
      <c r="G785" s="171">
        <v>0.25419999999999998</v>
      </c>
      <c r="H785" s="4" t="s">
        <v>8375</v>
      </c>
      <c r="I785" s="6" t="s">
        <v>2024</v>
      </c>
    </row>
    <row r="786" spans="1:9" ht="30.6" x14ac:dyDescent="0.3">
      <c r="A786" s="3">
        <v>44742</v>
      </c>
      <c r="B786" s="4" t="s">
        <v>8264</v>
      </c>
      <c r="C786" s="4" t="s">
        <v>8376</v>
      </c>
      <c r="D786" s="4" t="s">
        <v>7314</v>
      </c>
      <c r="E786" s="4" t="s">
        <v>363</v>
      </c>
      <c r="F786" s="4" t="s">
        <v>383</v>
      </c>
      <c r="G786" s="171">
        <v>6.5323000000000002</v>
      </c>
      <c r="H786" s="4" t="s">
        <v>8377</v>
      </c>
      <c r="I786" s="6" t="s">
        <v>2024</v>
      </c>
    </row>
    <row r="787" spans="1:9" ht="20.399999999999999" x14ac:dyDescent="0.3">
      <c r="A787" s="3">
        <v>44742</v>
      </c>
      <c r="B787" s="4" t="s">
        <v>8378</v>
      </c>
      <c r="C787" s="4" t="s">
        <v>8379</v>
      </c>
      <c r="D787" s="4" t="s">
        <v>7343</v>
      </c>
      <c r="E787" s="4" t="s">
        <v>478</v>
      </c>
      <c r="F787" s="4" t="s">
        <v>643</v>
      </c>
      <c r="G787" s="171">
        <v>1.5215000000000001</v>
      </c>
      <c r="H787" s="4" t="s">
        <v>8380</v>
      </c>
      <c r="I787" s="6" t="s">
        <v>2024</v>
      </c>
    </row>
    <row r="788" spans="1:9" ht="20.399999999999999" x14ac:dyDescent="0.3">
      <c r="A788" s="3">
        <v>44742</v>
      </c>
      <c r="B788" s="4" t="s">
        <v>8381</v>
      </c>
      <c r="C788" s="4" t="s">
        <v>8382</v>
      </c>
      <c r="D788" s="4" t="s">
        <v>3384</v>
      </c>
      <c r="E788" s="4" t="s">
        <v>363</v>
      </c>
      <c r="F788" s="4" t="s">
        <v>872</v>
      </c>
      <c r="G788" s="171">
        <v>0.1134</v>
      </c>
      <c r="H788" s="4" t="s">
        <v>8383</v>
      </c>
      <c r="I788" s="6" t="s">
        <v>2024</v>
      </c>
    </row>
    <row r="789" spans="1:9" ht="20.399999999999999" x14ac:dyDescent="0.3">
      <c r="A789" s="3">
        <v>44742</v>
      </c>
      <c r="B789" s="4" t="s">
        <v>8384</v>
      </c>
      <c r="C789" s="4" t="s">
        <v>8385</v>
      </c>
      <c r="D789" s="4" t="s">
        <v>3502</v>
      </c>
      <c r="E789" s="4" t="s">
        <v>478</v>
      </c>
      <c r="F789" s="4" t="s">
        <v>872</v>
      </c>
      <c r="G789" s="171">
        <v>3.61E-2</v>
      </c>
      <c r="H789" s="4" t="s">
        <v>8386</v>
      </c>
      <c r="I789" s="6" t="s">
        <v>2024</v>
      </c>
    </row>
    <row r="790" spans="1:9" ht="20.399999999999999" x14ac:dyDescent="0.3">
      <c r="A790" s="3">
        <v>44742</v>
      </c>
      <c r="B790" s="4" t="s">
        <v>8387</v>
      </c>
      <c r="C790" s="4" t="s">
        <v>8388</v>
      </c>
      <c r="D790" s="4" t="s">
        <v>4352</v>
      </c>
      <c r="E790" s="4" t="s">
        <v>478</v>
      </c>
      <c r="F790" s="4" t="s">
        <v>872</v>
      </c>
      <c r="G790" s="171">
        <v>0.1341</v>
      </c>
      <c r="H790" s="4" t="s">
        <v>8389</v>
      </c>
      <c r="I790" s="6" t="s">
        <v>2024</v>
      </c>
    </row>
    <row r="791" spans="1:9" ht="20.399999999999999" x14ac:dyDescent="0.3">
      <c r="A791" s="3">
        <v>44742</v>
      </c>
      <c r="B791" s="4" t="s">
        <v>8390</v>
      </c>
      <c r="C791" s="4" t="s">
        <v>8391</v>
      </c>
      <c r="D791" s="4" t="s">
        <v>8392</v>
      </c>
      <c r="E791" s="4" t="s">
        <v>478</v>
      </c>
      <c r="F791" s="4" t="s">
        <v>872</v>
      </c>
      <c r="G791" s="171">
        <v>0.1012</v>
      </c>
      <c r="H791" s="4" t="s">
        <v>8393</v>
      </c>
      <c r="I791" s="6" t="s">
        <v>2024</v>
      </c>
    </row>
    <row r="792" spans="1:9" ht="40.799999999999997" x14ac:dyDescent="0.3">
      <c r="A792" s="3">
        <v>44742</v>
      </c>
      <c r="B792" s="4" t="s">
        <v>8394</v>
      </c>
      <c r="C792" s="4" t="s">
        <v>8395</v>
      </c>
      <c r="D792" s="4" t="s">
        <v>8396</v>
      </c>
      <c r="E792" s="4" t="s">
        <v>368</v>
      </c>
      <c r="F792" s="4" t="s">
        <v>383</v>
      </c>
      <c r="G792" s="171">
        <v>168.565</v>
      </c>
      <c r="H792" s="4" t="s">
        <v>8397</v>
      </c>
      <c r="I792" s="6" t="s">
        <v>2024</v>
      </c>
    </row>
    <row r="793" spans="1:9" ht="20.399999999999999" x14ac:dyDescent="0.3">
      <c r="A793" s="3">
        <v>44742</v>
      </c>
      <c r="B793" s="4" t="s">
        <v>8398</v>
      </c>
      <c r="C793" s="4" t="s">
        <v>8399</v>
      </c>
      <c r="D793" s="4" t="s">
        <v>8400</v>
      </c>
      <c r="E793" s="4" t="s">
        <v>363</v>
      </c>
      <c r="F793" s="4" t="s">
        <v>872</v>
      </c>
      <c r="G793" s="171">
        <v>0.16339999999999999</v>
      </c>
      <c r="H793" s="4" t="s">
        <v>8401</v>
      </c>
      <c r="I793" s="6" t="s">
        <v>2024</v>
      </c>
    </row>
    <row r="794" spans="1:9" ht="20.399999999999999" x14ac:dyDescent="0.3">
      <c r="A794" s="3">
        <v>44742</v>
      </c>
      <c r="B794" s="4" t="s">
        <v>7334</v>
      </c>
      <c r="C794" s="4" t="s">
        <v>8402</v>
      </c>
      <c r="D794" s="4" t="s">
        <v>6149</v>
      </c>
      <c r="E794" s="4" t="s">
        <v>368</v>
      </c>
      <c r="F794" s="4" t="s">
        <v>362</v>
      </c>
      <c r="G794" s="171">
        <v>71.935599999999994</v>
      </c>
      <c r="H794" s="4" t="s">
        <v>8403</v>
      </c>
      <c r="I794" s="6" t="s">
        <v>2024</v>
      </c>
    </row>
    <row r="795" spans="1:9" ht="20.399999999999999" x14ac:dyDescent="0.3">
      <c r="A795" s="3">
        <v>44742</v>
      </c>
      <c r="B795" s="4" t="s">
        <v>8404</v>
      </c>
      <c r="C795" s="4" t="s">
        <v>8405</v>
      </c>
      <c r="D795" s="4" t="s">
        <v>8406</v>
      </c>
      <c r="E795" s="4" t="s">
        <v>368</v>
      </c>
      <c r="F795" s="4" t="s">
        <v>378</v>
      </c>
      <c r="G795" s="171">
        <v>644.55309999999997</v>
      </c>
      <c r="H795" s="4" t="s">
        <v>8407</v>
      </c>
      <c r="I795" s="6" t="s">
        <v>2024</v>
      </c>
    </row>
    <row r="796" spans="1:9" ht="20.399999999999999" x14ac:dyDescent="0.3">
      <c r="A796" s="3">
        <v>44742</v>
      </c>
      <c r="B796" s="4" t="s">
        <v>8408</v>
      </c>
      <c r="C796" s="4" t="s">
        <v>8409</v>
      </c>
      <c r="D796" s="4" t="s">
        <v>8410</v>
      </c>
      <c r="E796" s="4" t="s">
        <v>363</v>
      </c>
      <c r="F796" s="4" t="s">
        <v>4337</v>
      </c>
      <c r="G796" s="171">
        <v>34.880200000000002</v>
      </c>
      <c r="H796" s="4" t="s">
        <v>8411</v>
      </c>
      <c r="I796" s="6" t="s">
        <v>2024</v>
      </c>
    </row>
    <row r="797" spans="1:9" ht="20.399999999999999" x14ac:dyDescent="0.3">
      <c r="A797" s="3">
        <v>44742</v>
      </c>
      <c r="B797" s="4" t="s">
        <v>8412</v>
      </c>
      <c r="C797" s="4" t="s">
        <v>8413</v>
      </c>
      <c r="D797" s="4" t="s">
        <v>8414</v>
      </c>
      <c r="E797" s="4" t="s">
        <v>368</v>
      </c>
      <c r="F797" s="4" t="s">
        <v>4337</v>
      </c>
      <c r="G797" s="171">
        <v>57.9773</v>
      </c>
      <c r="H797" s="4" t="s">
        <v>8415</v>
      </c>
      <c r="I797" s="6" t="s">
        <v>2024</v>
      </c>
    </row>
    <row r="798" spans="1:9" ht="30.6" x14ac:dyDescent="0.3">
      <c r="A798" s="3">
        <v>44742</v>
      </c>
      <c r="B798" s="4" t="s">
        <v>8416</v>
      </c>
      <c r="C798" s="4" t="s">
        <v>8417</v>
      </c>
      <c r="D798" s="4" t="s">
        <v>8418</v>
      </c>
      <c r="E798" s="4" t="s">
        <v>368</v>
      </c>
      <c r="F798" s="4" t="s">
        <v>4337</v>
      </c>
      <c r="G798" s="171">
        <v>189.6634</v>
      </c>
      <c r="H798" s="4" t="s">
        <v>8419</v>
      </c>
      <c r="I798" s="6" t="s">
        <v>2024</v>
      </c>
    </row>
    <row r="799" spans="1:9" ht="20.399999999999999" x14ac:dyDescent="0.3">
      <c r="A799" s="3">
        <v>44742</v>
      </c>
      <c r="B799" s="4" t="s">
        <v>8420</v>
      </c>
      <c r="C799" s="4" t="s">
        <v>8421</v>
      </c>
      <c r="D799" s="4" t="s">
        <v>8422</v>
      </c>
      <c r="E799" s="4" t="s">
        <v>368</v>
      </c>
      <c r="F799" s="4" t="s">
        <v>4337</v>
      </c>
      <c r="G799" s="171">
        <v>25.5838</v>
      </c>
      <c r="H799" s="4" t="s">
        <v>8423</v>
      </c>
      <c r="I799" s="6" t="s">
        <v>2024</v>
      </c>
    </row>
    <row r="800" spans="1:9" ht="20.399999999999999" x14ac:dyDescent="0.3">
      <c r="A800" s="3">
        <v>44742</v>
      </c>
      <c r="B800" s="4" t="s">
        <v>8424</v>
      </c>
      <c r="C800" s="4" t="s">
        <v>8425</v>
      </c>
      <c r="D800" s="4" t="s">
        <v>8426</v>
      </c>
      <c r="E800" s="4" t="s">
        <v>363</v>
      </c>
      <c r="F800" s="4" t="s">
        <v>4337</v>
      </c>
      <c r="G800" s="171">
        <v>4.9234999999999998</v>
      </c>
      <c r="H800" s="4" t="s">
        <v>8427</v>
      </c>
      <c r="I800" s="6" t="s">
        <v>2024</v>
      </c>
    </row>
    <row r="801" spans="1:9" ht="20.399999999999999" x14ac:dyDescent="0.3">
      <c r="A801" s="3">
        <v>44742</v>
      </c>
      <c r="B801" s="4" t="s">
        <v>8428</v>
      </c>
      <c r="C801" s="4" t="s">
        <v>8429</v>
      </c>
      <c r="D801" s="4" t="s">
        <v>8430</v>
      </c>
      <c r="E801" s="4" t="s">
        <v>363</v>
      </c>
      <c r="F801" s="4" t="s">
        <v>4337</v>
      </c>
      <c r="G801" s="171">
        <v>0.31009999999999999</v>
      </c>
      <c r="H801" s="4" t="s">
        <v>8431</v>
      </c>
      <c r="I801" s="6" t="s">
        <v>2024</v>
      </c>
    </row>
    <row r="802" spans="1:9" ht="20.399999999999999" x14ac:dyDescent="0.3">
      <c r="A802" s="3">
        <v>44742</v>
      </c>
      <c r="B802" s="4" t="s">
        <v>8432</v>
      </c>
      <c r="C802" s="4" t="s">
        <v>8433</v>
      </c>
      <c r="D802" s="4" t="s">
        <v>8434</v>
      </c>
      <c r="E802" s="4" t="s">
        <v>368</v>
      </c>
      <c r="F802" s="4" t="s">
        <v>872</v>
      </c>
      <c r="G802" s="171">
        <v>0.1807</v>
      </c>
      <c r="H802" s="4" t="s">
        <v>8435</v>
      </c>
      <c r="I802" s="6" t="s">
        <v>2024</v>
      </c>
    </row>
    <row r="803" spans="1:9" ht="30.6" x14ac:dyDescent="0.3">
      <c r="A803" s="3">
        <v>44742</v>
      </c>
      <c r="B803" s="4" t="s">
        <v>8436</v>
      </c>
      <c r="C803" s="4" t="s">
        <v>8437</v>
      </c>
      <c r="D803" s="4" t="s">
        <v>8438</v>
      </c>
      <c r="E803" s="4" t="s">
        <v>368</v>
      </c>
      <c r="F803" s="4" t="s">
        <v>4337</v>
      </c>
      <c r="G803" s="171">
        <v>94.710599999999999</v>
      </c>
      <c r="H803" s="4" t="s">
        <v>8439</v>
      </c>
      <c r="I803" s="6" t="s">
        <v>2024</v>
      </c>
    </row>
    <row r="804" spans="1:9" ht="71.400000000000006" x14ac:dyDescent="0.3">
      <c r="A804" s="3">
        <v>44742</v>
      </c>
      <c r="B804" s="4" t="s">
        <v>8440</v>
      </c>
      <c r="C804" s="4" t="s">
        <v>8441</v>
      </c>
      <c r="D804" s="4" t="s">
        <v>8442</v>
      </c>
      <c r="E804" s="4" t="s">
        <v>363</v>
      </c>
      <c r="F804" s="4" t="s">
        <v>378</v>
      </c>
      <c r="G804" s="171">
        <v>204.88050000000001</v>
      </c>
      <c r="H804" s="4" t="s">
        <v>8443</v>
      </c>
      <c r="I804" s="6" t="s">
        <v>2024</v>
      </c>
    </row>
    <row r="805" spans="1:9" ht="20.399999999999999" x14ac:dyDescent="0.3">
      <c r="A805" s="3">
        <v>44742</v>
      </c>
      <c r="B805" s="4" t="s">
        <v>8444</v>
      </c>
      <c r="C805" s="4" t="s">
        <v>8445</v>
      </c>
      <c r="D805" s="4" t="s">
        <v>8446</v>
      </c>
      <c r="E805" s="4" t="s">
        <v>363</v>
      </c>
      <c r="F805" s="4" t="s">
        <v>608</v>
      </c>
      <c r="G805" s="171">
        <v>0.56669999999999998</v>
      </c>
      <c r="H805" s="4" t="s">
        <v>8447</v>
      </c>
      <c r="I805" s="6" t="s">
        <v>2024</v>
      </c>
    </row>
    <row r="806" spans="1:9" ht="20.399999999999999" x14ac:dyDescent="0.3">
      <c r="A806" s="3">
        <v>44742</v>
      </c>
      <c r="B806" s="4" t="s">
        <v>8448</v>
      </c>
      <c r="C806" s="4" t="s">
        <v>8449</v>
      </c>
      <c r="D806" s="4" t="s">
        <v>4791</v>
      </c>
      <c r="E806" s="4" t="s">
        <v>363</v>
      </c>
      <c r="F806" s="4" t="s">
        <v>872</v>
      </c>
      <c r="G806" s="171">
        <v>0.63439999999999996</v>
      </c>
      <c r="H806" s="4" t="s">
        <v>8450</v>
      </c>
      <c r="I806" s="6" t="s">
        <v>2024</v>
      </c>
    </row>
    <row r="807" spans="1:9" ht="20.399999999999999" x14ac:dyDescent="0.3">
      <c r="A807" s="3">
        <v>44742</v>
      </c>
      <c r="B807" s="4" t="s">
        <v>8451</v>
      </c>
      <c r="C807" s="4" t="s">
        <v>8452</v>
      </c>
      <c r="D807" s="4" t="s">
        <v>8453</v>
      </c>
      <c r="E807" s="4" t="s">
        <v>363</v>
      </c>
      <c r="F807" s="4" t="s">
        <v>872</v>
      </c>
      <c r="G807" s="171">
        <v>6.6400000000000001E-2</v>
      </c>
      <c r="H807" s="4" t="s">
        <v>8454</v>
      </c>
      <c r="I807" s="6" t="s">
        <v>2024</v>
      </c>
    </row>
    <row r="808" spans="1:9" ht="20.399999999999999" x14ac:dyDescent="0.3">
      <c r="A808" s="3">
        <v>44742</v>
      </c>
      <c r="B808" s="4" t="s">
        <v>8455</v>
      </c>
      <c r="C808" s="4" t="s">
        <v>8456</v>
      </c>
      <c r="D808" s="4" t="s">
        <v>4791</v>
      </c>
      <c r="E808" s="4" t="s">
        <v>363</v>
      </c>
      <c r="F808" s="4" t="s">
        <v>872</v>
      </c>
      <c r="G808" s="171">
        <v>5.8999999999999997E-2</v>
      </c>
      <c r="H808" s="4" t="s">
        <v>8457</v>
      </c>
      <c r="I808" s="6" t="s">
        <v>2024</v>
      </c>
    </row>
    <row r="809" spans="1:9" ht="20.399999999999999" x14ac:dyDescent="0.3">
      <c r="A809" s="3">
        <v>44742</v>
      </c>
      <c r="B809" s="4" t="s">
        <v>8458</v>
      </c>
      <c r="C809" s="4" t="s">
        <v>8459</v>
      </c>
      <c r="D809" s="4" t="s">
        <v>2236</v>
      </c>
      <c r="E809" s="4" t="s">
        <v>363</v>
      </c>
      <c r="F809" s="4" t="s">
        <v>872</v>
      </c>
      <c r="G809" s="171">
        <v>0.13880000000000001</v>
      </c>
      <c r="H809" s="4" t="s">
        <v>8460</v>
      </c>
      <c r="I809" s="6" t="s">
        <v>2024</v>
      </c>
    </row>
    <row r="810" spans="1:9" ht="20.399999999999999" x14ac:dyDescent="0.3">
      <c r="A810" s="3">
        <v>44742</v>
      </c>
      <c r="B810" s="4" t="s">
        <v>8461</v>
      </c>
      <c r="C810" s="4" t="s">
        <v>8462</v>
      </c>
      <c r="D810" s="4" t="s">
        <v>7801</v>
      </c>
      <c r="E810" s="4" t="s">
        <v>478</v>
      </c>
      <c r="F810" s="4" t="s">
        <v>872</v>
      </c>
      <c r="G810" s="171">
        <v>1.84E-2</v>
      </c>
      <c r="H810" s="4" t="s">
        <v>8463</v>
      </c>
      <c r="I810" s="6" t="s">
        <v>2024</v>
      </c>
    </row>
    <row r="811" spans="1:9" ht="20.399999999999999" x14ac:dyDescent="0.3">
      <c r="A811" s="3">
        <v>44742</v>
      </c>
      <c r="B811" s="4" t="s">
        <v>8464</v>
      </c>
      <c r="C811" s="4" t="s">
        <v>8465</v>
      </c>
      <c r="D811" s="4" t="s">
        <v>8466</v>
      </c>
      <c r="E811" s="4" t="s">
        <v>368</v>
      </c>
      <c r="F811" s="4" t="s">
        <v>378</v>
      </c>
      <c r="G811" s="171">
        <v>9.2865000000000002</v>
      </c>
      <c r="H811" s="4" t="s">
        <v>8467</v>
      </c>
      <c r="I811" s="6" t="s">
        <v>2024</v>
      </c>
    </row>
    <row r="812" spans="1:9" ht="20.399999999999999" x14ac:dyDescent="0.3">
      <c r="A812" s="3">
        <v>44742</v>
      </c>
      <c r="B812" s="4" t="s">
        <v>8468</v>
      </c>
      <c r="C812" s="4" t="s">
        <v>8469</v>
      </c>
      <c r="D812" s="4" t="s">
        <v>8470</v>
      </c>
      <c r="E812" s="4" t="s">
        <v>368</v>
      </c>
      <c r="F812" s="4" t="s">
        <v>378</v>
      </c>
      <c r="G812" s="171">
        <v>14.614000000000001</v>
      </c>
      <c r="H812" s="4" t="s">
        <v>8471</v>
      </c>
      <c r="I812" s="6" t="s">
        <v>2024</v>
      </c>
    </row>
    <row r="813" spans="1:9" ht="20.399999999999999" x14ac:dyDescent="0.3">
      <c r="A813" s="3">
        <v>44742</v>
      </c>
      <c r="B813" s="4" t="s">
        <v>8472</v>
      </c>
      <c r="C813" s="4" t="s">
        <v>8473</v>
      </c>
      <c r="D813" s="4" t="s">
        <v>8474</v>
      </c>
      <c r="E813" s="4" t="s">
        <v>363</v>
      </c>
      <c r="F813" s="4" t="s">
        <v>378</v>
      </c>
      <c r="G813" s="171">
        <v>54.631900000000002</v>
      </c>
      <c r="H813" s="4" t="s">
        <v>8475</v>
      </c>
      <c r="I813" s="6" t="s">
        <v>2024</v>
      </c>
    </row>
    <row r="814" spans="1:9" ht="20.399999999999999" x14ac:dyDescent="0.3">
      <c r="A814" s="3">
        <v>44742</v>
      </c>
      <c r="B814" s="4" t="s">
        <v>8476</v>
      </c>
      <c r="C814" s="4" t="s">
        <v>8477</v>
      </c>
      <c r="D814" s="4" t="s">
        <v>7999</v>
      </c>
      <c r="E814" s="4" t="s">
        <v>478</v>
      </c>
      <c r="F814" s="4" t="s">
        <v>872</v>
      </c>
      <c r="G814" s="171">
        <v>0.20469999999999999</v>
      </c>
      <c r="H814" s="4" t="s">
        <v>8478</v>
      </c>
      <c r="I814" s="6" t="s">
        <v>2024</v>
      </c>
    </row>
    <row r="815" spans="1:9" ht="20.399999999999999" x14ac:dyDescent="0.3">
      <c r="A815" s="3">
        <v>44742</v>
      </c>
      <c r="B815" s="4" t="s">
        <v>8479</v>
      </c>
      <c r="C815" s="4" t="s">
        <v>8480</v>
      </c>
      <c r="D815" s="4" t="s">
        <v>7999</v>
      </c>
      <c r="E815" s="4" t="s">
        <v>478</v>
      </c>
      <c r="F815" s="4" t="s">
        <v>872</v>
      </c>
      <c r="G815" s="171">
        <v>1.0034000000000001</v>
      </c>
      <c r="H815" s="4" t="s">
        <v>8481</v>
      </c>
      <c r="I815" s="6" t="s">
        <v>2024</v>
      </c>
    </row>
    <row r="816" spans="1:9" ht="20.399999999999999" x14ac:dyDescent="0.3">
      <c r="A816" s="3">
        <v>44742</v>
      </c>
      <c r="B816" s="4" t="s">
        <v>8482</v>
      </c>
      <c r="C816" s="4" t="s">
        <v>8483</v>
      </c>
      <c r="D816" s="4" t="s">
        <v>4855</v>
      </c>
      <c r="E816" s="4" t="s">
        <v>363</v>
      </c>
      <c r="F816" s="4" t="s">
        <v>872</v>
      </c>
      <c r="G816" s="171">
        <v>4.8599999999999997E-2</v>
      </c>
      <c r="H816" s="4" t="s">
        <v>8484</v>
      </c>
      <c r="I816" s="6" t="s">
        <v>2024</v>
      </c>
    </row>
    <row r="817" spans="1:9" ht="20.399999999999999" x14ac:dyDescent="0.3">
      <c r="A817" s="3">
        <v>44742</v>
      </c>
      <c r="B817" s="4" t="s">
        <v>8485</v>
      </c>
      <c r="C817" s="4" t="s">
        <v>8486</v>
      </c>
      <c r="D817" s="4" t="s">
        <v>8487</v>
      </c>
      <c r="E817" s="4" t="s">
        <v>363</v>
      </c>
      <c r="F817" s="4" t="s">
        <v>362</v>
      </c>
      <c r="G817" s="171">
        <v>0.13370000000000001</v>
      </c>
      <c r="H817" s="4" t="s">
        <v>8488</v>
      </c>
      <c r="I817" s="6" t="s">
        <v>2024</v>
      </c>
    </row>
    <row r="818" spans="1:9" ht="142.80000000000001" x14ac:dyDescent="0.3">
      <c r="A818" s="3">
        <v>44742</v>
      </c>
      <c r="B818" s="4" t="s">
        <v>3773</v>
      </c>
      <c r="C818" s="4" t="s">
        <v>8489</v>
      </c>
      <c r="D818" s="4" t="s">
        <v>8490</v>
      </c>
      <c r="E818" s="4" t="s">
        <v>368</v>
      </c>
      <c r="F818" s="4" t="s">
        <v>383</v>
      </c>
      <c r="G818" s="171">
        <v>717.86699999999996</v>
      </c>
      <c r="H818" s="4" t="s">
        <v>8491</v>
      </c>
      <c r="I818" s="6" t="s">
        <v>2024</v>
      </c>
    </row>
    <row r="819" spans="1:9" ht="20.399999999999999" x14ac:dyDescent="0.3">
      <c r="A819" s="3">
        <v>44742</v>
      </c>
      <c r="B819" s="4" t="s">
        <v>8492</v>
      </c>
      <c r="C819" s="4" t="s">
        <v>8493</v>
      </c>
      <c r="D819" s="4" t="s">
        <v>8494</v>
      </c>
      <c r="E819" s="4" t="s">
        <v>368</v>
      </c>
      <c r="F819" s="4" t="s">
        <v>7369</v>
      </c>
      <c r="G819" s="171">
        <v>97.479200000000006</v>
      </c>
      <c r="H819" s="4" t="s">
        <v>8495</v>
      </c>
      <c r="I819" s="6" t="s">
        <v>2024</v>
      </c>
    </row>
    <row r="820" spans="1:9" ht="20.399999999999999" x14ac:dyDescent="0.3">
      <c r="A820" s="3">
        <v>44742</v>
      </c>
      <c r="B820" s="4" t="s">
        <v>8496</v>
      </c>
      <c r="C820" s="4" t="s">
        <v>8497</v>
      </c>
      <c r="D820" s="4" t="s">
        <v>8498</v>
      </c>
      <c r="E820" s="4" t="s">
        <v>368</v>
      </c>
      <c r="F820" s="4" t="s">
        <v>4337</v>
      </c>
      <c r="G820" s="171">
        <v>33.896599999999999</v>
      </c>
      <c r="H820" s="4" t="s">
        <v>8499</v>
      </c>
      <c r="I820" s="6" t="s">
        <v>2024</v>
      </c>
    </row>
    <row r="821" spans="1:9" ht="20.399999999999999" x14ac:dyDescent="0.3">
      <c r="A821" s="3">
        <v>44742</v>
      </c>
      <c r="B821" s="4" t="s">
        <v>8500</v>
      </c>
      <c r="C821" s="4" t="s">
        <v>8501</v>
      </c>
      <c r="D821" s="4" t="s">
        <v>8502</v>
      </c>
      <c r="E821" s="4" t="s">
        <v>478</v>
      </c>
      <c r="F821" s="4" t="s">
        <v>872</v>
      </c>
      <c r="G821" s="171">
        <v>2.0500000000000001E-2</v>
      </c>
      <c r="H821" s="4" t="s">
        <v>8503</v>
      </c>
      <c r="I821" s="6" t="s">
        <v>2024</v>
      </c>
    </row>
    <row r="822" spans="1:9" ht="20.399999999999999" x14ac:dyDescent="0.3">
      <c r="A822" s="3">
        <v>44742</v>
      </c>
      <c r="B822" s="4" t="s">
        <v>8504</v>
      </c>
      <c r="C822" s="4" t="s">
        <v>8505</v>
      </c>
      <c r="D822" s="4" t="s">
        <v>4928</v>
      </c>
      <c r="E822" s="4" t="s">
        <v>363</v>
      </c>
      <c r="F822" s="4" t="s">
        <v>872</v>
      </c>
      <c r="G822" s="171">
        <v>0.1593</v>
      </c>
      <c r="H822" s="4" t="s">
        <v>8506</v>
      </c>
      <c r="I822" s="6" t="s">
        <v>2024</v>
      </c>
    </row>
    <row r="823" spans="1:9" ht="20.399999999999999" x14ac:dyDescent="0.3">
      <c r="A823" s="3">
        <v>44742</v>
      </c>
      <c r="B823" s="4" t="s">
        <v>8507</v>
      </c>
      <c r="C823" s="4" t="s">
        <v>8508</v>
      </c>
      <c r="D823" s="4" t="s">
        <v>5660</v>
      </c>
      <c r="E823" s="4" t="s">
        <v>363</v>
      </c>
      <c r="F823" s="4" t="s">
        <v>872</v>
      </c>
      <c r="G823" s="171">
        <v>3.56E-2</v>
      </c>
      <c r="H823" s="4" t="s">
        <v>8509</v>
      </c>
      <c r="I823" s="6" t="s">
        <v>2024</v>
      </c>
    </row>
    <row r="824" spans="1:9" ht="20.399999999999999" x14ac:dyDescent="0.3">
      <c r="A824" s="3">
        <v>44742</v>
      </c>
      <c r="B824" s="4" t="s">
        <v>8510</v>
      </c>
      <c r="C824" s="4" t="s">
        <v>8511</v>
      </c>
      <c r="D824" s="4" t="s">
        <v>4097</v>
      </c>
      <c r="E824" s="4" t="s">
        <v>363</v>
      </c>
      <c r="F824" s="4" t="s">
        <v>872</v>
      </c>
      <c r="G824" s="171">
        <v>0.1671</v>
      </c>
      <c r="H824" s="4" t="s">
        <v>8512</v>
      </c>
      <c r="I824" s="6" t="s">
        <v>2024</v>
      </c>
    </row>
    <row r="825" spans="1:9" ht="20.399999999999999" x14ac:dyDescent="0.3">
      <c r="A825" s="3">
        <v>44742</v>
      </c>
      <c r="B825" s="4" t="s">
        <v>8513</v>
      </c>
      <c r="C825" s="4" t="s">
        <v>8514</v>
      </c>
      <c r="D825" s="4" t="s">
        <v>3413</v>
      </c>
      <c r="E825" s="4" t="s">
        <v>363</v>
      </c>
      <c r="F825" s="4" t="s">
        <v>7369</v>
      </c>
      <c r="G825" s="171">
        <v>3.2088000000000001</v>
      </c>
      <c r="H825" s="4" t="s">
        <v>8515</v>
      </c>
      <c r="I825" s="6" t="s">
        <v>2024</v>
      </c>
    </row>
    <row r="826" spans="1:9" ht="20.399999999999999" x14ac:dyDescent="0.3">
      <c r="A826" s="3">
        <v>44742</v>
      </c>
      <c r="B826" s="4" t="s">
        <v>8516</v>
      </c>
      <c r="C826" s="4" t="s">
        <v>8517</v>
      </c>
      <c r="D826" s="4" t="s">
        <v>8518</v>
      </c>
      <c r="E826" s="4" t="s">
        <v>363</v>
      </c>
      <c r="F826" s="4" t="s">
        <v>872</v>
      </c>
      <c r="G826" s="171">
        <v>1.2356</v>
      </c>
      <c r="H826" s="4" t="s">
        <v>8519</v>
      </c>
      <c r="I826" s="6" t="s">
        <v>2024</v>
      </c>
    </row>
    <row r="827" spans="1:9" ht="20.399999999999999" x14ac:dyDescent="0.3">
      <c r="A827" s="3">
        <v>44742</v>
      </c>
      <c r="B827" s="4" t="s">
        <v>8520</v>
      </c>
      <c r="C827" s="4" t="s">
        <v>8521</v>
      </c>
      <c r="D827" s="4" t="s">
        <v>8522</v>
      </c>
      <c r="E827" s="4" t="s">
        <v>478</v>
      </c>
      <c r="F827" s="4" t="s">
        <v>872</v>
      </c>
      <c r="G827" s="171">
        <v>0.15040000000000001</v>
      </c>
      <c r="H827" s="4" t="s">
        <v>8523</v>
      </c>
      <c r="I827" s="6" t="s">
        <v>2024</v>
      </c>
    </row>
    <row r="828" spans="1:9" ht="20.399999999999999" x14ac:dyDescent="0.3">
      <c r="A828" s="3">
        <v>44742</v>
      </c>
      <c r="B828" s="4" t="s">
        <v>8524</v>
      </c>
      <c r="C828" s="4" t="s">
        <v>8525</v>
      </c>
      <c r="D828" s="4" t="s">
        <v>8526</v>
      </c>
      <c r="E828" s="4" t="s">
        <v>478</v>
      </c>
      <c r="F828" s="4" t="s">
        <v>872</v>
      </c>
      <c r="G828" s="171">
        <v>7.0900000000000005E-2</v>
      </c>
      <c r="H828" s="4" t="s">
        <v>8527</v>
      </c>
      <c r="I828" s="6" t="s">
        <v>2024</v>
      </c>
    </row>
    <row r="829" spans="1:9" ht="20.399999999999999" x14ac:dyDescent="0.3">
      <c r="A829" s="3">
        <v>44742</v>
      </c>
      <c r="B829" s="4" t="s">
        <v>8528</v>
      </c>
      <c r="C829" s="4" t="s">
        <v>8529</v>
      </c>
      <c r="D829" s="4" t="s">
        <v>5802</v>
      </c>
      <c r="E829" s="4" t="s">
        <v>363</v>
      </c>
      <c r="F829" s="4" t="s">
        <v>872</v>
      </c>
      <c r="G829" s="171">
        <v>0.31369999999999998</v>
      </c>
      <c r="H829" s="4" t="s">
        <v>8530</v>
      </c>
      <c r="I829" s="6" t="s">
        <v>2024</v>
      </c>
    </row>
    <row r="830" spans="1:9" ht="20.399999999999999" x14ac:dyDescent="0.3">
      <c r="A830" s="3">
        <v>44742</v>
      </c>
      <c r="B830" s="4" t="s">
        <v>8531</v>
      </c>
      <c r="C830" s="4" t="s">
        <v>8532</v>
      </c>
      <c r="D830" s="4" t="s">
        <v>7476</v>
      </c>
      <c r="E830" s="4" t="s">
        <v>363</v>
      </c>
      <c r="F830" s="4" t="s">
        <v>872</v>
      </c>
      <c r="G830" s="171">
        <v>2.24E-2</v>
      </c>
      <c r="H830" s="4" t="s">
        <v>8533</v>
      </c>
      <c r="I830" s="6" t="s">
        <v>2024</v>
      </c>
    </row>
    <row r="831" spans="1:9" ht="20.399999999999999" x14ac:dyDescent="0.3">
      <c r="A831" s="3">
        <v>44742</v>
      </c>
      <c r="B831" s="4" t="s">
        <v>8534</v>
      </c>
      <c r="C831" s="4" t="s">
        <v>8535</v>
      </c>
      <c r="D831" s="4" t="s">
        <v>5796</v>
      </c>
      <c r="E831" s="4" t="s">
        <v>363</v>
      </c>
      <c r="F831" s="4" t="s">
        <v>872</v>
      </c>
      <c r="G831" s="171">
        <v>8.7599999999999997E-2</v>
      </c>
      <c r="H831" s="4" t="s">
        <v>8536</v>
      </c>
      <c r="I831" s="6" t="s">
        <v>2024</v>
      </c>
    </row>
    <row r="832" spans="1:9" ht="20.399999999999999" x14ac:dyDescent="0.3">
      <c r="A832" s="3">
        <v>44742</v>
      </c>
      <c r="B832" s="4" t="s">
        <v>8537</v>
      </c>
      <c r="C832" s="4" t="s">
        <v>8538</v>
      </c>
      <c r="D832" s="4" t="s">
        <v>2285</v>
      </c>
      <c r="E832" s="4" t="s">
        <v>478</v>
      </c>
      <c r="F832" s="4" t="s">
        <v>872</v>
      </c>
      <c r="G832" s="171">
        <v>0.33500000000000002</v>
      </c>
      <c r="H832" s="4" t="s">
        <v>8539</v>
      </c>
      <c r="I832" s="6" t="s">
        <v>2024</v>
      </c>
    </row>
    <row r="833" spans="1:9" ht="20.399999999999999" x14ac:dyDescent="0.3">
      <c r="A833" s="3">
        <v>44742</v>
      </c>
      <c r="B833" s="4" t="s">
        <v>8540</v>
      </c>
      <c r="C833" s="4" t="s">
        <v>8541</v>
      </c>
      <c r="D833" s="4" t="s">
        <v>3442</v>
      </c>
      <c r="E833" s="4" t="s">
        <v>478</v>
      </c>
      <c r="F833" s="4" t="s">
        <v>872</v>
      </c>
      <c r="G833" s="171">
        <v>0.1076</v>
      </c>
      <c r="H833" s="4" t="s">
        <v>8542</v>
      </c>
      <c r="I833" s="6" t="s">
        <v>2024</v>
      </c>
    </row>
    <row r="834" spans="1:9" ht="20.399999999999999" x14ac:dyDescent="0.3">
      <c r="A834" s="3">
        <v>44742</v>
      </c>
      <c r="B834" s="4" t="s">
        <v>8543</v>
      </c>
      <c r="C834" s="4" t="s">
        <v>8544</v>
      </c>
      <c r="D834" s="4" t="s">
        <v>4418</v>
      </c>
      <c r="E834" s="4" t="s">
        <v>368</v>
      </c>
      <c r="F834" s="4" t="s">
        <v>872</v>
      </c>
      <c r="G834" s="171">
        <v>4.6307</v>
      </c>
      <c r="H834" s="4" t="s">
        <v>8545</v>
      </c>
      <c r="I834" s="6" t="s">
        <v>2024</v>
      </c>
    </row>
    <row r="835" spans="1:9" ht="20.399999999999999" x14ac:dyDescent="0.3">
      <c r="A835" s="3">
        <v>44742</v>
      </c>
      <c r="B835" s="4" t="s">
        <v>8546</v>
      </c>
      <c r="C835" s="4" t="s">
        <v>8547</v>
      </c>
      <c r="D835" s="4" t="s">
        <v>8548</v>
      </c>
      <c r="E835" s="4" t="s">
        <v>363</v>
      </c>
      <c r="F835" s="4" t="s">
        <v>362</v>
      </c>
      <c r="G835" s="171">
        <v>2.9992000000000001</v>
      </c>
      <c r="H835" s="4" t="s">
        <v>8549</v>
      </c>
      <c r="I835" s="6" t="s">
        <v>2024</v>
      </c>
    </row>
    <row r="836" spans="1:9" ht="20.399999999999999" x14ac:dyDescent="0.3">
      <c r="A836" s="3">
        <v>44742</v>
      </c>
      <c r="B836" s="4" t="s">
        <v>8550</v>
      </c>
      <c r="C836" s="4" t="s">
        <v>8551</v>
      </c>
      <c r="D836" s="4" t="s">
        <v>8548</v>
      </c>
      <c r="E836" s="4" t="s">
        <v>363</v>
      </c>
      <c r="F836" s="4" t="s">
        <v>362</v>
      </c>
      <c r="G836" s="171">
        <v>2.9986999999999999</v>
      </c>
      <c r="H836" s="4" t="s">
        <v>8552</v>
      </c>
      <c r="I836" s="6" t="s">
        <v>2024</v>
      </c>
    </row>
    <row r="837" spans="1:9" ht="20.399999999999999" x14ac:dyDescent="0.3">
      <c r="A837" s="3">
        <v>44742</v>
      </c>
      <c r="B837" s="4" t="s">
        <v>8553</v>
      </c>
      <c r="C837" s="4" t="s">
        <v>8554</v>
      </c>
      <c r="D837" s="4" t="s">
        <v>5406</v>
      </c>
      <c r="E837" s="4" t="s">
        <v>368</v>
      </c>
      <c r="F837" s="4" t="s">
        <v>643</v>
      </c>
      <c r="G837" s="171">
        <v>40.026699999999998</v>
      </c>
      <c r="H837" s="4" t="s">
        <v>8555</v>
      </c>
      <c r="I837" s="6" t="s">
        <v>2024</v>
      </c>
    </row>
    <row r="838" spans="1:9" ht="20.399999999999999" x14ac:dyDescent="0.3">
      <c r="A838" s="3">
        <v>44742</v>
      </c>
      <c r="B838" s="4" t="s">
        <v>8556</v>
      </c>
      <c r="C838" s="4" t="s">
        <v>8557</v>
      </c>
      <c r="D838" s="4" t="s">
        <v>2285</v>
      </c>
      <c r="E838" s="4" t="s">
        <v>478</v>
      </c>
      <c r="F838" s="4" t="s">
        <v>872</v>
      </c>
      <c r="G838" s="171">
        <v>9.0399999999999994E-2</v>
      </c>
      <c r="H838" s="4" t="s">
        <v>8558</v>
      </c>
      <c r="I838" s="6" t="s">
        <v>2024</v>
      </c>
    </row>
    <row r="839" spans="1:9" ht="20.399999999999999" x14ac:dyDescent="0.3">
      <c r="A839" s="3">
        <v>44742</v>
      </c>
      <c r="B839" s="4" t="s">
        <v>8559</v>
      </c>
      <c r="C839" s="4" t="s">
        <v>8560</v>
      </c>
      <c r="D839" s="4" t="s">
        <v>2285</v>
      </c>
      <c r="E839" s="4" t="s">
        <v>478</v>
      </c>
      <c r="F839" s="4" t="s">
        <v>872</v>
      </c>
      <c r="G839" s="171">
        <v>9.0300000000000005E-2</v>
      </c>
      <c r="H839" s="4" t="s">
        <v>8561</v>
      </c>
      <c r="I839" s="6" t="s">
        <v>2024</v>
      </c>
    </row>
    <row r="840" spans="1:9" ht="20.399999999999999" x14ac:dyDescent="0.3">
      <c r="A840" s="3">
        <v>44742</v>
      </c>
      <c r="B840" s="4" t="s">
        <v>8562</v>
      </c>
      <c r="C840" s="4" t="s">
        <v>8563</v>
      </c>
      <c r="D840" s="4" t="s">
        <v>2303</v>
      </c>
      <c r="E840" s="4" t="s">
        <v>478</v>
      </c>
      <c r="F840" s="4" t="s">
        <v>872</v>
      </c>
      <c r="G840" s="171">
        <v>0.32069999999999999</v>
      </c>
      <c r="H840" s="4" t="s">
        <v>8564</v>
      </c>
      <c r="I840" s="6" t="s">
        <v>2024</v>
      </c>
    </row>
    <row r="841" spans="1:9" ht="20.399999999999999" x14ac:dyDescent="0.3">
      <c r="A841" s="3">
        <v>44742</v>
      </c>
      <c r="B841" s="4" t="s">
        <v>8565</v>
      </c>
      <c r="C841" s="4" t="s">
        <v>8566</v>
      </c>
      <c r="D841" s="4" t="s">
        <v>2303</v>
      </c>
      <c r="E841" s="4" t="s">
        <v>478</v>
      </c>
      <c r="F841" s="4" t="s">
        <v>872</v>
      </c>
      <c r="G841" s="171">
        <v>0.34</v>
      </c>
      <c r="H841" s="4" t="s">
        <v>8567</v>
      </c>
      <c r="I841" s="6" t="s">
        <v>2024</v>
      </c>
    </row>
    <row r="842" spans="1:9" ht="20.399999999999999" x14ac:dyDescent="0.3">
      <c r="A842" s="3">
        <v>44742</v>
      </c>
      <c r="B842" s="4" t="s">
        <v>8568</v>
      </c>
      <c r="C842" s="4" t="s">
        <v>8569</v>
      </c>
      <c r="D842" s="4" t="s">
        <v>8570</v>
      </c>
      <c r="E842" s="4" t="s">
        <v>363</v>
      </c>
      <c r="F842" s="4" t="s">
        <v>872</v>
      </c>
      <c r="G842" s="171">
        <v>3.8656000000000001</v>
      </c>
      <c r="H842" s="4" t="s">
        <v>8571</v>
      </c>
      <c r="I842" s="6" t="s">
        <v>2024</v>
      </c>
    </row>
    <row r="843" spans="1:9" ht="20.399999999999999" x14ac:dyDescent="0.3">
      <c r="A843" s="3">
        <v>44742</v>
      </c>
      <c r="B843" s="4" t="s">
        <v>8572</v>
      </c>
      <c r="C843" s="4" t="s">
        <v>8573</v>
      </c>
      <c r="D843" s="4" t="s">
        <v>4954</v>
      </c>
      <c r="E843" s="4" t="s">
        <v>363</v>
      </c>
      <c r="F843" s="4" t="s">
        <v>872</v>
      </c>
      <c r="G843" s="171">
        <v>3.0200000000000001E-2</v>
      </c>
      <c r="H843" s="4" t="s">
        <v>8574</v>
      </c>
      <c r="I843" s="6" t="s">
        <v>2024</v>
      </c>
    </row>
    <row r="844" spans="1:9" ht="20.399999999999999" x14ac:dyDescent="0.3">
      <c r="A844" s="3">
        <v>44770</v>
      </c>
      <c r="B844" s="16" t="s">
        <v>9192</v>
      </c>
      <c r="C844" s="16" t="s">
        <v>9193</v>
      </c>
      <c r="D844" s="16" t="s">
        <v>2414</v>
      </c>
      <c r="E844" s="16" t="s">
        <v>363</v>
      </c>
      <c r="F844" s="16" t="s">
        <v>872</v>
      </c>
      <c r="G844" s="190">
        <v>4.1999999999999997E-3</v>
      </c>
      <c r="H844" s="16" t="s">
        <v>9194</v>
      </c>
      <c r="I844" s="6" t="s">
        <v>2024</v>
      </c>
    </row>
    <row r="845" spans="1:9" ht="20.399999999999999" x14ac:dyDescent="0.3">
      <c r="A845" s="3">
        <v>44770</v>
      </c>
      <c r="B845" s="16" t="s">
        <v>9195</v>
      </c>
      <c r="C845" s="16" t="s">
        <v>9196</v>
      </c>
      <c r="D845" s="16" t="s">
        <v>2414</v>
      </c>
      <c r="E845" s="16" t="s">
        <v>363</v>
      </c>
      <c r="F845" s="16" t="s">
        <v>872</v>
      </c>
      <c r="G845" s="190">
        <v>5.6300000000000003E-2</v>
      </c>
      <c r="H845" s="16" t="s">
        <v>9197</v>
      </c>
      <c r="I845" s="6" t="s">
        <v>2024</v>
      </c>
    </row>
    <row r="846" spans="1:9" ht="20.399999999999999" x14ac:dyDescent="0.3">
      <c r="A846" s="3">
        <v>44770</v>
      </c>
      <c r="B846" s="16" t="s">
        <v>9198</v>
      </c>
      <c r="C846" s="16" t="s">
        <v>9199</v>
      </c>
      <c r="D846" s="16" t="s">
        <v>2432</v>
      </c>
      <c r="E846" s="16" t="s">
        <v>478</v>
      </c>
      <c r="F846" s="16" t="s">
        <v>872</v>
      </c>
      <c r="G846" s="190">
        <v>9.3700000000000006E-2</v>
      </c>
      <c r="H846" s="16" t="s">
        <v>9200</v>
      </c>
      <c r="I846" s="6" t="s">
        <v>2024</v>
      </c>
    </row>
    <row r="847" spans="1:9" ht="20.399999999999999" x14ac:dyDescent="0.3">
      <c r="A847" s="3">
        <v>44770</v>
      </c>
      <c r="B847" s="16" t="s">
        <v>9201</v>
      </c>
      <c r="C847" s="16" t="s">
        <v>9202</v>
      </c>
      <c r="D847" s="16" t="s">
        <v>7027</v>
      </c>
      <c r="E847" s="16" t="s">
        <v>363</v>
      </c>
      <c r="F847" s="16" t="s">
        <v>872</v>
      </c>
      <c r="G847" s="190">
        <v>1.8298000000000001</v>
      </c>
      <c r="H847" s="16" t="s">
        <v>9203</v>
      </c>
      <c r="I847" s="6" t="s">
        <v>2024</v>
      </c>
    </row>
    <row r="848" spans="1:9" ht="20.399999999999999" x14ac:dyDescent="0.3">
      <c r="A848" s="3">
        <v>44770</v>
      </c>
      <c r="B848" s="16" t="s">
        <v>9204</v>
      </c>
      <c r="C848" s="16" t="s">
        <v>9205</v>
      </c>
      <c r="D848" s="16" t="s">
        <v>7027</v>
      </c>
      <c r="E848" s="16" t="s">
        <v>363</v>
      </c>
      <c r="F848" s="16" t="s">
        <v>872</v>
      </c>
      <c r="G848" s="190">
        <v>1.8587</v>
      </c>
      <c r="H848" s="16" t="s">
        <v>9206</v>
      </c>
      <c r="I848" s="6" t="s">
        <v>2024</v>
      </c>
    </row>
    <row r="849" spans="1:9" ht="20.399999999999999" x14ac:dyDescent="0.3">
      <c r="A849" s="3">
        <v>44770</v>
      </c>
      <c r="B849" s="16" t="s">
        <v>9207</v>
      </c>
      <c r="C849" s="16" t="s">
        <v>9208</v>
      </c>
      <c r="D849" s="16" t="s">
        <v>4458</v>
      </c>
      <c r="E849" s="16" t="s">
        <v>363</v>
      </c>
      <c r="F849" s="16" t="s">
        <v>872</v>
      </c>
      <c r="G849" s="190">
        <v>7.4899999999999994E-2</v>
      </c>
      <c r="H849" s="16" t="s">
        <v>9209</v>
      </c>
      <c r="I849" s="6" t="s">
        <v>2024</v>
      </c>
    </row>
    <row r="850" spans="1:9" ht="20.399999999999999" x14ac:dyDescent="0.3">
      <c r="A850" s="3">
        <v>44770</v>
      </c>
      <c r="B850" s="16" t="s">
        <v>9210</v>
      </c>
      <c r="C850" s="16" t="s">
        <v>9211</v>
      </c>
      <c r="D850" s="16" t="s">
        <v>3348</v>
      </c>
      <c r="E850" s="16" t="s">
        <v>363</v>
      </c>
      <c r="F850" s="16" t="s">
        <v>872</v>
      </c>
      <c r="G850" s="190">
        <v>7.3000000000000001E-3</v>
      </c>
      <c r="H850" s="16" t="s">
        <v>9212</v>
      </c>
      <c r="I850" s="6" t="s">
        <v>2024</v>
      </c>
    </row>
    <row r="851" spans="1:9" ht="20.399999999999999" x14ac:dyDescent="0.3">
      <c r="A851" s="3">
        <v>44770</v>
      </c>
      <c r="B851" s="16" t="s">
        <v>9213</v>
      </c>
      <c r="C851" s="16" t="s">
        <v>9214</v>
      </c>
      <c r="D851" s="16" t="s">
        <v>6231</v>
      </c>
      <c r="E851" s="16" t="s">
        <v>363</v>
      </c>
      <c r="F851" s="16" t="s">
        <v>872</v>
      </c>
      <c r="G851" s="190">
        <v>1.7500000000000002E-2</v>
      </c>
      <c r="H851" s="16" t="s">
        <v>9215</v>
      </c>
      <c r="I851" s="6" t="s">
        <v>2024</v>
      </c>
    </row>
    <row r="852" spans="1:9" ht="20.399999999999999" x14ac:dyDescent="0.3">
      <c r="A852" s="3">
        <v>44770</v>
      </c>
      <c r="B852" s="16" t="s">
        <v>9216</v>
      </c>
      <c r="C852" s="16" t="s">
        <v>9217</v>
      </c>
      <c r="D852" s="16" t="s">
        <v>4493</v>
      </c>
      <c r="E852" s="16" t="s">
        <v>363</v>
      </c>
      <c r="F852" s="16" t="s">
        <v>383</v>
      </c>
      <c r="G852" s="190">
        <v>7.5804</v>
      </c>
      <c r="H852" s="16" t="s">
        <v>9218</v>
      </c>
      <c r="I852" s="6" t="s">
        <v>2024</v>
      </c>
    </row>
    <row r="853" spans="1:9" ht="20.399999999999999" x14ac:dyDescent="0.3">
      <c r="A853" s="3">
        <v>44770</v>
      </c>
      <c r="B853" s="16" t="s">
        <v>9219</v>
      </c>
      <c r="C853" s="16" t="s">
        <v>9220</v>
      </c>
      <c r="D853" s="16" t="s">
        <v>9221</v>
      </c>
      <c r="E853" s="16" t="s">
        <v>368</v>
      </c>
      <c r="F853" s="16" t="s">
        <v>634</v>
      </c>
      <c r="G853" s="190">
        <v>137.3323</v>
      </c>
      <c r="H853" s="16" t="s">
        <v>9222</v>
      </c>
      <c r="I853" s="6" t="s">
        <v>2024</v>
      </c>
    </row>
    <row r="854" spans="1:9" ht="20.399999999999999" x14ac:dyDescent="0.3">
      <c r="A854" s="3">
        <v>44770</v>
      </c>
      <c r="B854" s="16" t="s">
        <v>9223</v>
      </c>
      <c r="C854" s="16" t="s">
        <v>9224</v>
      </c>
      <c r="D854" s="16" t="s">
        <v>4473</v>
      </c>
      <c r="E854" s="16" t="s">
        <v>478</v>
      </c>
      <c r="F854" s="16" t="s">
        <v>872</v>
      </c>
      <c r="G854" s="190">
        <v>1.1599999999999999E-2</v>
      </c>
      <c r="H854" s="16" t="s">
        <v>9225</v>
      </c>
      <c r="I854" s="6" t="s">
        <v>2024</v>
      </c>
    </row>
    <row r="855" spans="1:9" ht="20.399999999999999" x14ac:dyDescent="0.3">
      <c r="A855" s="3">
        <v>44770</v>
      </c>
      <c r="B855" s="16" t="s">
        <v>9226</v>
      </c>
      <c r="C855" s="16" t="s">
        <v>9227</v>
      </c>
      <c r="D855" s="16" t="s">
        <v>5627</v>
      </c>
      <c r="E855" s="16" t="s">
        <v>363</v>
      </c>
      <c r="F855" s="16" t="s">
        <v>643</v>
      </c>
      <c r="G855" s="190">
        <v>3.5365000000000002</v>
      </c>
      <c r="H855" s="16" t="s">
        <v>9228</v>
      </c>
      <c r="I855" s="6" t="s">
        <v>2024</v>
      </c>
    </row>
    <row r="856" spans="1:9" ht="20.399999999999999" x14ac:dyDescent="0.3">
      <c r="A856" s="3">
        <v>44770</v>
      </c>
      <c r="B856" s="16" t="s">
        <v>9229</v>
      </c>
      <c r="C856" s="16" t="s">
        <v>9230</v>
      </c>
      <c r="D856" s="16" t="s">
        <v>4185</v>
      </c>
      <c r="E856" s="16" t="s">
        <v>363</v>
      </c>
      <c r="F856" s="16" t="s">
        <v>872</v>
      </c>
      <c r="G856" s="190">
        <v>0.26379999999999998</v>
      </c>
      <c r="H856" s="16" t="s">
        <v>9231</v>
      </c>
      <c r="I856" s="6" t="s">
        <v>2024</v>
      </c>
    </row>
    <row r="857" spans="1:9" ht="20.399999999999999" x14ac:dyDescent="0.3">
      <c r="A857" s="3">
        <v>44770</v>
      </c>
      <c r="B857" s="16" t="s">
        <v>9232</v>
      </c>
      <c r="C857" s="16" t="s">
        <v>9233</v>
      </c>
      <c r="D857" s="16" t="s">
        <v>4465</v>
      </c>
      <c r="E857" s="16" t="s">
        <v>363</v>
      </c>
      <c r="F857" s="16" t="s">
        <v>872</v>
      </c>
      <c r="G857" s="190">
        <v>0.30880000000000002</v>
      </c>
      <c r="H857" s="16" t="s">
        <v>9234</v>
      </c>
      <c r="I857" s="6" t="s">
        <v>2024</v>
      </c>
    </row>
    <row r="858" spans="1:9" ht="20.399999999999999" x14ac:dyDescent="0.3">
      <c r="A858" s="3">
        <v>44770</v>
      </c>
      <c r="B858" s="16" t="s">
        <v>9235</v>
      </c>
      <c r="C858" s="16" t="s">
        <v>9236</v>
      </c>
      <c r="D858" s="16" t="s">
        <v>2046</v>
      </c>
      <c r="E858" s="16" t="s">
        <v>478</v>
      </c>
      <c r="F858" s="16" t="s">
        <v>872</v>
      </c>
      <c r="G858" s="190">
        <v>6.2399999999999997E-2</v>
      </c>
      <c r="H858" s="16" t="s">
        <v>9237</v>
      </c>
      <c r="I858" s="6" t="s">
        <v>2024</v>
      </c>
    </row>
    <row r="859" spans="1:9" ht="20.399999999999999" x14ac:dyDescent="0.3">
      <c r="A859" s="3">
        <v>44770</v>
      </c>
      <c r="B859" s="16" t="s">
        <v>9238</v>
      </c>
      <c r="C859" s="16" t="s">
        <v>9239</v>
      </c>
      <c r="D859" s="16" t="s">
        <v>4493</v>
      </c>
      <c r="E859" s="16" t="s">
        <v>478</v>
      </c>
      <c r="F859" s="16" t="s">
        <v>872</v>
      </c>
      <c r="G859" s="190">
        <v>0.1182</v>
      </c>
      <c r="H859" s="16" t="s">
        <v>9240</v>
      </c>
      <c r="I859" s="6" t="s">
        <v>2024</v>
      </c>
    </row>
    <row r="860" spans="1:9" ht="20.399999999999999" x14ac:dyDescent="0.3">
      <c r="A860" s="3">
        <v>44770</v>
      </c>
      <c r="B860" s="16" t="s">
        <v>9241</v>
      </c>
      <c r="C860" s="16" t="s">
        <v>9242</v>
      </c>
      <c r="D860" s="16" t="s">
        <v>9243</v>
      </c>
      <c r="E860" s="16" t="s">
        <v>363</v>
      </c>
      <c r="F860" s="16" t="s">
        <v>362</v>
      </c>
      <c r="G860" s="190">
        <v>21.505700000000001</v>
      </c>
      <c r="H860" s="16" t="s">
        <v>9244</v>
      </c>
      <c r="I860" s="6" t="s">
        <v>2024</v>
      </c>
    </row>
    <row r="861" spans="1:9" ht="20.399999999999999" x14ac:dyDescent="0.3">
      <c r="A861" s="3">
        <v>44770</v>
      </c>
      <c r="B861" s="16" t="s">
        <v>9245</v>
      </c>
      <c r="C861" s="16" t="s">
        <v>9246</v>
      </c>
      <c r="D861" s="16" t="s">
        <v>3948</v>
      </c>
      <c r="E861" s="16" t="s">
        <v>363</v>
      </c>
      <c r="F861" s="16" t="s">
        <v>872</v>
      </c>
      <c r="G861" s="190">
        <v>1.9129</v>
      </c>
      <c r="H861" s="16" t="s">
        <v>9247</v>
      </c>
      <c r="I861" s="6" t="s">
        <v>2024</v>
      </c>
    </row>
    <row r="862" spans="1:9" ht="20.399999999999999" x14ac:dyDescent="0.3">
      <c r="A862" s="3">
        <v>44770</v>
      </c>
      <c r="B862" s="16" t="s">
        <v>9248</v>
      </c>
      <c r="C862" s="16" t="s">
        <v>9249</v>
      </c>
      <c r="D862" s="16" t="s">
        <v>2634</v>
      </c>
      <c r="E862" s="16" t="s">
        <v>478</v>
      </c>
      <c r="F862" s="16" t="s">
        <v>9250</v>
      </c>
      <c r="G862" s="190">
        <v>0.30669999999999997</v>
      </c>
      <c r="H862" s="16" t="s">
        <v>9251</v>
      </c>
      <c r="I862" s="6" t="s">
        <v>2024</v>
      </c>
    </row>
    <row r="863" spans="1:9" ht="20.399999999999999" x14ac:dyDescent="0.3">
      <c r="A863" s="3">
        <v>44770</v>
      </c>
      <c r="B863" s="16" t="s">
        <v>9252</v>
      </c>
      <c r="C863" s="16" t="s">
        <v>9253</v>
      </c>
      <c r="D863" s="16" t="s">
        <v>9254</v>
      </c>
      <c r="E863" s="16" t="s">
        <v>363</v>
      </c>
      <c r="F863" s="16" t="s">
        <v>872</v>
      </c>
      <c r="G863" s="190">
        <v>3.7100000000000001E-2</v>
      </c>
      <c r="H863" s="16" t="s">
        <v>9255</v>
      </c>
      <c r="I863" s="6" t="s">
        <v>2024</v>
      </c>
    </row>
    <row r="864" spans="1:9" ht="20.399999999999999" x14ac:dyDescent="0.3">
      <c r="A864" s="3">
        <v>44770</v>
      </c>
      <c r="B864" s="16" t="s">
        <v>9256</v>
      </c>
      <c r="C864" s="16" t="s">
        <v>9257</v>
      </c>
      <c r="D864" s="16" t="s">
        <v>9258</v>
      </c>
      <c r="E864" s="16" t="s">
        <v>478</v>
      </c>
      <c r="F864" s="16" t="s">
        <v>872</v>
      </c>
      <c r="G864" s="190">
        <v>0.10390000000000001</v>
      </c>
      <c r="H864" s="16" t="s">
        <v>9259</v>
      </c>
      <c r="I864" s="6" t="s">
        <v>2024</v>
      </c>
    </row>
    <row r="865" spans="1:9" ht="20.399999999999999" x14ac:dyDescent="0.3">
      <c r="A865" s="3">
        <v>44770</v>
      </c>
      <c r="B865" s="16" t="s">
        <v>1568</v>
      </c>
      <c r="C865" s="16" t="s">
        <v>9260</v>
      </c>
      <c r="D865" s="16" t="s">
        <v>9261</v>
      </c>
      <c r="E865" s="16" t="s">
        <v>368</v>
      </c>
      <c r="F865" s="16" t="s">
        <v>4337</v>
      </c>
      <c r="G865" s="190">
        <v>392.8621</v>
      </c>
      <c r="H865" s="16" t="s">
        <v>9262</v>
      </c>
      <c r="I865" s="6" t="s">
        <v>2024</v>
      </c>
    </row>
    <row r="866" spans="1:9" ht="20.399999999999999" x14ac:dyDescent="0.3">
      <c r="A866" s="3">
        <v>44770</v>
      </c>
      <c r="B866" s="16" t="s">
        <v>9263</v>
      </c>
      <c r="C866" s="16" t="s">
        <v>9264</v>
      </c>
      <c r="D866" s="16" t="s">
        <v>9265</v>
      </c>
      <c r="E866" s="16" t="s">
        <v>363</v>
      </c>
      <c r="F866" s="16" t="s">
        <v>4337</v>
      </c>
      <c r="G866" s="190">
        <v>5.0484</v>
      </c>
      <c r="H866" s="16" t="s">
        <v>9266</v>
      </c>
      <c r="I866" s="6" t="s">
        <v>2024</v>
      </c>
    </row>
    <row r="867" spans="1:9" ht="20.399999999999999" x14ac:dyDescent="0.3">
      <c r="A867" s="3">
        <v>44770</v>
      </c>
      <c r="B867" s="16" t="s">
        <v>9267</v>
      </c>
      <c r="C867" s="16" t="s">
        <v>9268</v>
      </c>
      <c r="D867" s="16" t="s">
        <v>9269</v>
      </c>
      <c r="E867" s="16" t="s">
        <v>368</v>
      </c>
      <c r="F867" s="16" t="s">
        <v>378</v>
      </c>
      <c r="G867" s="190">
        <v>361.90690000000001</v>
      </c>
      <c r="H867" s="16" t="s">
        <v>9270</v>
      </c>
      <c r="I867" s="6" t="s">
        <v>2024</v>
      </c>
    </row>
    <row r="868" spans="1:9" ht="20.399999999999999" x14ac:dyDescent="0.3">
      <c r="A868" s="3">
        <v>44770</v>
      </c>
      <c r="B868" s="16" t="s">
        <v>9271</v>
      </c>
      <c r="C868" s="16" t="s">
        <v>9272</v>
      </c>
      <c r="D868" s="16" t="s">
        <v>8146</v>
      </c>
      <c r="E868" s="16" t="s">
        <v>368</v>
      </c>
      <c r="F868" s="16" t="s">
        <v>362</v>
      </c>
      <c r="G868" s="190">
        <v>168.70500000000001</v>
      </c>
      <c r="H868" s="16" t="s">
        <v>9273</v>
      </c>
      <c r="I868" s="6" t="s">
        <v>2024</v>
      </c>
    </row>
    <row r="869" spans="1:9" ht="20.399999999999999" x14ac:dyDescent="0.3">
      <c r="A869" s="3">
        <v>44770</v>
      </c>
      <c r="B869" s="16" t="s">
        <v>9274</v>
      </c>
      <c r="C869" s="16" t="s">
        <v>9275</v>
      </c>
      <c r="D869" s="16" t="s">
        <v>9276</v>
      </c>
      <c r="E869" s="16" t="s">
        <v>363</v>
      </c>
      <c r="F869" s="16" t="s">
        <v>362</v>
      </c>
      <c r="G869" s="190">
        <v>116.3122</v>
      </c>
      <c r="H869" s="16" t="s">
        <v>9277</v>
      </c>
      <c r="I869" s="6" t="s">
        <v>2024</v>
      </c>
    </row>
    <row r="870" spans="1:9" ht="20.399999999999999" x14ac:dyDescent="0.3">
      <c r="A870" s="3">
        <v>44770</v>
      </c>
      <c r="B870" s="16" t="s">
        <v>9278</v>
      </c>
      <c r="C870" s="16" t="s">
        <v>9279</v>
      </c>
      <c r="D870" s="16" t="s">
        <v>9280</v>
      </c>
      <c r="E870" s="16" t="s">
        <v>363</v>
      </c>
      <c r="F870" s="16" t="s">
        <v>4337</v>
      </c>
      <c r="G870" s="190">
        <v>417.71260000000001</v>
      </c>
      <c r="H870" s="16" t="s">
        <v>9281</v>
      </c>
      <c r="I870" s="6" t="s">
        <v>2024</v>
      </c>
    </row>
    <row r="871" spans="1:9" ht="20.399999999999999" x14ac:dyDescent="0.3">
      <c r="A871" s="3">
        <v>44770</v>
      </c>
      <c r="B871" s="16" t="s">
        <v>9282</v>
      </c>
      <c r="C871" s="16" t="s">
        <v>9283</v>
      </c>
      <c r="D871" s="16" t="s">
        <v>9284</v>
      </c>
      <c r="E871" s="16" t="s">
        <v>363</v>
      </c>
      <c r="F871" s="16" t="s">
        <v>872</v>
      </c>
      <c r="G871" s="190">
        <v>0.14249999999999999</v>
      </c>
      <c r="H871" s="16" t="s">
        <v>9285</v>
      </c>
      <c r="I871" s="6" t="s">
        <v>2024</v>
      </c>
    </row>
    <row r="872" spans="1:9" ht="20.399999999999999" x14ac:dyDescent="0.3">
      <c r="A872" s="3">
        <v>44770</v>
      </c>
      <c r="B872" s="16" t="s">
        <v>9278</v>
      </c>
      <c r="C872" s="16" t="s">
        <v>9286</v>
      </c>
      <c r="D872" s="16" t="s">
        <v>9280</v>
      </c>
      <c r="E872" s="16" t="s">
        <v>363</v>
      </c>
      <c r="F872" s="16" t="s">
        <v>4337</v>
      </c>
      <c r="G872" s="190">
        <v>1.2586999999999999</v>
      </c>
      <c r="H872" s="16" t="s">
        <v>9287</v>
      </c>
      <c r="I872" s="6" t="s">
        <v>2024</v>
      </c>
    </row>
    <row r="873" spans="1:9" ht="20.399999999999999" x14ac:dyDescent="0.3">
      <c r="A873" s="3">
        <v>44770</v>
      </c>
      <c r="B873" s="16" t="s">
        <v>9288</v>
      </c>
      <c r="C873" s="16" t="s">
        <v>9289</v>
      </c>
      <c r="D873" s="16" t="s">
        <v>9290</v>
      </c>
      <c r="E873" s="16" t="s">
        <v>363</v>
      </c>
      <c r="F873" s="16" t="s">
        <v>872</v>
      </c>
      <c r="G873" s="190">
        <v>0.39729999999999999</v>
      </c>
      <c r="H873" s="16" t="s">
        <v>9291</v>
      </c>
      <c r="I873" s="6" t="s">
        <v>2024</v>
      </c>
    </row>
    <row r="874" spans="1:9" ht="20.399999999999999" x14ac:dyDescent="0.3">
      <c r="A874" s="3">
        <v>44770</v>
      </c>
      <c r="B874" s="16" t="s">
        <v>9292</v>
      </c>
      <c r="C874" s="16" t="s">
        <v>9293</v>
      </c>
      <c r="D874" s="16" t="s">
        <v>5488</v>
      </c>
      <c r="E874" s="16" t="s">
        <v>363</v>
      </c>
      <c r="F874" s="16" t="s">
        <v>872</v>
      </c>
      <c r="G874" s="190">
        <v>7.5600000000000001E-2</v>
      </c>
      <c r="H874" s="16" t="s">
        <v>9294</v>
      </c>
      <c r="I874" s="6" t="s">
        <v>2024</v>
      </c>
    </row>
    <row r="875" spans="1:9" ht="20.399999999999999" x14ac:dyDescent="0.3">
      <c r="A875" s="3">
        <v>44770</v>
      </c>
      <c r="B875" s="16" t="s">
        <v>9295</v>
      </c>
      <c r="C875" s="16" t="s">
        <v>9296</v>
      </c>
      <c r="D875" s="16" t="s">
        <v>3378</v>
      </c>
      <c r="E875" s="16" t="s">
        <v>478</v>
      </c>
      <c r="F875" s="16" t="s">
        <v>872</v>
      </c>
      <c r="G875" s="190">
        <v>1.9599999999999999E-2</v>
      </c>
      <c r="H875" s="16" t="s">
        <v>9297</v>
      </c>
      <c r="I875" s="6" t="s">
        <v>2024</v>
      </c>
    </row>
    <row r="876" spans="1:9" ht="20.399999999999999" x14ac:dyDescent="0.3">
      <c r="A876" s="3">
        <v>44770</v>
      </c>
      <c r="B876" s="16" t="s">
        <v>9298</v>
      </c>
      <c r="C876" s="16" t="s">
        <v>9299</v>
      </c>
      <c r="D876" s="16" t="s">
        <v>9300</v>
      </c>
      <c r="E876" s="16" t="s">
        <v>478</v>
      </c>
      <c r="F876" s="16" t="s">
        <v>872</v>
      </c>
      <c r="G876" s="190">
        <v>1.9E-2</v>
      </c>
      <c r="H876" s="16" t="s">
        <v>9301</v>
      </c>
      <c r="I876" s="6" t="s">
        <v>2024</v>
      </c>
    </row>
    <row r="877" spans="1:9" ht="20.399999999999999" x14ac:dyDescent="0.3">
      <c r="A877" s="3">
        <v>44770</v>
      </c>
      <c r="B877" s="16" t="s">
        <v>9302</v>
      </c>
      <c r="C877" s="16" t="s">
        <v>9303</v>
      </c>
      <c r="D877" s="16" t="s">
        <v>5344</v>
      </c>
      <c r="E877" s="16" t="s">
        <v>478</v>
      </c>
      <c r="F877" s="16" t="s">
        <v>872</v>
      </c>
      <c r="G877" s="190">
        <v>7.9399999999999998E-2</v>
      </c>
      <c r="H877" s="16" t="s">
        <v>9304</v>
      </c>
      <c r="I877" s="6" t="s">
        <v>2024</v>
      </c>
    </row>
    <row r="878" spans="1:9" ht="20.399999999999999" x14ac:dyDescent="0.3">
      <c r="A878" s="3">
        <v>44770</v>
      </c>
      <c r="B878" s="16" t="s">
        <v>9305</v>
      </c>
      <c r="C878" s="16" t="s">
        <v>9306</v>
      </c>
      <c r="D878" s="16" t="s">
        <v>9307</v>
      </c>
      <c r="E878" s="16" t="s">
        <v>478</v>
      </c>
      <c r="F878" s="16" t="s">
        <v>872</v>
      </c>
      <c r="G878" s="190">
        <v>0.2122</v>
      </c>
      <c r="H878" s="16" t="s">
        <v>9308</v>
      </c>
      <c r="I878" s="6" t="s">
        <v>2024</v>
      </c>
    </row>
    <row r="879" spans="1:9" ht="20.399999999999999" x14ac:dyDescent="0.3">
      <c r="A879" s="3">
        <v>44770</v>
      </c>
      <c r="B879" s="16" t="s">
        <v>9309</v>
      </c>
      <c r="C879" s="16" t="s">
        <v>9310</v>
      </c>
      <c r="D879" s="16" t="s">
        <v>9311</v>
      </c>
      <c r="E879" s="16" t="s">
        <v>478</v>
      </c>
      <c r="F879" s="16" t="s">
        <v>872</v>
      </c>
      <c r="G879" s="190">
        <v>0.22989999999999999</v>
      </c>
      <c r="H879" s="16" t="s">
        <v>9312</v>
      </c>
      <c r="I879" s="6" t="s">
        <v>2024</v>
      </c>
    </row>
    <row r="880" spans="1:9" ht="20.399999999999999" x14ac:dyDescent="0.3">
      <c r="A880" s="3">
        <v>44770</v>
      </c>
      <c r="B880" s="16" t="s">
        <v>9313</v>
      </c>
      <c r="C880" s="16" t="s">
        <v>9314</v>
      </c>
      <c r="D880" s="16" t="s">
        <v>9315</v>
      </c>
      <c r="E880" s="16" t="s">
        <v>368</v>
      </c>
      <c r="F880" s="16" t="s">
        <v>378</v>
      </c>
      <c r="G880" s="190">
        <v>413.02179999999998</v>
      </c>
      <c r="H880" s="16" t="s">
        <v>9316</v>
      </c>
      <c r="I880" s="6" t="s">
        <v>2024</v>
      </c>
    </row>
    <row r="881" spans="1:9" ht="20.399999999999999" x14ac:dyDescent="0.3">
      <c r="A881" s="3">
        <v>44770</v>
      </c>
      <c r="B881" s="16" t="s">
        <v>9317</v>
      </c>
      <c r="C881" s="16" t="s">
        <v>9318</v>
      </c>
      <c r="D881" s="16" t="s">
        <v>9319</v>
      </c>
      <c r="E881" s="16" t="s">
        <v>368</v>
      </c>
      <c r="F881" s="16" t="s">
        <v>608</v>
      </c>
      <c r="G881" s="190">
        <v>28.119599999999998</v>
      </c>
      <c r="H881" s="16" t="s">
        <v>9320</v>
      </c>
      <c r="I881" s="6" t="s">
        <v>2024</v>
      </c>
    </row>
    <row r="882" spans="1:9" ht="20.399999999999999" x14ac:dyDescent="0.3">
      <c r="A882" s="3">
        <v>44770</v>
      </c>
      <c r="B882" s="16" t="s">
        <v>9321</v>
      </c>
      <c r="C882" s="16" t="s">
        <v>9322</v>
      </c>
      <c r="D882" s="16" t="s">
        <v>5570</v>
      </c>
      <c r="E882" s="16" t="s">
        <v>363</v>
      </c>
      <c r="F882" s="16" t="s">
        <v>872</v>
      </c>
      <c r="G882" s="190">
        <v>5.96E-2</v>
      </c>
      <c r="H882" s="16" t="s">
        <v>9323</v>
      </c>
      <c r="I882" s="6" t="s">
        <v>2024</v>
      </c>
    </row>
    <row r="883" spans="1:9" ht="20.399999999999999" x14ac:dyDescent="0.3">
      <c r="A883" s="3">
        <v>44770</v>
      </c>
      <c r="B883" s="16" t="s">
        <v>9324</v>
      </c>
      <c r="C883" s="16" t="s">
        <v>9325</v>
      </c>
      <c r="D883" s="16" t="s">
        <v>6078</v>
      </c>
      <c r="E883" s="16" t="s">
        <v>363</v>
      </c>
      <c r="F883" s="16" t="s">
        <v>872</v>
      </c>
      <c r="G883" s="190">
        <v>0.01</v>
      </c>
      <c r="H883" s="16" t="s">
        <v>9326</v>
      </c>
      <c r="I883" s="6" t="s">
        <v>2024</v>
      </c>
    </row>
    <row r="884" spans="1:9" ht="20.399999999999999" x14ac:dyDescent="0.3">
      <c r="A884" s="3">
        <v>44770</v>
      </c>
      <c r="B884" s="16" t="s">
        <v>9327</v>
      </c>
      <c r="C884" s="16" t="s">
        <v>9328</v>
      </c>
      <c r="D884" s="16" t="s">
        <v>6078</v>
      </c>
      <c r="E884" s="16" t="s">
        <v>363</v>
      </c>
      <c r="F884" s="16" t="s">
        <v>362</v>
      </c>
      <c r="G884" s="190">
        <v>30.288900000000002</v>
      </c>
      <c r="H884" s="16" t="s">
        <v>9329</v>
      </c>
      <c r="I884" s="6" t="s">
        <v>2024</v>
      </c>
    </row>
    <row r="885" spans="1:9" ht="132.6" x14ac:dyDescent="0.3">
      <c r="A885" s="3">
        <v>44770</v>
      </c>
      <c r="B885" s="16" t="s">
        <v>9330</v>
      </c>
      <c r="C885" s="16" t="s">
        <v>9331</v>
      </c>
      <c r="D885" s="16" t="s">
        <v>9332</v>
      </c>
      <c r="E885" s="16" t="s">
        <v>368</v>
      </c>
      <c r="F885" s="16" t="s">
        <v>4337</v>
      </c>
      <c r="G885" s="190">
        <v>942.59979999999996</v>
      </c>
      <c r="H885" s="16" t="s">
        <v>9333</v>
      </c>
      <c r="I885" s="6" t="s">
        <v>2024</v>
      </c>
    </row>
    <row r="886" spans="1:9" ht="20.399999999999999" x14ac:dyDescent="0.3">
      <c r="A886" s="3">
        <v>44770</v>
      </c>
      <c r="B886" s="16" t="s">
        <v>9334</v>
      </c>
      <c r="C886" s="16" t="s">
        <v>9335</v>
      </c>
      <c r="D886" s="16" t="s">
        <v>4609</v>
      </c>
      <c r="E886" s="16" t="s">
        <v>368</v>
      </c>
      <c r="F886" s="16" t="s">
        <v>4337</v>
      </c>
      <c r="G886" s="190">
        <v>59.323399999999999</v>
      </c>
      <c r="H886" s="16" t="s">
        <v>9336</v>
      </c>
      <c r="I886" s="6" t="s">
        <v>2024</v>
      </c>
    </row>
    <row r="887" spans="1:9" ht="30.6" x14ac:dyDescent="0.3">
      <c r="A887" s="3">
        <v>44770</v>
      </c>
      <c r="B887" s="16" t="s">
        <v>9337</v>
      </c>
      <c r="C887" s="16" t="s">
        <v>9338</v>
      </c>
      <c r="D887" s="16" t="s">
        <v>9339</v>
      </c>
      <c r="E887" s="16" t="s">
        <v>368</v>
      </c>
      <c r="F887" s="16" t="s">
        <v>373</v>
      </c>
      <c r="G887" s="190">
        <v>170.4872</v>
      </c>
      <c r="H887" s="16" t="s">
        <v>9340</v>
      </c>
      <c r="I887" s="6" t="s">
        <v>2024</v>
      </c>
    </row>
    <row r="888" spans="1:9" ht="40.799999999999997" x14ac:dyDescent="0.3">
      <c r="A888" s="3">
        <v>44770</v>
      </c>
      <c r="B888" s="16" t="s">
        <v>9341</v>
      </c>
      <c r="C888" s="16" t="s">
        <v>9342</v>
      </c>
      <c r="D888" s="16" t="s">
        <v>9343</v>
      </c>
      <c r="E888" s="16" t="s">
        <v>368</v>
      </c>
      <c r="F888" s="16" t="s">
        <v>378</v>
      </c>
      <c r="G888" s="190">
        <v>113.95959999999999</v>
      </c>
      <c r="H888" s="16" t="s">
        <v>9344</v>
      </c>
      <c r="I888" s="6" t="s">
        <v>2024</v>
      </c>
    </row>
    <row r="889" spans="1:9" ht="20.399999999999999" x14ac:dyDescent="0.3">
      <c r="A889" s="3">
        <v>44770</v>
      </c>
      <c r="B889" s="16" t="s">
        <v>9345</v>
      </c>
      <c r="C889" s="16" t="s">
        <v>9346</v>
      </c>
      <c r="D889" s="16" t="s">
        <v>9347</v>
      </c>
      <c r="E889" s="16" t="s">
        <v>363</v>
      </c>
      <c r="F889" s="16" t="s">
        <v>373</v>
      </c>
      <c r="G889" s="190">
        <v>16.096900000000002</v>
      </c>
      <c r="H889" s="16" t="s">
        <v>9348</v>
      </c>
      <c r="I889" s="6" t="s">
        <v>2024</v>
      </c>
    </row>
    <row r="890" spans="1:9" ht="20.399999999999999" x14ac:dyDescent="0.3">
      <c r="A890" s="3">
        <v>44770</v>
      </c>
      <c r="B890" s="16" t="s">
        <v>9349</v>
      </c>
      <c r="C890" s="16" t="s">
        <v>9350</v>
      </c>
      <c r="D890" s="16" t="s">
        <v>4336</v>
      </c>
      <c r="E890" s="16" t="s">
        <v>478</v>
      </c>
      <c r="F890" s="16" t="s">
        <v>872</v>
      </c>
      <c r="G890" s="190">
        <v>9.6799999999999997E-2</v>
      </c>
      <c r="H890" s="16" t="s">
        <v>9351</v>
      </c>
      <c r="I890" s="6" t="s">
        <v>2024</v>
      </c>
    </row>
    <row r="891" spans="1:9" ht="20.399999999999999" x14ac:dyDescent="0.3">
      <c r="A891" s="3">
        <v>44770</v>
      </c>
      <c r="B891" s="16" t="s">
        <v>9352</v>
      </c>
      <c r="C891" s="16" t="s">
        <v>9353</v>
      </c>
      <c r="D891" s="16" t="s">
        <v>9354</v>
      </c>
      <c r="E891" s="16" t="s">
        <v>363</v>
      </c>
      <c r="F891" s="16" t="s">
        <v>872</v>
      </c>
      <c r="G891" s="190">
        <v>0.75090000000000001</v>
      </c>
      <c r="H891" s="16" t="s">
        <v>9355</v>
      </c>
      <c r="I891" s="6" t="s">
        <v>2024</v>
      </c>
    </row>
    <row r="892" spans="1:9" ht="20.399999999999999" x14ac:dyDescent="0.3">
      <c r="A892" s="3">
        <v>44770</v>
      </c>
      <c r="B892" s="16" t="s">
        <v>9356</v>
      </c>
      <c r="C892" s="16" t="s">
        <v>9357</v>
      </c>
      <c r="D892" s="16" t="s">
        <v>9358</v>
      </c>
      <c r="E892" s="16" t="s">
        <v>478</v>
      </c>
      <c r="F892" s="16" t="s">
        <v>872</v>
      </c>
      <c r="G892" s="190">
        <v>2.3E-2</v>
      </c>
      <c r="H892" s="16" t="s">
        <v>9359</v>
      </c>
      <c r="I892" s="6" t="s">
        <v>2024</v>
      </c>
    </row>
    <row r="893" spans="1:9" ht="20.399999999999999" x14ac:dyDescent="0.3">
      <c r="A893" s="3">
        <v>44770</v>
      </c>
      <c r="B893" s="16" t="s">
        <v>6205</v>
      </c>
      <c r="C893" s="16" t="s">
        <v>9360</v>
      </c>
      <c r="D893" s="16" t="s">
        <v>2360</v>
      </c>
      <c r="E893" s="16" t="s">
        <v>363</v>
      </c>
      <c r="F893" s="16" t="s">
        <v>872</v>
      </c>
      <c r="G893" s="190">
        <v>1.3599999999999999E-2</v>
      </c>
      <c r="H893" s="16" t="s">
        <v>9361</v>
      </c>
      <c r="I893" s="6" t="s">
        <v>2024</v>
      </c>
    </row>
    <row r="894" spans="1:9" ht="20.399999999999999" x14ac:dyDescent="0.3">
      <c r="A894" s="3">
        <v>44770</v>
      </c>
      <c r="B894" s="16" t="s">
        <v>9362</v>
      </c>
      <c r="C894" s="16" t="s">
        <v>9363</v>
      </c>
      <c r="D894" s="16" t="s">
        <v>2360</v>
      </c>
      <c r="E894" s="16" t="s">
        <v>363</v>
      </c>
      <c r="F894" s="16" t="s">
        <v>872</v>
      </c>
      <c r="G894" s="190">
        <v>1.04E-2</v>
      </c>
      <c r="H894" s="16" t="s">
        <v>9364</v>
      </c>
      <c r="I894" s="6" t="s">
        <v>2024</v>
      </c>
    </row>
    <row r="895" spans="1:9" ht="20.399999999999999" x14ac:dyDescent="0.3">
      <c r="A895" s="3">
        <v>44770</v>
      </c>
      <c r="B895" s="16" t="s">
        <v>9365</v>
      </c>
      <c r="C895" s="16" t="s">
        <v>9366</v>
      </c>
      <c r="D895" s="16" t="s">
        <v>2360</v>
      </c>
      <c r="E895" s="16" t="s">
        <v>363</v>
      </c>
      <c r="F895" s="16" t="s">
        <v>872</v>
      </c>
      <c r="G895" s="190">
        <v>1.7999999999999999E-2</v>
      </c>
      <c r="H895" s="16" t="s">
        <v>9367</v>
      </c>
      <c r="I895" s="6" t="s">
        <v>2024</v>
      </c>
    </row>
    <row r="896" spans="1:9" ht="20.399999999999999" x14ac:dyDescent="0.3">
      <c r="A896" s="3">
        <v>44770</v>
      </c>
      <c r="B896" s="16" t="s">
        <v>9368</v>
      </c>
      <c r="C896" s="16" t="s">
        <v>9369</v>
      </c>
      <c r="D896" s="16" t="s">
        <v>3360</v>
      </c>
      <c r="E896" s="16" t="s">
        <v>478</v>
      </c>
      <c r="F896" s="16" t="s">
        <v>872</v>
      </c>
      <c r="G896" s="190">
        <v>9.64E-2</v>
      </c>
      <c r="H896" s="16" t="s">
        <v>9370</v>
      </c>
      <c r="I896" s="6" t="s">
        <v>2024</v>
      </c>
    </row>
    <row r="897" spans="1:9" ht="81.599999999999994" x14ac:dyDescent="0.3">
      <c r="A897" s="3">
        <v>44770</v>
      </c>
      <c r="B897" s="16" t="s">
        <v>9371</v>
      </c>
      <c r="C897" s="16" t="s">
        <v>9372</v>
      </c>
      <c r="D897" s="16" t="s">
        <v>9373</v>
      </c>
      <c r="E897" s="16" t="s">
        <v>368</v>
      </c>
      <c r="F897" s="16" t="s">
        <v>7369</v>
      </c>
      <c r="G897" s="190">
        <v>491.57900000000001</v>
      </c>
      <c r="H897" s="16" t="s">
        <v>9374</v>
      </c>
      <c r="I897" s="6" t="s">
        <v>2024</v>
      </c>
    </row>
    <row r="898" spans="1:9" ht="20.399999999999999" x14ac:dyDescent="0.3">
      <c r="A898" s="3">
        <v>44770</v>
      </c>
      <c r="B898" s="16" t="s">
        <v>9375</v>
      </c>
      <c r="C898" s="16" t="s">
        <v>9376</v>
      </c>
      <c r="D898" s="16" t="s">
        <v>9377</v>
      </c>
      <c r="E898" s="16" t="s">
        <v>368</v>
      </c>
      <c r="F898" s="16" t="s">
        <v>7369</v>
      </c>
      <c r="G898" s="190">
        <v>13.812799999999999</v>
      </c>
      <c r="H898" s="16" t="s">
        <v>9378</v>
      </c>
      <c r="I898" s="6" t="s">
        <v>2024</v>
      </c>
    </row>
    <row r="899" spans="1:9" ht="20.399999999999999" x14ac:dyDescent="0.3">
      <c r="A899" s="3">
        <v>44770</v>
      </c>
      <c r="B899" s="16" t="s">
        <v>9379</v>
      </c>
      <c r="C899" s="16" t="s">
        <v>9380</v>
      </c>
      <c r="D899" s="16" t="s">
        <v>9381</v>
      </c>
      <c r="E899" s="16" t="s">
        <v>478</v>
      </c>
      <c r="F899" s="16" t="s">
        <v>872</v>
      </c>
      <c r="G899" s="190">
        <v>1.9800000000000002E-2</v>
      </c>
      <c r="H899" s="16" t="s">
        <v>9382</v>
      </c>
      <c r="I899" s="6" t="s">
        <v>2024</v>
      </c>
    </row>
    <row r="900" spans="1:9" ht="30.6" x14ac:dyDescent="0.3">
      <c r="A900" s="3">
        <v>44770</v>
      </c>
      <c r="B900" s="16" t="s">
        <v>9383</v>
      </c>
      <c r="C900" s="16" t="s">
        <v>9384</v>
      </c>
      <c r="D900" s="16" t="s">
        <v>9385</v>
      </c>
      <c r="E900" s="16" t="s">
        <v>368</v>
      </c>
      <c r="F900" s="16" t="s">
        <v>4337</v>
      </c>
      <c r="G900" s="190">
        <v>460.16390000000001</v>
      </c>
      <c r="H900" s="16" t="s">
        <v>9386</v>
      </c>
      <c r="I900" s="6" t="s">
        <v>2024</v>
      </c>
    </row>
    <row r="901" spans="1:9" ht="20.399999999999999" x14ac:dyDescent="0.3">
      <c r="A901" s="3">
        <v>44770</v>
      </c>
      <c r="B901" s="16" t="s">
        <v>9387</v>
      </c>
      <c r="C901" s="16" t="s">
        <v>9388</v>
      </c>
      <c r="D901" s="16" t="s">
        <v>9389</v>
      </c>
      <c r="E901" s="16" t="s">
        <v>363</v>
      </c>
      <c r="F901" s="16" t="s">
        <v>872</v>
      </c>
      <c r="G901" s="190">
        <v>0.27010000000000001</v>
      </c>
      <c r="H901" s="16" t="s">
        <v>9390</v>
      </c>
      <c r="I901" s="6" t="s">
        <v>2024</v>
      </c>
    </row>
    <row r="902" spans="1:9" ht="20.399999999999999" x14ac:dyDescent="0.3">
      <c r="A902" s="3">
        <v>44770</v>
      </c>
      <c r="B902" s="16" t="s">
        <v>9391</v>
      </c>
      <c r="C902" s="16" t="s">
        <v>9392</v>
      </c>
      <c r="D902" s="16" t="s">
        <v>9393</v>
      </c>
      <c r="E902" s="16" t="s">
        <v>368</v>
      </c>
      <c r="F902" s="16" t="s">
        <v>872</v>
      </c>
      <c r="G902" s="190">
        <v>1.4155</v>
      </c>
      <c r="H902" s="16" t="s">
        <v>9394</v>
      </c>
      <c r="I902" s="6" t="s">
        <v>2024</v>
      </c>
    </row>
    <row r="903" spans="1:9" ht="40.799999999999997" x14ac:dyDescent="0.3">
      <c r="A903" s="3">
        <v>44770</v>
      </c>
      <c r="B903" s="16" t="s">
        <v>2469</v>
      </c>
      <c r="C903" s="16" t="s">
        <v>9395</v>
      </c>
      <c r="D903" s="16" t="s">
        <v>9396</v>
      </c>
      <c r="E903" s="16" t="s">
        <v>368</v>
      </c>
      <c r="F903" s="16" t="s">
        <v>378</v>
      </c>
      <c r="G903" s="190">
        <v>791.14819999999997</v>
      </c>
      <c r="H903" s="16" t="s">
        <v>9397</v>
      </c>
      <c r="I903" s="6" t="s">
        <v>2024</v>
      </c>
    </row>
    <row r="904" spans="1:9" ht="81.599999999999994" x14ac:dyDescent="0.3">
      <c r="A904" s="3">
        <v>44770</v>
      </c>
      <c r="B904" s="16" t="s">
        <v>9398</v>
      </c>
      <c r="C904" s="16" t="s">
        <v>9399</v>
      </c>
      <c r="D904" s="16" t="s">
        <v>9400</v>
      </c>
      <c r="E904" s="16" t="s">
        <v>363</v>
      </c>
      <c r="F904" s="16" t="s">
        <v>4337</v>
      </c>
      <c r="G904" s="190">
        <v>948.21529999999996</v>
      </c>
      <c r="H904" s="16" t="s">
        <v>9401</v>
      </c>
      <c r="I904" s="6" t="s">
        <v>2024</v>
      </c>
    </row>
    <row r="905" spans="1:9" ht="20.399999999999999" x14ac:dyDescent="0.3">
      <c r="A905" s="3">
        <v>44770</v>
      </c>
      <c r="B905" s="16" t="s">
        <v>9402</v>
      </c>
      <c r="C905" s="16" t="s">
        <v>9403</v>
      </c>
      <c r="D905" s="16" t="s">
        <v>9404</v>
      </c>
      <c r="E905" s="16" t="s">
        <v>368</v>
      </c>
      <c r="F905" s="16" t="s">
        <v>4337</v>
      </c>
      <c r="G905" s="190">
        <v>283.60230000000001</v>
      </c>
      <c r="H905" s="16" t="s">
        <v>9405</v>
      </c>
      <c r="I905" s="6" t="s">
        <v>2024</v>
      </c>
    </row>
    <row r="906" spans="1:9" ht="20.399999999999999" x14ac:dyDescent="0.3">
      <c r="A906" s="3">
        <v>44770</v>
      </c>
      <c r="B906" s="16" t="s">
        <v>9406</v>
      </c>
      <c r="C906" s="16" t="s">
        <v>9407</v>
      </c>
      <c r="D906" s="16" t="s">
        <v>6111</v>
      </c>
      <c r="E906" s="16" t="s">
        <v>363</v>
      </c>
      <c r="F906" s="16" t="s">
        <v>378</v>
      </c>
      <c r="G906" s="190">
        <v>18.468699999999998</v>
      </c>
      <c r="H906" s="16" t="s">
        <v>9408</v>
      </c>
      <c r="I906" s="6" t="s">
        <v>2024</v>
      </c>
    </row>
    <row r="907" spans="1:9" ht="20.399999999999999" x14ac:dyDescent="0.3">
      <c r="A907" s="3">
        <v>44770</v>
      </c>
      <c r="B907" s="16" t="s">
        <v>7258</v>
      </c>
      <c r="C907" s="16" t="s">
        <v>9409</v>
      </c>
      <c r="D907" s="16" t="s">
        <v>9410</v>
      </c>
      <c r="E907" s="16" t="s">
        <v>363</v>
      </c>
      <c r="F907" s="16" t="s">
        <v>4337</v>
      </c>
      <c r="G907" s="190">
        <v>23.5183</v>
      </c>
      <c r="H907" s="16" t="s">
        <v>9411</v>
      </c>
      <c r="I907" s="6" t="s">
        <v>2024</v>
      </c>
    </row>
    <row r="908" spans="1:9" ht="20.399999999999999" x14ac:dyDescent="0.3">
      <c r="A908" s="3">
        <v>44770</v>
      </c>
      <c r="B908" s="16" t="s">
        <v>9412</v>
      </c>
      <c r="C908" s="16" t="s">
        <v>9413</v>
      </c>
      <c r="D908" s="16" t="s">
        <v>3624</v>
      </c>
      <c r="E908" s="16" t="s">
        <v>363</v>
      </c>
      <c r="F908" s="16" t="s">
        <v>6101</v>
      </c>
      <c r="G908" s="190">
        <v>50.058</v>
      </c>
      <c r="H908" s="16" t="s">
        <v>9414</v>
      </c>
      <c r="I908" s="6" t="s">
        <v>2024</v>
      </c>
    </row>
    <row r="909" spans="1:9" ht="20.399999999999999" x14ac:dyDescent="0.3">
      <c r="A909" s="3">
        <v>44770</v>
      </c>
      <c r="B909" s="16" t="s">
        <v>9415</v>
      </c>
      <c r="C909" s="16" t="s">
        <v>9416</v>
      </c>
      <c r="D909" s="16" t="s">
        <v>9417</v>
      </c>
      <c r="E909" s="16" t="s">
        <v>363</v>
      </c>
      <c r="F909" s="16" t="s">
        <v>378</v>
      </c>
      <c r="G909" s="190">
        <v>25.506699999999999</v>
      </c>
      <c r="H909" s="16" t="s">
        <v>9418</v>
      </c>
      <c r="I909" s="6" t="s">
        <v>2024</v>
      </c>
    </row>
    <row r="910" spans="1:9" ht="20.399999999999999" x14ac:dyDescent="0.3">
      <c r="A910" s="3">
        <v>44770</v>
      </c>
      <c r="B910" s="16" t="s">
        <v>9419</v>
      </c>
      <c r="C910" s="16" t="s">
        <v>9420</v>
      </c>
      <c r="D910" s="16" t="s">
        <v>2471</v>
      </c>
      <c r="E910" s="16" t="s">
        <v>363</v>
      </c>
      <c r="F910" s="16" t="s">
        <v>378</v>
      </c>
      <c r="G910" s="190">
        <v>17.072500000000002</v>
      </c>
      <c r="H910" s="16" t="s">
        <v>9421</v>
      </c>
      <c r="I910" s="6" t="s">
        <v>2024</v>
      </c>
    </row>
    <row r="911" spans="1:9" ht="20.399999999999999" x14ac:dyDescent="0.3">
      <c r="A911" s="3">
        <v>44770</v>
      </c>
      <c r="B911" s="16" t="s">
        <v>9422</v>
      </c>
      <c r="C911" s="16" t="s">
        <v>9423</v>
      </c>
      <c r="D911" s="16" t="s">
        <v>2760</v>
      </c>
      <c r="E911" s="16" t="s">
        <v>478</v>
      </c>
      <c r="F911" s="16" t="s">
        <v>872</v>
      </c>
      <c r="G911" s="190">
        <v>2.8199999999999999E-2</v>
      </c>
      <c r="H911" s="16" t="s">
        <v>9424</v>
      </c>
      <c r="I911" s="6" t="s">
        <v>2024</v>
      </c>
    </row>
    <row r="912" spans="1:9" ht="20.399999999999999" x14ac:dyDescent="0.3">
      <c r="A912" s="3">
        <v>44770</v>
      </c>
      <c r="B912" s="16" t="s">
        <v>9425</v>
      </c>
      <c r="C912" s="16" t="s">
        <v>9426</v>
      </c>
      <c r="D912" s="16" t="s">
        <v>4064</v>
      </c>
      <c r="E912" s="16" t="s">
        <v>478</v>
      </c>
      <c r="F912" s="16" t="s">
        <v>872</v>
      </c>
      <c r="G912" s="190">
        <v>0.21940000000000001</v>
      </c>
      <c r="H912" s="16" t="s">
        <v>9427</v>
      </c>
      <c r="I912" s="6" t="s">
        <v>2024</v>
      </c>
    </row>
    <row r="913" spans="1:9" ht="20.399999999999999" x14ac:dyDescent="0.3">
      <c r="A913" s="3">
        <v>44770</v>
      </c>
      <c r="B913" s="16" t="s">
        <v>9428</v>
      </c>
      <c r="C913" s="16" t="s">
        <v>9429</v>
      </c>
      <c r="D913" s="16" t="s">
        <v>4064</v>
      </c>
      <c r="E913" s="16" t="s">
        <v>478</v>
      </c>
      <c r="F913" s="16" t="s">
        <v>872</v>
      </c>
      <c r="G913" s="190">
        <v>0.11459999999999999</v>
      </c>
      <c r="H913" s="16" t="s">
        <v>9430</v>
      </c>
      <c r="I913" s="6" t="s">
        <v>2024</v>
      </c>
    </row>
    <row r="914" spans="1:9" ht="20.399999999999999" x14ac:dyDescent="0.3">
      <c r="A914" s="3">
        <v>44770</v>
      </c>
      <c r="B914" s="16" t="s">
        <v>9431</v>
      </c>
      <c r="C914" s="16" t="s">
        <v>9432</v>
      </c>
      <c r="D914" s="16" t="s">
        <v>9433</v>
      </c>
      <c r="E914" s="16" t="s">
        <v>363</v>
      </c>
      <c r="F914" s="16" t="s">
        <v>872</v>
      </c>
      <c r="G914" s="190">
        <v>0.80579999999999996</v>
      </c>
      <c r="H914" s="16" t="s">
        <v>9434</v>
      </c>
      <c r="I914" s="6" t="s">
        <v>2024</v>
      </c>
    </row>
    <row r="915" spans="1:9" ht="20.399999999999999" x14ac:dyDescent="0.3">
      <c r="A915" s="3">
        <v>44770</v>
      </c>
      <c r="B915" s="16" t="s">
        <v>9435</v>
      </c>
      <c r="C915" s="16" t="s">
        <v>9436</v>
      </c>
      <c r="D915" s="16" t="s">
        <v>3384</v>
      </c>
      <c r="E915" s="16" t="s">
        <v>363</v>
      </c>
      <c r="F915" s="16" t="s">
        <v>872</v>
      </c>
      <c r="G915" s="190">
        <v>0.52869999999999995</v>
      </c>
      <c r="H915" s="16" t="s">
        <v>9437</v>
      </c>
      <c r="I915" s="6" t="s">
        <v>2024</v>
      </c>
    </row>
    <row r="916" spans="1:9" ht="20.399999999999999" x14ac:dyDescent="0.3">
      <c r="A916" s="3">
        <v>44770</v>
      </c>
      <c r="B916" s="16" t="s">
        <v>9438</v>
      </c>
      <c r="C916" s="16" t="s">
        <v>9439</v>
      </c>
      <c r="D916" s="16" t="s">
        <v>3384</v>
      </c>
      <c r="E916" s="16" t="s">
        <v>363</v>
      </c>
      <c r="F916" s="16" t="s">
        <v>872</v>
      </c>
      <c r="G916" s="190">
        <v>1.0041</v>
      </c>
      <c r="H916" s="16" t="s">
        <v>9440</v>
      </c>
      <c r="I916" s="6" t="s">
        <v>2024</v>
      </c>
    </row>
    <row r="917" spans="1:9" ht="20.399999999999999" x14ac:dyDescent="0.3">
      <c r="A917" s="3">
        <v>44770</v>
      </c>
      <c r="B917" s="16" t="s">
        <v>9441</v>
      </c>
      <c r="C917" s="16" t="s">
        <v>9442</v>
      </c>
      <c r="D917" s="16" t="s">
        <v>9443</v>
      </c>
      <c r="E917" s="16" t="s">
        <v>368</v>
      </c>
      <c r="F917" s="16" t="s">
        <v>477</v>
      </c>
      <c r="G917" s="190">
        <v>222.38390000000001</v>
      </c>
      <c r="H917" s="16" t="s">
        <v>9444</v>
      </c>
      <c r="I917" s="6" t="s">
        <v>2024</v>
      </c>
    </row>
    <row r="918" spans="1:9" ht="30.6" x14ac:dyDescent="0.3">
      <c r="A918" s="3">
        <v>44770</v>
      </c>
      <c r="B918" s="16" t="s">
        <v>9445</v>
      </c>
      <c r="C918" s="16" t="s">
        <v>9446</v>
      </c>
      <c r="D918" s="16" t="s">
        <v>9447</v>
      </c>
      <c r="E918" s="16" t="s">
        <v>368</v>
      </c>
      <c r="F918" s="16" t="s">
        <v>4337</v>
      </c>
      <c r="G918" s="190">
        <v>898.44669999999996</v>
      </c>
      <c r="H918" s="16" t="s">
        <v>9448</v>
      </c>
      <c r="I918" s="6" t="s">
        <v>2024</v>
      </c>
    </row>
    <row r="919" spans="1:9" ht="20.399999999999999" x14ac:dyDescent="0.3">
      <c r="A919" s="3">
        <v>44770</v>
      </c>
      <c r="B919" s="16" t="s">
        <v>9449</v>
      </c>
      <c r="C919" s="16" t="s">
        <v>9450</v>
      </c>
      <c r="D919" s="16" t="s">
        <v>9451</v>
      </c>
      <c r="E919" s="16" t="s">
        <v>363</v>
      </c>
      <c r="F919" s="16" t="s">
        <v>477</v>
      </c>
      <c r="G919" s="190">
        <v>266.48599999999999</v>
      </c>
      <c r="H919" s="16" t="s">
        <v>9452</v>
      </c>
      <c r="I919" s="6" t="s">
        <v>2024</v>
      </c>
    </row>
    <row r="920" spans="1:9" ht="30.6" x14ac:dyDescent="0.3">
      <c r="A920" s="3">
        <v>44770</v>
      </c>
      <c r="B920" s="16" t="s">
        <v>7353</v>
      </c>
      <c r="C920" s="16" t="s">
        <v>9453</v>
      </c>
      <c r="D920" s="16" t="s">
        <v>9454</v>
      </c>
      <c r="E920" s="16" t="s">
        <v>363</v>
      </c>
      <c r="F920" s="16" t="s">
        <v>373</v>
      </c>
      <c r="G920" s="190">
        <v>34.164200000000001</v>
      </c>
      <c r="H920" s="16" t="s">
        <v>9455</v>
      </c>
      <c r="I920" s="6" t="s">
        <v>2024</v>
      </c>
    </row>
    <row r="921" spans="1:9" ht="20.399999999999999" x14ac:dyDescent="0.3">
      <c r="A921" s="3">
        <v>44770</v>
      </c>
      <c r="B921" s="16" t="s">
        <v>1404</v>
      </c>
      <c r="C921" s="16" t="s">
        <v>9456</v>
      </c>
      <c r="D921" s="16" t="s">
        <v>9457</v>
      </c>
      <c r="E921" s="16" t="s">
        <v>368</v>
      </c>
      <c r="F921" s="16" t="s">
        <v>373</v>
      </c>
      <c r="G921" s="190">
        <v>263.31720000000001</v>
      </c>
      <c r="H921" s="16" t="s">
        <v>9458</v>
      </c>
      <c r="I921" s="6" t="s">
        <v>2024</v>
      </c>
    </row>
    <row r="922" spans="1:9" ht="20.399999999999999" x14ac:dyDescent="0.3">
      <c r="A922" s="3">
        <v>44770</v>
      </c>
      <c r="B922" s="16" t="s">
        <v>9459</v>
      </c>
      <c r="C922" s="16" t="s">
        <v>9460</v>
      </c>
      <c r="D922" s="16" t="s">
        <v>9461</v>
      </c>
      <c r="E922" s="16" t="s">
        <v>478</v>
      </c>
      <c r="F922" s="16" t="s">
        <v>872</v>
      </c>
      <c r="G922" s="190">
        <v>6.4899999999999999E-2</v>
      </c>
      <c r="H922" s="16" t="s">
        <v>9462</v>
      </c>
      <c r="I922" s="6" t="s">
        <v>2024</v>
      </c>
    </row>
    <row r="923" spans="1:9" ht="20.399999999999999" x14ac:dyDescent="0.3">
      <c r="A923" s="3">
        <v>44770</v>
      </c>
      <c r="B923" s="16" t="s">
        <v>9463</v>
      </c>
      <c r="C923" s="16" t="s">
        <v>9464</v>
      </c>
      <c r="D923" s="16" t="s">
        <v>9465</v>
      </c>
      <c r="E923" s="16" t="s">
        <v>363</v>
      </c>
      <c r="F923" s="16" t="s">
        <v>872</v>
      </c>
      <c r="G923" s="190">
        <v>2.3336999999999999</v>
      </c>
      <c r="H923" s="16" t="s">
        <v>9466</v>
      </c>
      <c r="I923" s="6" t="s">
        <v>2024</v>
      </c>
    </row>
    <row r="924" spans="1:9" ht="20.399999999999999" x14ac:dyDescent="0.3">
      <c r="A924" s="3">
        <v>44770</v>
      </c>
      <c r="B924" s="16" t="s">
        <v>9467</v>
      </c>
      <c r="C924" s="16" t="s">
        <v>9468</v>
      </c>
      <c r="D924" s="16" t="s">
        <v>8426</v>
      </c>
      <c r="E924" s="16" t="s">
        <v>478</v>
      </c>
      <c r="F924" s="16" t="s">
        <v>872</v>
      </c>
      <c r="G924" s="190">
        <v>0.16500000000000001</v>
      </c>
      <c r="H924" s="16" t="s">
        <v>9469</v>
      </c>
      <c r="I924" s="6" t="s">
        <v>2024</v>
      </c>
    </row>
    <row r="925" spans="1:9" ht="20.399999999999999" x14ac:dyDescent="0.3">
      <c r="A925" s="3">
        <v>44770</v>
      </c>
      <c r="B925" s="16" t="s">
        <v>9470</v>
      </c>
      <c r="C925" s="16" t="s">
        <v>9471</v>
      </c>
      <c r="D925" s="16" t="s">
        <v>9472</v>
      </c>
      <c r="E925" s="16" t="s">
        <v>363</v>
      </c>
      <c r="F925" s="16" t="s">
        <v>4337</v>
      </c>
      <c r="G925" s="190">
        <v>2.9281999999999999</v>
      </c>
      <c r="H925" s="16" t="s">
        <v>9473</v>
      </c>
      <c r="I925" s="6" t="s">
        <v>2024</v>
      </c>
    </row>
    <row r="926" spans="1:9" ht="20.399999999999999" x14ac:dyDescent="0.3">
      <c r="A926" s="3">
        <v>44770</v>
      </c>
      <c r="B926" s="16" t="s">
        <v>9474</v>
      </c>
      <c r="C926" s="16" t="s">
        <v>9475</v>
      </c>
      <c r="D926" s="16" t="s">
        <v>9472</v>
      </c>
      <c r="E926" s="16" t="s">
        <v>363</v>
      </c>
      <c r="F926" s="16" t="s">
        <v>4337</v>
      </c>
      <c r="G926" s="190">
        <v>1.8936999999999999</v>
      </c>
      <c r="H926" s="16" t="s">
        <v>9476</v>
      </c>
      <c r="I926" s="6" t="s">
        <v>2024</v>
      </c>
    </row>
    <row r="927" spans="1:9" ht="20.399999999999999" x14ac:dyDescent="0.3">
      <c r="A927" s="3">
        <v>44770</v>
      </c>
      <c r="B927" s="16" t="s">
        <v>9477</v>
      </c>
      <c r="C927" s="16" t="s">
        <v>9478</v>
      </c>
      <c r="D927" s="16" t="s">
        <v>9479</v>
      </c>
      <c r="E927" s="16" t="s">
        <v>478</v>
      </c>
      <c r="F927" s="16" t="s">
        <v>872</v>
      </c>
      <c r="G927" s="190">
        <v>6.2799999999999995E-2</v>
      </c>
      <c r="H927" s="16" t="s">
        <v>9480</v>
      </c>
      <c r="I927" s="6" t="s">
        <v>2024</v>
      </c>
    </row>
    <row r="928" spans="1:9" ht="20.399999999999999" x14ac:dyDescent="0.3">
      <c r="A928" s="3">
        <v>44770</v>
      </c>
      <c r="B928" s="16" t="s">
        <v>9481</v>
      </c>
      <c r="C928" s="16" t="s">
        <v>9482</v>
      </c>
      <c r="D928" s="16" t="s">
        <v>9483</v>
      </c>
      <c r="E928" s="16" t="s">
        <v>478</v>
      </c>
      <c r="F928" s="16" t="s">
        <v>872</v>
      </c>
      <c r="G928" s="190">
        <v>4.24E-2</v>
      </c>
      <c r="H928" s="16" t="s">
        <v>9484</v>
      </c>
      <c r="I928" s="6" t="s">
        <v>2024</v>
      </c>
    </row>
    <row r="929" spans="1:9" ht="20.399999999999999" x14ac:dyDescent="0.3">
      <c r="A929" s="3">
        <v>44770</v>
      </c>
      <c r="B929" s="16" t="s">
        <v>9485</v>
      </c>
      <c r="C929" s="16" t="s">
        <v>9486</v>
      </c>
      <c r="D929" s="16" t="s">
        <v>6467</v>
      </c>
      <c r="E929" s="16" t="s">
        <v>363</v>
      </c>
      <c r="F929" s="16" t="s">
        <v>643</v>
      </c>
      <c r="G929" s="190">
        <v>3.6208999999999998</v>
      </c>
      <c r="H929" s="16" t="s">
        <v>9487</v>
      </c>
      <c r="I929" s="6" t="s">
        <v>2024</v>
      </c>
    </row>
    <row r="930" spans="1:9" ht="20.399999999999999" x14ac:dyDescent="0.3">
      <c r="A930" s="3">
        <v>44770</v>
      </c>
      <c r="B930" s="16" t="s">
        <v>9488</v>
      </c>
      <c r="C930" s="16" t="s">
        <v>9489</v>
      </c>
      <c r="D930" s="16" t="s">
        <v>2236</v>
      </c>
      <c r="E930" s="16" t="s">
        <v>363</v>
      </c>
      <c r="F930" s="16" t="s">
        <v>872</v>
      </c>
      <c r="G930" s="190">
        <v>0.14829999999999999</v>
      </c>
      <c r="H930" s="16" t="s">
        <v>9490</v>
      </c>
      <c r="I930" s="6" t="s">
        <v>2024</v>
      </c>
    </row>
    <row r="931" spans="1:9" ht="20.399999999999999" x14ac:dyDescent="0.3">
      <c r="A931" s="3">
        <v>44770</v>
      </c>
      <c r="B931" s="16" t="s">
        <v>9491</v>
      </c>
      <c r="C931" s="16" t="s">
        <v>9492</v>
      </c>
      <c r="D931" s="16" t="s">
        <v>9493</v>
      </c>
      <c r="E931" s="16" t="s">
        <v>363</v>
      </c>
      <c r="F931" s="16" t="s">
        <v>378</v>
      </c>
      <c r="G931" s="190">
        <v>91.310299999999998</v>
      </c>
      <c r="H931" s="16" t="s">
        <v>9494</v>
      </c>
      <c r="I931" s="6" t="s">
        <v>2024</v>
      </c>
    </row>
    <row r="932" spans="1:9" ht="20.399999999999999" x14ac:dyDescent="0.3">
      <c r="A932" s="3">
        <v>44770</v>
      </c>
      <c r="B932" s="16" t="s">
        <v>9495</v>
      </c>
      <c r="C932" s="16" t="s">
        <v>9496</v>
      </c>
      <c r="D932" s="16" t="s">
        <v>2181</v>
      </c>
      <c r="E932" s="16" t="s">
        <v>478</v>
      </c>
      <c r="F932" s="16" t="s">
        <v>872</v>
      </c>
      <c r="G932" s="190">
        <v>0.16520000000000001</v>
      </c>
      <c r="H932" s="16" t="s">
        <v>9497</v>
      </c>
      <c r="I932" s="6" t="s">
        <v>2024</v>
      </c>
    </row>
    <row r="933" spans="1:9" ht="20.399999999999999" x14ac:dyDescent="0.3">
      <c r="A933" s="3">
        <v>44770</v>
      </c>
      <c r="B933" s="16" t="s">
        <v>9498</v>
      </c>
      <c r="C933" s="16" t="s">
        <v>9499</v>
      </c>
      <c r="D933" s="16" t="s">
        <v>6192</v>
      </c>
      <c r="E933" s="16" t="s">
        <v>363</v>
      </c>
      <c r="F933" s="16" t="s">
        <v>643</v>
      </c>
      <c r="G933" s="190">
        <v>0.83750000000000002</v>
      </c>
      <c r="H933" s="16" t="s">
        <v>9500</v>
      </c>
      <c r="I933" s="6" t="s">
        <v>2024</v>
      </c>
    </row>
    <row r="934" spans="1:9" ht="20.399999999999999" x14ac:dyDescent="0.3">
      <c r="A934" s="3">
        <v>44770</v>
      </c>
      <c r="B934" s="16" t="s">
        <v>9501</v>
      </c>
      <c r="C934" s="16" t="s">
        <v>9502</v>
      </c>
      <c r="D934" s="16" t="s">
        <v>9503</v>
      </c>
      <c r="E934" s="16" t="s">
        <v>363</v>
      </c>
      <c r="F934" s="16" t="s">
        <v>872</v>
      </c>
      <c r="G934" s="190">
        <v>1.6363000000000001</v>
      </c>
      <c r="H934" s="16" t="s">
        <v>9504</v>
      </c>
      <c r="I934" s="6" t="s">
        <v>2024</v>
      </c>
    </row>
    <row r="935" spans="1:9" ht="20.399999999999999" x14ac:dyDescent="0.3">
      <c r="A935" s="3">
        <v>44770</v>
      </c>
      <c r="B935" s="16" t="s">
        <v>9505</v>
      </c>
      <c r="C935" s="16" t="s">
        <v>9506</v>
      </c>
      <c r="D935" s="16" t="s">
        <v>3399</v>
      </c>
      <c r="E935" s="16" t="s">
        <v>478</v>
      </c>
      <c r="F935" s="16" t="s">
        <v>872</v>
      </c>
      <c r="G935" s="190">
        <v>0.26069999999999999</v>
      </c>
      <c r="H935" s="16" t="s">
        <v>9507</v>
      </c>
      <c r="I935" s="6" t="s">
        <v>2024</v>
      </c>
    </row>
    <row r="936" spans="1:9" ht="30.6" x14ac:dyDescent="0.3">
      <c r="A936" s="3">
        <v>44770</v>
      </c>
      <c r="B936" s="16" t="s">
        <v>9508</v>
      </c>
      <c r="C936" s="16" t="s">
        <v>9509</v>
      </c>
      <c r="D936" s="16" t="s">
        <v>9510</v>
      </c>
      <c r="E936" s="16" t="s">
        <v>368</v>
      </c>
      <c r="F936" s="16" t="s">
        <v>477</v>
      </c>
      <c r="G936" s="190">
        <v>201.2902</v>
      </c>
      <c r="H936" s="16" t="s">
        <v>9511</v>
      </c>
      <c r="I936" s="6" t="s">
        <v>2024</v>
      </c>
    </row>
    <row r="937" spans="1:9" ht="20.399999999999999" x14ac:dyDescent="0.3">
      <c r="A937" s="3">
        <v>44770</v>
      </c>
      <c r="B937" s="16" t="s">
        <v>9512</v>
      </c>
      <c r="C937" s="16" t="s">
        <v>9513</v>
      </c>
      <c r="D937" s="16" t="s">
        <v>3617</v>
      </c>
      <c r="E937" s="16" t="s">
        <v>368</v>
      </c>
      <c r="F937" s="16" t="s">
        <v>7369</v>
      </c>
      <c r="G937" s="190">
        <v>154.77449999999999</v>
      </c>
      <c r="H937" s="16" t="s">
        <v>9514</v>
      </c>
      <c r="I937" s="6" t="s">
        <v>2024</v>
      </c>
    </row>
    <row r="938" spans="1:9" ht="20.399999999999999" x14ac:dyDescent="0.3">
      <c r="A938" s="3">
        <v>44770</v>
      </c>
      <c r="B938" s="16" t="s">
        <v>9515</v>
      </c>
      <c r="C938" s="16" t="s">
        <v>9516</v>
      </c>
      <c r="D938" s="16" t="s">
        <v>9517</v>
      </c>
      <c r="E938" s="16" t="s">
        <v>363</v>
      </c>
      <c r="F938" s="16" t="s">
        <v>7369</v>
      </c>
      <c r="G938" s="190">
        <v>19.475200000000001</v>
      </c>
      <c r="H938" s="16" t="s">
        <v>9518</v>
      </c>
      <c r="I938" s="6" t="s">
        <v>2024</v>
      </c>
    </row>
    <row r="939" spans="1:9" ht="20.399999999999999" x14ac:dyDescent="0.3">
      <c r="A939" s="3">
        <v>44770</v>
      </c>
      <c r="B939" s="16" t="s">
        <v>9519</v>
      </c>
      <c r="C939" s="16" t="s">
        <v>9520</v>
      </c>
      <c r="D939" s="16" t="s">
        <v>4928</v>
      </c>
      <c r="E939" s="16" t="s">
        <v>363</v>
      </c>
      <c r="F939" s="16" t="s">
        <v>872</v>
      </c>
      <c r="G939" s="190">
        <v>0.16539999999999999</v>
      </c>
      <c r="H939" s="16" t="s">
        <v>7395</v>
      </c>
      <c r="I939" s="6" t="s">
        <v>2024</v>
      </c>
    </row>
    <row r="940" spans="1:9" ht="20.399999999999999" x14ac:dyDescent="0.3">
      <c r="A940" s="3">
        <v>44770</v>
      </c>
      <c r="B940" s="16" t="s">
        <v>9521</v>
      </c>
      <c r="C940" s="16" t="s">
        <v>9522</v>
      </c>
      <c r="D940" s="16" t="s">
        <v>9523</v>
      </c>
      <c r="E940" s="16" t="s">
        <v>478</v>
      </c>
      <c r="F940" s="16" t="s">
        <v>872</v>
      </c>
      <c r="G940" s="190">
        <v>1.52E-2</v>
      </c>
      <c r="H940" s="16" t="s">
        <v>9524</v>
      </c>
      <c r="I940" s="6" t="s">
        <v>2024</v>
      </c>
    </row>
    <row r="941" spans="1:9" ht="20.399999999999999" x14ac:dyDescent="0.3">
      <c r="A941" s="3">
        <v>44770</v>
      </c>
      <c r="B941" s="16" t="s">
        <v>9525</v>
      </c>
      <c r="C941" s="16" t="s">
        <v>9526</v>
      </c>
      <c r="D941" s="16" t="s">
        <v>9527</v>
      </c>
      <c r="E941" s="16" t="s">
        <v>363</v>
      </c>
      <c r="F941" s="16" t="s">
        <v>872</v>
      </c>
      <c r="G941" s="190">
        <v>0.72650000000000003</v>
      </c>
      <c r="H941" s="16" t="s">
        <v>9528</v>
      </c>
      <c r="I941" s="6" t="s">
        <v>2024</v>
      </c>
    </row>
    <row r="942" spans="1:9" ht="30.6" x14ac:dyDescent="0.3">
      <c r="A942" s="3">
        <v>44770</v>
      </c>
      <c r="B942" s="16" t="s">
        <v>9529</v>
      </c>
      <c r="C942" s="16" t="s">
        <v>9530</v>
      </c>
      <c r="D942" s="16" t="s">
        <v>9531</v>
      </c>
      <c r="E942" s="16" t="s">
        <v>368</v>
      </c>
      <c r="F942" s="16" t="s">
        <v>7369</v>
      </c>
      <c r="G942" s="190">
        <v>97.079099999999997</v>
      </c>
      <c r="H942" s="16" t="s">
        <v>9532</v>
      </c>
      <c r="I942" s="6" t="s">
        <v>2024</v>
      </c>
    </row>
    <row r="943" spans="1:9" ht="30.6" x14ac:dyDescent="0.3">
      <c r="A943" s="3">
        <v>44770</v>
      </c>
      <c r="B943" s="16" t="s">
        <v>9529</v>
      </c>
      <c r="C943" s="16" t="s">
        <v>9533</v>
      </c>
      <c r="D943" s="16" t="s">
        <v>9531</v>
      </c>
      <c r="E943" s="16" t="s">
        <v>363</v>
      </c>
      <c r="F943" s="16" t="s">
        <v>7369</v>
      </c>
      <c r="G943" s="190">
        <v>4.8902000000000001</v>
      </c>
      <c r="H943" s="16" t="s">
        <v>9534</v>
      </c>
      <c r="I943" s="6" t="s">
        <v>2024</v>
      </c>
    </row>
    <row r="944" spans="1:9" ht="20.399999999999999" x14ac:dyDescent="0.3">
      <c r="A944" s="3">
        <v>44770</v>
      </c>
      <c r="B944" s="16" t="s">
        <v>9535</v>
      </c>
      <c r="C944" s="16" t="s">
        <v>9536</v>
      </c>
      <c r="D944" s="16" t="s">
        <v>9537</v>
      </c>
      <c r="E944" s="16" t="s">
        <v>368</v>
      </c>
      <c r="F944" s="16" t="s">
        <v>7369</v>
      </c>
      <c r="G944" s="190">
        <v>184.05680000000001</v>
      </c>
      <c r="H944" s="16" t="s">
        <v>9538</v>
      </c>
      <c r="I944" s="6" t="s">
        <v>2024</v>
      </c>
    </row>
    <row r="945" spans="1:9" ht="20.399999999999999" x14ac:dyDescent="0.3">
      <c r="A945" s="3">
        <v>44770</v>
      </c>
      <c r="B945" s="16" t="s">
        <v>9539</v>
      </c>
      <c r="C945" s="16" t="s">
        <v>9540</v>
      </c>
      <c r="D945" s="16" t="s">
        <v>9541</v>
      </c>
      <c r="E945" s="16" t="s">
        <v>363</v>
      </c>
      <c r="F945" s="16" t="s">
        <v>872</v>
      </c>
      <c r="G945" s="190">
        <v>5.2200000000000003E-2</v>
      </c>
      <c r="H945" s="16" t="s">
        <v>9542</v>
      </c>
      <c r="I945" s="6" t="s">
        <v>2024</v>
      </c>
    </row>
    <row r="946" spans="1:9" ht="20.399999999999999" x14ac:dyDescent="0.3">
      <c r="A946" s="3">
        <v>44770</v>
      </c>
      <c r="B946" s="16" t="s">
        <v>9543</v>
      </c>
      <c r="C946" s="16" t="s">
        <v>9544</v>
      </c>
      <c r="D946" s="16" t="s">
        <v>9541</v>
      </c>
      <c r="E946" s="16" t="s">
        <v>363</v>
      </c>
      <c r="F946" s="16" t="s">
        <v>872</v>
      </c>
      <c r="G946" s="190">
        <v>2.7799999999999998E-2</v>
      </c>
      <c r="H946" s="16" t="s">
        <v>9545</v>
      </c>
      <c r="I946" s="6" t="s">
        <v>2024</v>
      </c>
    </row>
    <row r="947" spans="1:9" ht="20.399999999999999" x14ac:dyDescent="0.3">
      <c r="A947" s="3">
        <v>44770</v>
      </c>
      <c r="B947" s="16" t="s">
        <v>9546</v>
      </c>
      <c r="C947" s="16" t="s">
        <v>9547</v>
      </c>
      <c r="D947" s="16" t="s">
        <v>8518</v>
      </c>
      <c r="E947" s="16" t="s">
        <v>363</v>
      </c>
      <c r="F947" s="16" t="s">
        <v>872</v>
      </c>
      <c r="G947" s="190">
        <v>1.0812999999999999</v>
      </c>
      <c r="H947" s="16" t="s">
        <v>9548</v>
      </c>
      <c r="I947" s="6" t="s">
        <v>2024</v>
      </c>
    </row>
    <row r="948" spans="1:9" ht="20.399999999999999" x14ac:dyDescent="0.3">
      <c r="A948" s="3">
        <v>44770</v>
      </c>
      <c r="B948" s="16" t="s">
        <v>9549</v>
      </c>
      <c r="C948" s="16" t="s">
        <v>9550</v>
      </c>
      <c r="D948" s="16" t="s">
        <v>9551</v>
      </c>
      <c r="E948" s="16" t="s">
        <v>363</v>
      </c>
      <c r="F948" s="16" t="s">
        <v>872</v>
      </c>
      <c r="G948" s="190">
        <v>1.7600000000000001E-2</v>
      </c>
      <c r="H948" s="16" t="s">
        <v>9552</v>
      </c>
      <c r="I948" s="6" t="s">
        <v>2024</v>
      </c>
    </row>
    <row r="949" spans="1:9" ht="20.399999999999999" x14ac:dyDescent="0.3">
      <c r="A949" s="3">
        <v>44770</v>
      </c>
      <c r="B949" s="16" t="s">
        <v>9553</v>
      </c>
      <c r="C949" s="16" t="s">
        <v>9554</v>
      </c>
      <c r="D949" s="16" t="s">
        <v>9555</v>
      </c>
      <c r="E949" s="16" t="s">
        <v>363</v>
      </c>
      <c r="F949" s="16" t="s">
        <v>468</v>
      </c>
      <c r="G949" s="190">
        <v>31.412099999999999</v>
      </c>
      <c r="H949" s="16" t="s">
        <v>9556</v>
      </c>
      <c r="I949" s="6" t="s">
        <v>2024</v>
      </c>
    </row>
    <row r="950" spans="1:9" ht="20.399999999999999" x14ac:dyDescent="0.3">
      <c r="A950" s="35">
        <v>44770</v>
      </c>
      <c r="B950" s="36" t="s">
        <v>9557</v>
      </c>
      <c r="C950" s="36" t="s">
        <v>9558</v>
      </c>
      <c r="D950" s="36" t="s">
        <v>9555</v>
      </c>
      <c r="E950" s="36" t="s">
        <v>363</v>
      </c>
      <c r="F950" s="36" t="s">
        <v>468</v>
      </c>
      <c r="G950" s="172">
        <v>30.912099999999999</v>
      </c>
      <c r="H950" s="36" t="s">
        <v>9606</v>
      </c>
      <c r="I950" s="38" t="s">
        <v>9607</v>
      </c>
    </row>
    <row r="951" spans="1:9" ht="20.399999999999999" x14ac:dyDescent="0.3">
      <c r="A951" s="3">
        <v>44770</v>
      </c>
      <c r="B951" s="16" t="s">
        <v>9559</v>
      </c>
      <c r="C951" s="16" t="s">
        <v>9560</v>
      </c>
      <c r="D951" s="16" t="s">
        <v>7476</v>
      </c>
      <c r="E951" s="16" t="s">
        <v>363</v>
      </c>
      <c r="F951" s="16" t="s">
        <v>872</v>
      </c>
      <c r="G951" s="190">
        <v>7.7700000000000005E-2</v>
      </c>
      <c r="H951" s="16" t="s">
        <v>9561</v>
      </c>
      <c r="I951" s="6" t="s">
        <v>2024</v>
      </c>
    </row>
    <row r="952" spans="1:9" ht="20.399999999999999" x14ac:dyDescent="0.3">
      <c r="A952" s="3">
        <v>44770</v>
      </c>
      <c r="B952" s="16" t="s">
        <v>9562</v>
      </c>
      <c r="C952" s="16" t="s">
        <v>9563</v>
      </c>
      <c r="D952" s="16" t="s">
        <v>9555</v>
      </c>
      <c r="E952" s="16" t="s">
        <v>363</v>
      </c>
      <c r="F952" s="30">
        <v>47787</v>
      </c>
      <c r="G952" s="190">
        <v>28.3002</v>
      </c>
      <c r="H952" s="16" t="s">
        <v>9564</v>
      </c>
      <c r="I952" s="6" t="s">
        <v>2024</v>
      </c>
    </row>
    <row r="953" spans="1:9" ht="30.6" x14ac:dyDescent="0.3">
      <c r="A953" s="3">
        <v>44770</v>
      </c>
      <c r="B953" s="16" t="s">
        <v>9565</v>
      </c>
      <c r="C953" s="16" t="s">
        <v>9566</v>
      </c>
      <c r="D953" s="16" t="s">
        <v>9567</v>
      </c>
      <c r="E953" s="16" t="s">
        <v>368</v>
      </c>
      <c r="F953" s="16" t="s">
        <v>378</v>
      </c>
      <c r="G953" s="190">
        <v>5.6675000000000004</v>
      </c>
      <c r="H953" s="16" t="s">
        <v>9568</v>
      </c>
      <c r="I953" s="6" t="s">
        <v>2024</v>
      </c>
    </row>
    <row r="954" spans="1:9" ht="20.399999999999999" x14ac:dyDescent="0.3">
      <c r="A954" s="3">
        <v>44770</v>
      </c>
      <c r="B954" s="16" t="s">
        <v>4308</v>
      </c>
      <c r="C954" s="16" t="s">
        <v>9569</v>
      </c>
      <c r="D954" s="16" t="s">
        <v>9570</v>
      </c>
      <c r="E954" s="16" t="s">
        <v>363</v>
      </c>
      <c r="F954" s="16" t="s">
        <v>378</v>
      </c>
      <c r="G954" s="190">
        <v>11.5938</v>
      </c>
      <c r="H954" s="16" t="s">
        <v>9571</v>
      </c>
      <c r="I954" s="6" t="s">
        <v>2024</v>
      </c>
    </row>
    <row r="955" spans="1:9" ht="40.799999999999997" x14ac:dyDescent="0.3">
      <c r="A955" s="3">
        <v>44770</v>
      </c>
      <c r="B955" s="16" t="s">
        <v>9572</v>
      </c>
      <c r="C955" s="16" t="s">
        <v>9573</v>
      </c>
      <c r="D955" s="16" t="s">
        <v>9574</v>
      </c>
      <c r="E955" s="16" t="s">
        <v>368</v>
      </c>
      <c r="F955" s="16" t="s">
        <v>373</v>
      </c>
      <c r="G955" s="190">
        <v>148.1842</v>
      </c>
      <c r="H955" s="16" t="s">
        <v>9575</v>
      </c>
      <c r="I955" s="6" t="s">
        <v>2024</v>
      </c>
    </row>
    <row r="956" spans="1:9" ht="20.399999999999999" x14ac:dyDescent="0.3">
      <c r="A956" s="3">
        <v>44770</v>
      </c>
      <c r="B956" s="16" t="s">
        <v>9576</v>
      </c>
      <c r="C956" s="16" t="s">
        <v>9577</v>
      </c>
      <c r="D956" s="16" t="s">
        <v>4954</v>
      </c>
      <c r="E956" s="16" t="s">
        <v>363</v>
      </c>
      <c r="F956" s="16" t="s">
        <v>872</v>
      </c>
      <c r="G956" s="190">
        <v>1.5454000000000001</v>
      </c>
      <c r="H956" s="16" t="s">
        <v>9578</v>
      </c>
      <c r="I956" s="6" t="s">
        <v>2024</v>
      </c>
    </row>
    <row r="957" spans="1:9" ht="20.399999999999999" x14ac:dyDescent="0.3">
      <c r="A957" s="3">
        <v>44770</v>
      </c>
      <c r="B957" s="16" t="s">
        <v>9579</v>
      </c>
      <c r="C957" s="16" t="s">
        <v>9580</v>
      </c>
      <c r="D957" s="16" t="s">
        <v>9581</v>
      </c>
      <c r="E957" s="16" t="s">
        <v>363</v>
      </c>
      <c r="F957" s="16" t="s">
        <v>872</v>
      </c>
      <c r="G957" s="190">
        <v>0.12720000000000001</v>
      </c>
      <c r="H957" s="16" t="s">
        <v>9582</v>
      </c>
      <c r="I957" s="6" t="s">
        <v>2024</v>
      </c>
    </row>
    <row r="958" spans="1:9" ht="20.399999999999999" x14ac:dyDescent="0.3">
      <c r="A958" s="3">
        <v>44770</v>
      </c>
      <c r="B958" s="16" t="s">
        <v>9583</v>
      </c>
      <c r="C958" s="16" t="s">
        <v>9584</v>
      </c>
      <c r="D958" s="16" t="s">
        <v>4954</v>
      </c>
      <c r="E958" s="16" t="s">
        <v>363</v>
      </c>
      <c r="F958" s="16" t="s">
        <v>872</v>
      </c>
      <c r="G958" s="190">
        <v>0.45989999999999998</v>
      </c>
      <c r="H958" s="16" t="s">
        <v>9585</v>
      </c>
      <c r="I958" s="6" t="s">
        <v>2024</v>
      </c>
    </row>
    <row r="959" spans="1:9" ht="20.399999999999999" x14ac:dyDescent="0.3">
      <c r="A959" s="3">
        <v>44770</v>
      </c>
      <c r="B959" s="16" t="s">
        <v>9586</v>
      </c>
      <c r="C959" s="16" t="s">
        <v>9587</v>
      </c>
      <c r="D959" s="16" t="s">
        <v>2303</v>
      </c>
      <c r="E959" s="16" t="s">
        <v>368</v>
      </c>
      <c r="F959" s="16" t="s">
        <v>872</v>
      </c>
      <c r="G959" s="190">
        <v>1.2076</v>
      </c>
      <c r="H959" s="16" t="s">
        <v>9588</v>
      </c>
      <c r="I959" s="6" t="s">
        <v>2024</v>
      </c>
    </row>
    <row r="960" spans="1:9" ht="20.399999999999999" x14ac:dyDescent="0.3">
      <c r="A960" s="3">
        <v>44770</v>
      </c>
      <c r="B960" s="16" t="s">
        <v>4308</v>
      </c>
      <c r="C960" s="16" t="s">
        <v>9589</v>
      </c>
      <c r="D960" s="16" t="s">
        <v>5537</v>
      </c>
      <c r="E960" s="16" t="s">
        <v>363</v>
      </c>
      <c r="F960" s="16" t="s">
        <v>378</v>
      </c>
      <c r="G960" s="190">
        <v>29.313800000000001</v>
      </c>
      <c r="H960" s="16" t="s">
        <v>9590</v>
      </c>
      <c r="I960" s="6" t="s">
        <v>2024</v>
      </c>
    </row>
    <row r="961" spans="1:9" ht="20.399999999999999" x14ac:dyDescent="0.3">
      <c r="A961" s="3">
        <v>44770</v>
      </c>
      <c r="B961" s="16" t="s">
        <v>4308</v>
      </c>
      <c r="C961" s="16" t="s">
        <v>9591</v>
      </c>
      <c r="D961" s="16" t="s">
        <v>5236</v>
      </c>
      <c r="E961" s="16" t="s">
        <v>368</v>
      </c>
      <c r="F961" s="16" t="s">
        <v>378</v>
      </c>
      <c r="G961" s="190">
        <v>16.3443</v>
      </c>
      <c r="H961" s="16" t="s">
        <v>9592</v>
      </c>
      <c r="I961" s="6" t="s">
        <v>2024</v>
      </c>
    </row>
    <row r="962" spans="1:9" ht="20.399999999999999" x14ac:dyDescent="0.3">
      <c r="A962" s="3">
        <v>44770</v>
      </c>
      <c r="B962" s="16" t="s">
        <v>9593</v>
      </c>
      <c r="C962" s="16" t="s">
        <v>9594</v>
      </c>
      <c r="D962" s="16" t="s">
        <v>5537</v>
      </c>
      <c r="E962" s="16" t="s">
        <v>363</v>
      </c>
      <c r="F962" s="16" t="s">
        <v>378</v>
      </c>
      <c r="G962" s="190">
        <v>24.123799999999999</v>
      </c>
      <c r="H962" s="16" t="s">
        <v>9595</v>
      </c>
      <c r="I962" s="6" t="s">
        <v>2024</v>
      </c>
    </row>
    <row r="963" spans="1:9" ht="20.399999999999999" x14ac:dyDescent="0.3">
      <c r="A963" s="3">
        <v>44770</v>
      </c>
      <c r="B963" s="16" t="s">
        <v>9596</v>
      </c>
      <c r="C963" s="16" t="s">
        <v>9597</v>
      </c>
      <c r="D963" s="16" t="s">
        <v>5556</v>
      </c>
      <c r="E963" s="16" t="s">
        <v>478</v>
      </c>
      <c r="F963" s="16" t="s">
        <v>872</v>
      </c>
      <c r="G963" s="190">
        <v>3.9100000000000003E-2</v>
      </c>
      <c r="H963" s="16" t="s">
        <v>9598</v>
      </c>
      <c r="I963" s="6" t="s">
        <v>2024</v>
      </c>
    </row>
    <row r="964" spans="1:9" ht="20.399999999999999" x14ac:dyDescent="0.3">
      <c r="A964" s="3">
        <v>44770</v>
      </c>
      <c r="B964" s="16" t="s">
        <v>9599</v>
      </c>
      <c r="C964" s="16" t="s">
        <v>9600</v>
      </c>
      <c r="D964" s="16" t="s">
        <v>5556</v>
      </c>
      <c r="E964" s="16" t="s">
        <v>478</v>
      </c>
      <c r="F964" s="16" t="s">
        <v>872</v>
      </c>
      <c r="G964" s="190">
        <v>0.21929999999999999</v>
      </c>
      <c r="H964" s="16" t="s">
        <v>9601</v>
      </c>
      <c r="I964" s="6" t="s">
        <v>2024</v>
      </c>
    </row>
    <row r="965" spans="1:9" ht="20.399999999999999" x14ac:dyDescent="0.3">
      <c r="A965" s="3">
        <v>44770</v>
      </c>
      <c r="B965" s="16" t="s">
        <v>9602</v>
      </c>
      <c r="C965" s="16" t="s">
        <v>9603</v>
      </c>
      <c r="D965" s="16" t="s">
        <v>9604</v>
      </c>
      <c r="E965" s="16" t="s">
        <v>363</v>
      </c>
      <c r="F965" s="16" t="s">
        <v>872</v>
      </c>
      <c r="G965" s="190">
        <v>0.1827</v>
      </c>
      <c r="H965" s="16" t="s">
        <v>9605</v>
      </c>
      <c r="I965" s="6" t="s">
        <v>2024</v>
      </c>
    </row>
    <row r="966" spans="1:9" ht="20.399999999999999" x14ac:dyDescent="0.3">
      <c r="A966" s="3">
        <v>44812</v>
      </c>
      <c r="B966" s="16" t="s">
        <v>9987</v>
      </c>
      <c r="C966" s="16" t="s">
        <v>9988</v>
      </c>
      <c r="D966" s="16" t="s">
        <v>4166</v>
      </c>
      <c r="E966" s="16" t="s">
        <v>478</v>
      </c>
      <c r="F966" s="16" t="s">
        <v>872</v>
      </c>
      <c r="G966" s="190">
        <v>3.6200000000000003E-2</v>
      </c>
      <c r="H966" s="16" t="s">
        <v>9989</v>
      </c>
      <c r="I966" s="6" t="s">
        <v>2024</v>
      </c>
    </row>
    <row r="967" spans="1:9" ht="20.399999999999999" x14ac:dyDescent="0.3">
      <c r="A967" s="3">
        <v>44812</v>
      </c>
      <c r="B967" s="16" t="s">
        <v>9990</v>
      </c>
      <c r="C967" s="16" t="s">
        <v>9991</v>
      </c>
      <c r="D967" s="16" t="s">
        <v>9992</v>
      </c>
      <c r="E967" s="16" t="s">
        <v>363</v>
      </c>
      <c r="F967" s="16" t="s">
        <v>872</v>
      </c>
      <c r="G967" s="190">
        <v>5.3699999999999998E-2</v>
      </c>
      <c r="H967" s="16" t="s">
        <v>9993</v>
      </c>
      <c r="I967" s="6" t="s">
        <v>2024</v>
      </c>
    </row>
    <row r="968" spans="1:9" ht="20.399999999999999" x14ac:dyDescent="0.3">
      <c r="A968" s="3">
        <v>44812</v>
      </c>
      <c r="B968" s="16" t="s">
        <v>9994</v>
      </c>
      <c r="C968" s="16" t="s">
        <v>9995</v>
      </c>
      <c r="D968" s="16" t="s">
        <v>9992</v>
      </c>
      <c r="E968" s="16" t="s">
        <v>363</v>
      </c>
      <c r="F968" s="16" t="s">
        <v>872</v>
      </c>
      <c r="G968" s="190">
        <v>5.4600000000000003E-2</v>
      </c>
      <c r="H968" s="16" t="s">
        <v>9996</v>
      </c>
      <c r="I968" s="6" t="s">
        <v>2024</v>
      </c>
    </row>
    <row r="969" spans="1:9" ht="20.399999999999999" x14ac:dyDescent="0.3">
      <c r="A969" s="3">
        <v>44812</v>
      </c>
      <c r="B969" s="16" t="s">
        <v>9997</v>
      </c>
      <c r="C969" s="16" t="s">
        <v>9998</v>
      </c>
      <c r="D969" s="16" t="s">
        <v>9992</v>
      </c>
      <c r="E969" s="16" t="s">
        <v>363</v>
      </c>
      <c r="F969" s="16" t="s">
        <v>872</v>
      </c>
      <c r="G969" s="190">
        <v>5.9400000000000001E-2</v>
      </c>
      <c r="H969" s="16" t="s">
        <v>9999</v>
      </c>
      <c r="I969" s="6" t="s">
        <v>2024</v>
      </c>
    </row>
    <row r="970" spans="1:9" ht="20.399999999999999" x14ac:dyDescent="0.3">
      <c r="A970" s="3">
        <v>44812</v>
      </c>
      <c r="B970" s="16" t="s">
        <v>10000</v>
      </c>
      <c r="C970" s="16" t="s">
        <v>10001</v>
      </c>
      <c r="D970" s="16" t="s">
        <v>5997</v>
      </c>
      <c r="E970" s="16" t="s">
        <v>478</v>
      </c>
      <c r="F970" s="16" t="s">
        <v>872</v>
      </c>
      <c r="G970" s="190">
        <v>1.01E-2</v>
      </c>
      <c r="H970" s="16" t="s">
        <v>10002</v>
      </c>
      <c r="I970" s="6" t="s">
        <v>2024</v>
      </c>
    </row>
    <row r="971" spans="1:9" ht="20.399999999999999" x14ac:dyDescent="0.3">
      <c r="A971" s="3">
        <v>44812</v>
      </c>
      <c r="B971" s="16" t="s">
        <v>10003</v>
      </c>
      <c r="C971" s="16" t="s">
        <v>10004</v>
      </c>
      <c r="D971" s="16" t="s">
        <v>2313</v>
      </c>
      <c r="E971" s="16" t="s">
        <v>363</v>
      </c>
      <c r="F971" s="16" t="s">
        <v>872</v>
      </c>
      <c r="G971" s="190">
        <v>0.31269999999999998</v>
      </c>
      <c r="H971" s="16" t="s">
        <v>10005</v>
      </c>
      <c r="I971" s="6" t="s">
        <v>2024</v>
      </c>
    </row>
    <row r="972" spans="1:9" ht="20.399999999999999" x14ac:dyDescent="0.3">
      <c r="A972" s="3">
        <v>44812</v>
      </c>
      <c r="B972" s="16" t="s">
        <v>10006</v>
      </c>
      <c r="C972" s="16" t="s">
        <v>10007</v>
      </c>
      <c r="D972" s="16" t="s">
        <v>2313</v>
      </c>
      <c r="E972" s="16" t="s">
        <v>363</v>
      </c>
      <c r="F972" s="16" t="s">
        <v>872</v>
      </c>
      <c r="G972" s="190">
        <v>0.1467</v>
      </c>
      <c r="H972" s="16" t="s">
        <v>10008</v>
      </c>
      <c r="I972" s="6" t="s">
        <v>2024</v>
      </c>
    </row>
    <row r="973" spans="1:9" ht="20.399999999999999" x14ac:dyDescent="0.3">
      <c r="A973" s="3">
        <v>44812</v>
      </c>
      <c r="B973" s="16" t="s">
        <v>10009</v>
      </c>
      <c r="C973" s="16" t="s">
        <v>10010</v>
      </c>
      <c r="D973" s="16" t="s">
        <v>10011</v>
      </c>
      <c r="E973" s="16" t="s">
        <v>478</v>
      </c>
      <c r="F973" s="16" t="s">
        <v>872</v>
      </c>
      <c r="G973" s="190">
        <v>1.29E-2</v>
      </c>
      <c r="H973" s="16" t="s">
        <v>10012</v>
      </c>
      <c r="I973" s="6" t="s">
        <v>2024</v>
      </c>
    </row>
    <row r="974" spans="1:9" ht="20.399999999999999" x14ac:dyDescent="0.3">
      <c r="A974" s="3">
        <v>44812</v>
      </c>
      <c r="B974" s="16" t="s">
        <v>10013</v>
      </c>
      <c r="C974" s="16" t="s">
        <v>10014</v>
      </c>
      <c r="D974" s="16" t="s">
        <v>5982</v>
      </c>
      <c r="E974" s="16" t="s">
        <v>363</v>
      </c>
      <c r="F974" s="16" t="s">
        <v>872</v>
      </c>
      <c r="G974" s="190">
        <v>4.5400000000000003E-2</v>
      </c>
      <c r="H974" s="16" t="s">
        <v>10015</v>
      </c>
      <c r="I974" s="6" t="s">
        <v>2024</v>
      </c>
    </row>
    <row r="975" spans="1:9" ht="20.399999999999999" x14ac:dyDescent="0.3">
      <c r="A975" s="3">
        <v>44812</v>
      </c>
      <c r="B975" s="16" t="s">
        <v>10016</v>
      </c>
      <c r="C975" s="16" t="s">
        <v>10017</v>
      </c>
      <c r="D975" s="16" t="s">
        <v>3704</v>
      </c>
      <c r="E975" s="16" t="s">
        <v>478</v>
      </c>
      <c r="F975" s="16" t="s">
        <v>872</v>
      </c>
      <c r="G975" s="190">
        <v>4.9000000000000002E-2</v>
      </c>
      <c r="H975" s="16" t="s">
        <v>10018</v>
      </c>
      <c r="I975" s="6" t="s">
        <v>2024</v>
      </c>
    </row>
    <row r="976" spans="1:9" ht="20.399999999999999" x14ac:dyDescent="0.3">
      <c r="A976" s="3">
        <v>44812</v>
      </c>
      <c r="B976" s="16" t="s">
        <v>10019</v>
      </c>
      <c r="C976" s="16" t="s">
        <v>10020</v>
      </c>
      <c r="D976" s="16" t="s">
        <v>10021</v>
      </c>
      <c r="E976" s="16" t="s">
        <v>478</v>
      </c>
      <c r="F976" s="16" t="s">
        <v>872</v>
      </c>
      <c r="G976" s="190">
        <v>6.0000000000000001E-3</v>
      </c>
      <c r="H976" s="16" t="s">
        <v>10022</v>
      </c>
      <c r="I976" s="6" t="s">
        <v>2024</v>
      </c>
    </row>
    <row r="977" spans="1:9" ht="20.399999999999999" x14ac:dyDescent="0.3">
      <c r="A977" s="3">
        <v>44812</v>
      </c>
      <c r="B977" s="16" t="s">
        <v>10023</v>
      </c>
      <c r="C977" s="16" t="s">
        <v>10024</v>
      </c>
      <c r="D977" s="16" t="s">
        <v>10021</v>
      </c>
      <c r="E977" s="16" t="s">
        <v>363</v>
      </c>
      <c r="F977" s="16" t="s">
        <v>872</v>
      </c>
      <c r="G977" s="190">
        <v>5.4000000000000003E-3</v>
      </c>
      <c r="H977" s="16" t="s">
        <v>10025</v>
      </c>
      <c r="I977" s="6" t="s">
        <v>2024</v>
      </c>
    </row>
    <row r="978" spans="1:9" ht="20.399999999999999" x14ac:dyDescent="0.3">
      <c r="A978" s="3">
        <v>44812</v>
      </c>
      <c r="B978" s="16" t="s">
        <v>10026</v>
      </c>
      <c r="C978" s="16" t="s">
        <v>10027</v>
      </c>
      <c r="D978" s="16" t="s">
        <v>2539</v>
      </c>
      <c r="E978" s="16" t="s">
        <v>478</v>
      </c>
      <c r="F978" s="16" t="s">
        <v>872</v>
      </c>
      <c r="G978" s="190">
        <v>3.3799999999999997E-2</v>
      </c>
      <c r="H978" s="16" t="s">
        <v>10028</v>
      </c>
      <c r="I978" s="6" t="s">
        <v>2024</v>
      </c>
    </row>
    <row r="979" spans="1:9" ht="20.399999999999999" x14ac:dyDescent="0.3">
      <c r="A979" s="3">
        <v>44812</v>
      </c>
      <c r="B979" s="16" t="s">
        <v>10029</v>
      </c>
      <c r="C979" s="16" t="s">
        <v>10030</v>
      </c>
      <c r="D979" s="16" t="s">
        <v>10011</v>
      </c>
      <c r="E979" s="16" t="s">
        <v>478</v>
      </c>
      <c r="F979" s="16" t="s">
        <v>872</v>
      </c>
      <c r="G979" s="190">
        <v>9.3299999999999994E-2</v>
      </c>
      <c r="H979" s="16" t="s">
        <v>10031</v>
      </c>
      <c r="I979" s="6" t="s">
        <v>2024</v>
      </c>
    </row>
    <row r="980" spans="1:9" ht="20.399999999999999" x14ac:dyDescent="0.3">
      <c r="A980" s="3">
        <v>44812</v>
      </c>
      <c r="B980" s="16" t="s">
        <v>10032</v>
      </c>
      <c r="C980" s="16" t="s">
        <v>10033</v>
      </c>
      <c r="D980" s="16" t="s">
        <v>10034</v>
      </c>
      <c r="E980" s="16" t="s">
        <v>363</v>
      </c>
      <c r="F980" s="16" t="s">
        <v>872</v>
      </c>
      <c r="G980" s="190">
        <v>0.218</v>
      </c>
      <c r="H980" s="16" t="s">
        <v>10035</v>
      </c>
      <c r="I980" s="6" t="s">
        <v>2024</v>
      </c>
    </row>
    <row r="981" spans="1:9" ht="20.399999999999999" x14ac:dyDescent="0.3">
      <c r="A981" s="3">
        <v>44812</v>
      </c>
      <c r="B981" s="16" t="s">
        <v>10036</v>
      </c>
      <c r="C981" s="16" t="s">
        <v>10037</v>
      </c>
      <c r="D981" s="16" t="s">
        <v>10038</v>
      </c>
      <c r="E981" s="16" t="s">
        <v>368</v>
      </c>
      <c r="F981" s="16" t="s">
        <v>477</v>
      </c>
      <c r="G981" s="190">
        <v>327.47609999999997</v>
      </c>
      <c r="H981" s="16" t="s">
        <v>10039</v>
      </c>
      <c r="I981" s="6" t="s">
        <v>2024</v>
      </c>
    </row>
    <row r="982" spans="1:9" ht="30.6" x14ac:dyDescent="0.3">
      <c r="A982" s="3">
        <v>44812</v>
      </c>
      <c r="B982" s="16" t="s">
        <v>10040</v>
      </c>
      <c r="C982" s="16" t="s">
        <v>10041</v>
      </c>
      <c r="D982" s="16" t="s">
        <v>10042</v>
      </c>
      <c r="E982" s="16" t="s">
        <v>368</v>
      </c>
      <c r="F982" s="16" t="s">
        <v>477</v>
      </c>
      <c r="G982" s="190">
        <v>137.05529999999999</v>
      </c>
      <c r="H982" s="16" t="s">
        <v>10043</v>
      </c>
      <c r="I982" s="6" t="s">
        <v>2024</v>
      </c>
    </row>
    <row r="983" spans="1:9" ht="20.399999999999999" x14ac:dyDescent="0.3">
      <c r="A983" s="3">
        <v>44812</v>
      </c>
      <c r="B983" s="16" t="s">
        <v>10044</v>
      </c>
      <c r="C983" s="16" t="s">
        <v>10045</v>
      </c>
      <c r="D983" s="16" t="s">
        <v>9911</v>
      </c>
      <c r="E983" s="16" t="s">
        <v>363</v>
      </c>
      <c r="F983" s="16" t="s">
        <v>872</v>
      </c>
      <c r="G983" s="190">
        <v>0.35470000000000002</v>
      </c>
      <c r="H983" s="16" t="s">
        <v>10046</v>
      </c>
      <c r="I983" s="6" t="s">
        <v>2024</v>
      </c>
    </row>
    <row r="984" spans="1:9" ht="20.399999999999999" x14ac:dyDescent="0.3">
      <c r="A984" s="3">
        <v>44812</v>
      </c>
      <c r="B984" s="16" t="s">
        <v>10047</v>
      </c>
      <c r="C984" s="16" t="s">
        <v>10048</v>
      </c>
      <c r="D984" s="16" t="s">
        <v>2542</v>
      </c>
      <c r="E984" s="16" t="s">
        <v>363</v>
      </c>
      <c r="F984" s="16" t="s">
        <v>872</v>
      </c>
      <c r="G984" s="190">
        <v>0.54220000000000002</v>
      </c>
      <c r="H984" s="16" t="s">
        <v>10049</v>
      </c>
      <c r="I984" s="6" t="s">
        <v>2024</v>
      </c>
    </row>
    <row r="985" spans="1:9" ht="20.399999999999999" x14ac:dyDescent="0.3">
      <c r="A985" s="3">
        <v>44812</v>
      </c>
      <c r="B985" s="16" t="s">
        <v>4996</v>
      </c>
      <c r="C985" s="16" t="s">
        <v>10050</v>
      </c>
      <c r="D985" s="16" t="s">
        <v>10051</v>
      </c>
      <c r="E985" s="16" t="s">
        <v>368</v>
      </c>
      <c r="F985" s="16" t="s">
        <v>477</v>
      </c>
      <c r="G985" s="190">
        <v>191.24189999999999</v>
      </c>
      <c r="H985" s="16" t="s">
        <v>10052</v>
      </c>
      <c r="I985" s="6" t="s">
        <v>2024</v>
      </c>
    </row>
    <row r="986" spans="1:9" ht="20.399999999999999" x14ac:dyDescent="0.3">
      <c r="A986" s="3">
        <v>44812</v>
      </c>
      <c r="B986" s="16" t="s">
        <v>10053</v>
      </c>
      <c r="C986" s="16" t="s">
        <v>10054</v>
      </c>
      <c r="D986" s="16" t="s">
        <v>4473</v>
      </c>
      <c r="E986" s="16" t="s">
        <v>363</v>
      </c>
      <c r="F986" s="16" t="s">
        <v>872</v>
      </c>
      <c r="G986" s="190">
        <v>4.8956999999999997</v>
      </c>
      <c r="H986" s="16" t="s">
        <v>10055</v>
      </c>
      <c r="I986" s="6" t="s">
        <v>2024</v>
      </c>
    </row>
    <row r="987" spans="1:9" ht="20.399999999999999" x14ac:dyDescent="0.3">
      <c r="A987" s="3">
        <v>44812</v>
      </c>
      <c r="B987" s="16" t="s">
        <v>10056</v>
      </c>
      <c r="C987" s="16" t="s">
        <v>10057</v>
      </c>
      <c r="D987" s="16" t="s">
        <v>3708</v>
      </c>
      <c r="E987" s="16" t="s">
        <v>363</v>
      </c>
      <c r="F987" s="16" t="s">
        <v>872</v>
      </c>
      <c r="G987" s="190">
        <v>0.34329999999999999</v>
      </c>
      <c r="H987" s="16" t="s">
        <v>10058</v>
      </c>
      <c r="I987" s="6" t="s">
        <v>2024</v>
      </c>
    </row>
    <row r="988" spans="1:9" ht="20.399999999999999" x14ac:dyDescent="0.3">
      <c r="A988" s="3">
        <v>44812</v>
      </c>
      <c r="B988" s="16" t="s">
        <v>10059</v>
      </c>
      <c r="C988" s="16" t="s">
        <v>10060</v>
      </c>
      <c r="D988" s="16" t="s">
        <v>2037</v>
      </c>
      <c r="E988" s="16" t="s">
        <v>478</v>
      </c>
      <c r="F988" s="16" t="s">
        <v>872</v>
      </c>
      <c r="G988" s="190">
        <v>3.8399999999999997E-2</v>
      </c>
      <c r="H988" s="16" t="s">
        <v>10061</v>
      </c>
      <c r="I988" s="6" t="s">
        <v>2024</v>
      </c>
    </row>
    <row r="989" spans="1:9" ht="20.399999999999999" x14ac:dyDescent="0.3">
      <c r="A989" s="3">
        <v>44812</v>
      </c>
      <c r="B989" s="16" t="s">
        <v>10062</v>
      </c>
      <c r="C989" s="16" t="s">
        <v>10063</v>
      </c>
      <c r="D989" s="16" t="s">
        <v>4193</v>
      </c>
      <c r="E989" s="16" t="s">
        <v>478</v>
      </c>
      <c r="F989" s="16" t="s">
        <v>872</v>
      </c>
      <c r="G989" s="190">
        <v>9.4999999999999998E-3</v>
      </c>
      <c r="H989" s="16" t="s">
        <v>10064</v>
      </c>
      <c r="I989" s="6" t="s">
        <v>2024</v>
      </c>
    </row>
    <row r="990" spans="1:9" ht="20.399999999999999" x14ac:dyDescent="0.3">
      <c r="A990" s="3">
        <v>44812</v>
      </c>
      <c r="B990" s="16" t="s">
        <v>10065</v>
      </c>
      <c r="C990" s="16" t="s">
        <v>10066</v>
      </c>
      <c r="D990" s="16" t="s">
        <v>7750</v>
      </c>
      <c r="E990" s="16" t="s">
        <v>478</v>
      </c>
      <c r="F990" s="16" t="s">
        <v>872</v>
      </c>
      <c r="G990" s="190">
        <v>5.2699999999999997E-2</v>
      </c>
      <c r="H990" s="16" t="s">
        <v>10067</v>
      </c>
      <c r="I990" s="6" t="s">
        <v>2024</v>
      </c>
    </row>
    <row r="991" spans="1:9" ht="20.399999999999999" x14ac:dyDescent="0.3">
      <c r="A991" s="3">
        <v>44812</v>
      </c>
      <c r="B991" s="16" t="s">
        <v>10068</v>
      </c>
      <c r="C991" s="16" t="s">
        <v>10069</v>
      </c>
      <c r="D991" s="16" t="s">
        <v>10070</v>
      </c>
      <c r="E991" s="16" t="s">
        <v>368</v>
      </c>
      <c r="F991" s="16" t="s">
        <v>643</v>
      </c>
      <c r="G991" s="190">
        <v>26.1328</v>
      </c>
      <c r="H991" s="16" t="s">
        <v>10071</v>
      </c>
      <c r="I991" s="6" t="s">
        <v>2024</v>
      </c>
    </row>
    <row r="992" spans="1:9" ht="20.399999999999999" x14ac:dyDescent="0.3">
      <c r="A992" s="3">
        <v>44812</v>
      </c>
      <c r="B992" s="16" t="s">
        <v>10072</v>
      </c>
      <c r="C992" s="16" t="s">
        <v>10073</v>
      </c>
      <c r="D992" s="16" t="s">
        <v>10074</v>
      </c>
      <c r="E992" s="16" t="s">
        <v>478</v>
      </c>
      <c r="F992" s="16" t="s">
        <v>872</v>
      </c>
      <c r="G992" s="190">
        <v>3.9E-2</v>
      </c>
      <c r="H992" s="16" t="s">
        <v>10075</v>
      </c>
      <c r="I992" s="6" t="s">
        <v>2024</v>
      </c>
    </row>
    <row r="993" spans="1:9" ht="20.399999999999999" x14ac:dyDescent="0.3">
      <c r="A993" s="3">
        <v>44812</v>
      </c>
      <c r="B993" s="16" t="s">
        <v>10076</v>
      </c>
      <c r="C993" s="16" t="s">
        <v>10077</v>
      </c>
      <c r="D993" s="16" t="s">
        <v>10078</v>
      </c>
      <c r="E993" s="16" t="s">
        <v>478</v>
      </c>
      <c r="F993" s="16" t="s">
        <v>872</v>
      </c>
      <c r="G993" s="190">
        <v>2.9499999999999998E-2</v>
      </c>
      <c r="H993" s="16" t="s">
        <v>10079</v>
      </c>
      <c r="I993" s="6" t="s">
        <v>2024</v>
      </c>
    </row>
    <row r="994" spans="1:9" ht="20.399999999999999" x14ac:dyDescent="0.3">
      <c r="A994" s="3">
        <v>44812</v>
      </c>
      <c r="B994" s="16" t="s">
        <v>10080</v>
      </c>
      <c r="C994" s="16" t="s">
        <v>10081</v>
      </c>
      <c r="D994" s="16" t="s">
        <v>10082</v>
      </c>
      <c r="E994" s="16" t="s">
        <v>478</v>
      </c>
      <c r="F994" s="16" t="s">
        <v>872</v>
      </c>
      <c r="G994" s="190">
        <v>0.13750000000000001</v>
      </c>
      <c r="H994" s="16" t="s">
        <v>10083</v>
      </c>
      <c r="I994" s="6" t="s">
        <v>2024</v>
      </c>
    </row>
    <row r="995" spans="1:9" ht="20.399999999999999" x14ac:dyDescent="0.3">
      <c r="A995" s="3">
        <v>44812</v>
      </c>
      <c r="B995" s="16" t="s">
        <v>10084</v>
      </c>
      <c r="C995" s="16" t="s">
        <v>10085</v>
      </c>
      <c r="D995" s="16" t="s">
        <v>6569</v>
      </c>
      <c r="E995" s="16" t="s">
        <v>363</v>
      </c>
      <c r="F995" s="16" t="s">
        <v>872</v>
      </c>
      <c r="G995" s="190">
        <v>3.6799999999999999E-2</v>
      </c>
      <c r="H995" s="16" t="s">
        <v>10086</v>
      </c>
      <c r="I995" s="6" t="s">
        <v>2024</v>
      </c>
    </row>
    <row r="996" spans="1:9" ht="20.399999999999999" x14ac:dyDescent="0.3">
      <c r="A996" s="3">
        <v>44812</v>
      </c>
      <c r="B996" s="16" t="s">
        <v>10087</v>
      </c>
      <c r="C996" s="16" t="s">
        <v>10088</v>
      </c>
      <c r="D996" s="16" t="s">
        <v>10089</v>
      </c>
      <c r="E996" s="16" t="s">
        <v>478</v>
      </c>
      <c r="F996" s="16" t="s">
        <v>872</v>
      </c>
      <c r="G996" s="190">
        <v>3.9600000000000003E-2</v>
      </c>
      <c r="H996" s="16" t="s">
        <v>10090</v>
      </c>
      <c r="I996" s="6" t="s">
        <v>2024</v>
      </c>
    </row>
    <row r="997" spans="1:9" ht="20.399999999999999" x14ac:dyDescent="0.3">
      <c r="A997" s="3">
        <v>44812</v>
      </c>
      <c r="B997" s="16" t="s">
        <v>10091</v>
      </c>
      <c r="C997" s="16" t="s">
        <v>10092</v>
      </c>
      <c r="D997" s="16" t="s">
        <v>2659</v>
      </c>
      <c r="E997" s="16" t="s">
        <v>478</v>
      </c>
      <c r="F997" s="16" t="s">
        <v>872</v>
      </c>
      <c r="G997" s="190">
        <v>6.2700000000000006E-2</v>
      </c>
      <c r="H997" s="16" t="s">
        <v>10093</v>
      </c>
      <c r="I997" s="6" t="s">
        <v>2024</v>
      </c>
    </row>
    <row r="998" spans="1:9" ht="20.399999999999999" x14ac:dyDescent="0.3">
      <c r="A998" s="3">
        <v>44812</v>
      </c>
      <c r="B998" s="16" t="s">
        <v>10094</v>
      </c>
      <c r="C998" s="16" t="s">
        <v>10095</v>
      </c>
      <c r="D998" s="16" t="s">
        <v>10096</v>
      </c>
      <c r="E998" s="16" t="s">
        <v>363</v>
      </c>
      <c r="F998" s="16" t="s">
        <v>477</v>
      </c>
      <c r="G998" s="190">
        <v>11.8504</v>
      </c>
      <c r="H998" s="16" t="s">
        <v>10097</v>
      </c>
      <c r="I998" s="6" t="s">
        <v>2024</v>
      </c>
    </row>
    <row r="999" spans="1:9" ht="40.799999999999997" x14ac:dyDescent="0.3">
      <c r="A999" s="3">
        <v>44812</v>
      </c>
      <c r="B999" s="16" t="s">
        <v>10098</v>
      </c>
      <c r="C999" s="16" t="s">
        <v>10099</v>
      </c>
      <c r="D999" s="16" t="s">
        <v>3879</v>
      </c>
      <c r="E999" s="16" t="s">
        <v>363</v>
      </c>
      <c r="F999" s="16" t="s">
        <v>4337</v>
      </c>
      <c r="G999" s="190">
        <v>89.101299999999995</v>
      </c>
      <c r="H999" s="16" t="s">
        <v>10100</v>
      </c>
      <c r="I999" s="6" t="s">
        <v>2024</v>
      </c>
    </row>
    <row r="1000" spans="1:9" ht="20.399999999999999" x14ac:dyDescent="0.3">
      <c r="A1000" s="3">
        <v>44812</v>
      </c>
      <c r="B1000" s="16" t="s">
        <v>10101</v>
      </c>
      <c r="C1000" s="16" t="s">
        <v>10102</v>
      </c>
      <c r="D1000" s="16" t="s">
        <v>10103</v>
      </c>
      <c r="E1000" s="16" t="s">
        <v>478</v>
      </c>
      <c r="F1000" s="16" t="s">
        <v>872</v>
      </c>
      <c r="G1000" s="190">
        <v>0.187</v>
      </c>
      <c r="H1000" s="16" t="s">
        <v>10104</v>
      </c>
      <c r="I1000" s="6" t="s">
        <v>2024</v>
      </c>
    </row>
    <row r="1001" spans="1:9" ht="20.399999999999999" x14ac:dyDescent="0.3">
      <c r="A1001" s="3">
        <v>44812</v>
      </c>
      <c r="B1001" s="16" t="s">
        <v>10105</v>
      </c>
      <c r="C1001" s="16" t="s">
        <v>10106</v>
      </c>
      <c r="D1001" s="16" t="s">
        <v>10107</v>
      </c>
      <c r="E1001" s="16" t="s">
        <v>368</v>
      </c>
      <c r="F1001" s="16" t="s">
        <v>378</v>
      </c>
      <c r="G1001" s="190">
        <v>165.23849999999999</v>
      </c>
      <c r="H1001" s="16" t="s">
        <v>10108</v>
      </c>
      <c r="I1001" s="6" t="s">
        <v>2024</v>
      </c>
    </row>
    <row r="1002" spans="1:9" ht="20.399999999999999" x14ac:dyDescent="0.3">
      <c r="A1002" s="3">
        <v>44812</v>
      </c>
      <c r="B1002" s="16" t="s">
        <v>10109</v>
      </c>
      <c r="C1002" s="16" t="s">
        <v>10110</v>
      </c>
      <c r="D1002" s="16" t="s">
        <v>8166</v>
      </c>
      <c r="E1002" s="16" t="s">
        <v>478</v>
      </c>
      <c r="F1002" s="16" t="s">
        <v>872</v>
      </c>
      <c r="G1002" s="190">
        <v>0.1888</v>
      </c>
      <c r="H1002" s="16" t="s">
        <v>10111</v>
      </c>
      <c r="I1002" s="6" t="s">
        <v>2024</v>
      </c>
    </row>
    <row r="1003" spans="1:9" ht="20.399999999999999" x14ac:dyDescent="0.3">
      <c r="A1003" s="3">
        <v>44812</v>
      </c>
      <c r="B1003" s="16" t="s">
        <v>10112</v>
      </c>
      <c r="C1003" s="16" t="s">
        <v>10113</v>
      </c>
      <c r="D1003" s="16" t="s">
        <v>3378</v>
      </c>
      <c r="E1003" s="16" t="s">
        <v>478</v>
      </c>
      <c r="F1003" s="16" t="s">
        <v>872</v>
      </c>
      <c r="G1003" s="190">
        <v>4.1500000000000002E-2</v>
      </c>
      <c r="H1003" s="16" t="s">
        <v>10114</v>
      </c>
      <c r="I1003" s="6" t="s">
        <v>2024</v>
      </c>
    </row>
    <row r="1004" spans="1:9" ht="20.399999999999999" x14ac:dyDescent="0.3">
      <c r="A1004" s="3">
        <v>44812</v>
      </c>
      <c r="B1004" s="16" t="s">
        <v>10115</v>
      </c>
      <c r="C1004" s="16" t="s">
        <v>10116</v>
      </c>
      <c r="D1004" s="16" t="s">
        <v>10117</v>
      </c>
      <c r="E1004" s="16" t="s">
        <v>363</v>
      </c>
      <c r="F1004" s="16" t="s">
        <v>608</v>
      </c>
      <c r="G1004" s="190">
        <v>1.9583999999999999</v>
      </c>
      <c r="H1004" s="16" t="s">
        <v>10118</v>
      </c>
      <c r="I1004" s="6" t="s">
        <v>2024</v>
      </c>
    </row>
    <row r="1005" spans="1:9" ht="20.399999999999999" x14ac:dyDescent="0.3">
      <c r="A1005" s="3">
        <v>44812</v>
      </c>
      <c r="B1005" s="16" t="s">
        <v>10119</v>
      </c>
      <c r="C1005" s="16" t="s">
        <v>10120</v>
      </c>
      <c r="D1005" s="16" t="s">
        <v>10121</v>
      </c>
      <c r="E1005" s="16" t="s">
        <v>363</v>
      </c>
      <c r="F1005" s="16" t="s">
        <v>872</v>
      </c>
      <c r="G1005" s="190">
        <v>0.48709999999999998</v>
      </c>
      <c r="H1005" s="16" t="s">
        <v>10122</v>
      </c>
      <c r="I1005" s="6" t="s">
        <v>2024</v>
      </c>
    </row>
    <row r="1006" spans="1:9" ht="30.6" x14ac:dyDescent="0.3">
      <c r="A1006" s="3">
        <v>44812</v>
      </c>
      <c r="B1006" s="16" t="s">
        <v>10123</v>
      </c>
      <c r="C1006" s="16" t="s">
        <v>10124</v>
      </c>
      <c r="D1006" s="16" t="s">
        <v>10125</v>
      </c>
      <c r="E1006" s="16" t="s">
        <v>368</v>
      </c>
      <c r="F1006" s="16" t="s">
        <v>477</v>
      </c>
      <c r="G1006" s="190">
        <v>463.90929999999997</v>
      </c>
      <c r="H1006" s="16" t="s">
        <v>10126</v>
      </c>
      <c r="I1006" s="6" t="s">
        <v>2024</v>
      </c>
    </row>
    <row r="1007" spans="1:9" ht="20.399999999999999" x14ac:dyDescent="0.3">
      <c r="A1007" s="3">
        <v>44812</v>
      </c>
      <c r="B1007" s="16" t="s">
        <v>4323</v>
      </c>
      <c r="C1007" s="16" t="s">
        <v>10127</v>
      </c>
      <c r="D1007" s="16" t="s">
        <v>2682</v>
      </c>
      <c r="E1007" s="16" t="s">
        <v>363</v>
      </c>
      <c r="F1007" s="16" t="s">
        <v>608</v>
      </c>
      <c r="G1007" s="190">
        <v>0.49330000000000002</v>
      </c>
      <c r="H1007" s="16" t="s">
        <v>10128</v>
      </c>
      <c r="I1007" s="6" t="s">
        <v>2024</v>
      </c>
    </row>
    <row r="1008" spans="1:9" ht="20.399999999999999" x14ac:dyDescent="0.3">
      <c r="A1008" s="3">
        <v>44812</v>
      </c>
      <c r="B1008" s="16" t="s">
        <v>10129</v>
      </c>
      <c r="C1008" s="16" t="s">
        <v>10130</v>
      </c>
      <c r="D1008" s="16" t="s">
        <v>10131</v>
      </c>
      <c r="E1008" s="16" t="s">
        <v>478</v>
      </c>
      <c r="F1008" s="16" t="s">
        <v>872</v>
      </c>
      <c r="G1008" s="190">
        <v>5.8999999999999997E-2</v>
      </c>
      <c r="H1008" s="16" t="s">
        <v>10132</v>
      </c>
      <c r="I1008" s="6" t="s">
        <v>2024</v>
      </c>
    </row>
    <row r="1009" spans="1:9" ht="20.399999999999999" x14ac:dyDescent="0.3">
      <c r="A1009" s="3">
        <v>44812</v>
      </c>
      <c r="B1009" s="16" t="s">
        <v>10133</v>
      </c>
      <c r="C1009" s="16" t="s">
        <v>10134</v>
      </c>
      <c r="D1009" s="16" t="s">
        <v>10135</v>
      </c>
      <c r="E1009" s="16" t="s">
        <v>363</v>
      </c>
      <c r="F1009" s="16" t="s">
        <v>872</v>
      </c>
      <c r="G1009" s="190">
        <v>0.1288</v>
      </c>
      <c r="H1009" s="16" t="s">
        <v>10136</v>
      </c>
      <c r="I1009" s="6" t="s">
        <v>2024</v>
      </c>
    </row>
    <row r="1010" spans="1:9" ht="20.399999999999999" x14ac:dyDescent="0.3">
      <c r="A1010" s="3">
        <v>44812</v>
      </c>
      <c r="B1010" s="16" t="s">
        <v>10137</v>
      </c>
      <c r="C1010" s="16" t="s">
        <v>10138</v>
      </c>
      <c r="D1010" s="16" t="s">
        <v>8734</v>
      </c>
      <c r="E1010" s="16" t="s">
        <v>478</v>
      </c>
      <c r="F1010" s="16" t="s">
        <v>872</v>
      </c>
      <c r="G1010" s="190">
        <v>5.4899999999999997E-2</v>
      </c>
      <c r="H1010" s="16" t="s">
        <v>10139</v>
      </c>
      <c r="I1010" s="6" t="s">
        <v>2024</v>
      </c>
    </row>
    <row r="1011" spans="1:9" ht="20.399999999999999" x14ac:dyDescent="0.3">
      <c r="A1011" s="3">
        <v>44812</v>
      </c>
      <c r="B1011" s="16" t="s">
        <v>10140</v>
      </c>
      <c r="C1011" s="16" t="s">
        <v>10141</v>
      </c>
      <c r="D1011" s="16" t="s">
        <v>10142</v>
      </c>
      <c r="E1011" s="16" t="s">
        <v>478</v>
      </c>
      <c r="F1011" s="16" t="s">
        <v>872</v>
      </c>
      <c r="G1011" s="190">
        <v>9.5999999999999992E-3</v>
      </c>
      <c r="H1011" s="16" t="s">
        <v>10143</v>
      </c>
      <c r="I1011" s="6" t="s">
        <v>2024</v>
      </c>
    </row>
    <row r="1012" spans="1:9" ht="20.399999999999999" x14ac:dyDescent="0.3">
      <c r="A1012" s="3">
        <v>44812</v>
      </c>
      <c r="B1012" s="16" t="s">
        <v>10144</v>
      </c>
      <c r="C1012" s="16" t="s">
        <v>10145</v>
      </c>
      <c r="D1012" s="16" t="s">
        <v>4239</v>
      </c>
      <c r="E1012" s="16" t="s">
        <v>363</v>
      </c>
      <c r="F1012" s="16" t="s">
        <v>8046</v>
      </c>
      <c r="G1012" s="190">
        <v>9.2899999999999996E-2</v>
      </c>
      <c r="H1012" s="16" t="s">
        <v>10146</v>
      </c>
      <c r="I1012" s="6" t="s">
        <v>2024</v>
      </c>
    </row>
    <row r="1013" spans="1:9" ht="30.6" x14ac:dyDescent="0.3">
      <c r="A1013" s="3">
        <v>44812</v>
      </c>
      <c r="B1013" s="16" t="s">
        <v>10147</v>
      </c>
      <c r="C1013" s="16" t="s">
        <v>10148</v>
      </c>
      <c r="D1013" s="16" t="s">
        <v>10149</v>
      </c>
      <c r="E1013" s="16" t="s">
        <v>368</v>
      </c>
      <c r="F1013" s="16" t="s">
        <v>4337</v>
      </c>
      <c r="G1013" s="190">
        <v>80.147000000000006</v>
      </c>
      <c r="H1013" s="16" t="s">
        <v>10150</v>
      </c>
      <c r="I1013" s="6" t="s">
        <v>2024</v>
      </c>
    </row>
    <row r="1014" spans="1:9" ht="20.399999999999999" x14ac:dyDescent="0.3">
      <c r="A1014" s="3">
        <v>44812</v>
      </c>
      <c r="B1014" s="16" t="s">
        <v>10151</v>
      </c>
      <c r="C1014" s="16" t="s">
        <v>10152</v>
      </c>
      <c r="D1014" s="16" t="s">
        <v>10153</v>
      </c>
      <c r="E1014" s="16" t="s">
        <v>363</v>
      </c>
      <c r="F1014" s="16" t="s">
        <v>8046</v>
      </c>
      <c r="G1014" s="190">
        <v>0.21970000000000001</v>
      </c>
      <c r="H1014" s="16" t="s">
        <v>10154</v>
      </c>
      <c r="I1014" s="6" t="s">
        <v>2024</v>
      </c>
    </row>
    <row r="1015" spans="1:9" ht="20.399999999999999" x14ac:dyDescent="0.3">
      <c r="A1015" s="3">
        <v>44812</v>
      </c>
      <c r="B1015" s="16" t="s">
        <v>10155</v>
      </c>
      <c r="C1015" s="16" t="s">
        <v>10156</v>
      </c>
      <c r="D1015" s="16" t="s">
        <v>10157</v>
      </c>
      <c r="E1015" s="16" t="s">
        <v>363</v>
      </c>
      <c r="F1015" s="16" t="s">
        <v>872</v>
      </c>
      <c r="G1015" s="190">
        <v>5.21E-2</v>
      </c>
      <c r="H1015" s="16" t="s">
        <v>10158</v>
      </c>
      <c r="I1015" s="6" t="s">
        <v>2024</v>
      </c>
    </row>
    <row r="1016" spans="1:9" ht="20.399999999999999" x14ac:dyDescent="0.3">
      <c r="A1016" s="3">
        <v>44812</v>
      </c>
      <c r="B1016" s="16" t="s">
        <v>10159</v>
      </c>
      <c r="C1016" s="16" t="s">
        <v>10160</v>
      </c>
      <c r="D1016" s="16" t="s">
        <v>10161</v>
      </c>
      <c r="E1016" s="16" t="s">
        <v>478</v>
      </c>
      <c r="F1016" s="16" t="s">
        <v>8046</v>
      </c>
      <c r="G1016" s="190">
        <v>3.0499999999999999E-2</v>
      </c>
      <c r="H1016" s="16" t="s">
        <v>7300</v>
      </c>
      <c r="I1016" s="6" t="s">
        <v>2024</v>
      </c>
    </row>
    <row r="1017" spans="1:9" ht="20.399999999999999" x14ac:dyDescent="0.3">
      <c r="A1017" s="3">
        <v>44812</v>
      </c>
      <c r="B1017" s="16" t="s">
        <v>10162</v>
      </c>
      <c r="C1017" s="16" t="s">
        <v>10163</v>
      </c>
      <c r="D1017" s="16" t="s">
        <v>10164</v>
      </c>
      <c r="E1017" s="16" t="s">
        <v>368</v>
      </c>
      <c r="F1017" s="16" t="s">
        <v>8046</v>
      </c>
      <c r="G1017" s="190">
        <v>0.91790000000000005</v>
      </c>
      <c r="H1017" s="16" t="s">
        <v>10165</v>
      </c>
      <c r="I1017" s="6" t="s">
        <v>2024</v>
      </c>
    </row>
    <row r="1018" spans="1:9" ht="30.6" x14ac:dyDescent="0.3">
      <c r="A1018" s="3">
        <v>44812</v>
      </c>
      <c r="B1018" s="16" t="s">
        <v>10166</v>
      </c>
      <c r="C1018" s="16" t="s">
        <v>10167</v>
      </c>
      <c r="D1018" s="16" t="s">
        <v>10168</v>
      </c>
      <c r="E1018" s="16" t="s">
        <v>368</v>
      </c>
      <c r="F1018" s="16" t="s">
        <v>4337</v>
      </c>
      <c r="G1018" s="190">
        <v>119.9259</v>
      </c>
      <c r="H1018" s="16" t="s">
        <v>10169</v>
      </c>
      <c r="I1018" s="6" t="s">
        <v>2024</v>
      </c>
    </row>
    <row r="1019" spans="1:9" ht="20.399999999999999" x14ac:dyDescent="0.3">
      <c r="A1019" s="3">
        <v>44812</v>
      </c>
      <c r="B1019" s="16" t="s">
        <v>10170</v>
      </c>
      <c r="C1019" s="16" t="s">
        <v>10171</v>
      </c>
      <c r="D1019" s="16" t="s">
        <v>3367</v>
      </c>
      <c r="E1019" s="16" t="s">
        <v>363</v>
      </c>
      <c r="F1019" s="16" t="s">
        <v>8046</v>
      </c>
      <c r="G1019" s="190">
        <v>4.7500000000000001E-2</v>
      </c>
      <c r="H1019" s="16" t="s">
        <v>10172</v>
      </c>
      <c r="I1019" s="6" t="s">
        <v>2024</v>
      </c>
    </row>
    <row r="1020" spans="1:9" ht="20.399999999999999" x14ac:dyDescent="0.3">
      <c r="A1020" s="3">
        <v>44812</v>
      </c>
      <c r="B1020" s="16" t="s">
        <v>10173</v>
      </c>
      <c r="C1020" s="16" t="s">
        <v>10174</v>
      </c>
      <c r="D1020" s="16" t="s">
        <v>9666</v>
      </c>
      <c r="E1020" s="16" t="s">
        <v>368</v>
      </c>
      <c r="F1020" s="16" t="s">
        <v>4337</v>
      </c>
      <c r="G1020" s="190">
        <v>202.6866</v>
      </c>
      <c r="H1020" s="16" t="s">
        <v>10175</v>
      </c>
      <c r="I1020" s="6" t="s">
        <v>2024</v>
      </c>
    </row>
    <row r="1021" spans="1:9" ht="20.399999999999999" x14ac:dyDescent="0.3">
      <c r="A1021" s="3">
        <v>44812</v>
      </c>
      <c r="B1021" s="16" t="s">
        <v>10176</v>
      </c>
      <c r="C1021" s="16" t="s">
        <v>10177</v>
      </c>
      <c r="D1021" s="16" t="s">
        <v>9666</v>
      </c>
      <c r="E1021" s="16" t="s">
        <v>363</v>
      </c>
      <c r="F1021" s="16" t="s">
        <v>373</v>
      </c>
      <c r="G1021" s="190">
        <v>103.52</v>
      </c>
      <c r="H1021" s="16" t="s">
        <v>10178</v>
      </c>
      <c r="I1021" s="6" t="s">
        <v>2024</v>
      </c>
    </row>
    <row r="1022" spans="1:9" ht="20.399999999999999" x14ac:dyDescent="0.3">
      <c r="A1022" s="3">
        <v>44812</v>
      </c>
      <c r="B1022" s="16" t="s">
        <v>10179</v>
      </c>
      <c r="C1022" s="16" t="s">
        <v>10180</v>
      </c>
      <c r="D1022" s="16" t="s">
        <v>4239</v>
      </c>
      <c r="E1022" s="16" t="s">
        <v>363</v>
      </c>
      <c r="F1022" s="16" t="s">
        <v>872</v>
      </c>
      <c r="G1022" s="190">
        <v>0.62890000000000001</v>
      </c>
      <c r="H1022" s="16" t="s">
        <v>10181</v>
      </c>
      <c r="I1022" s="6" t="s">
        <v>2024</v>
      </c>
    </row>
    <row r="1023" spans="1:9" ht="20.399999999999999" x14ac:dyDescent="0.3">
      <c r="A1023" s="3">
        <v>44812</v>
      </c>
      <c r="B1023" s="16" t="s">
        <v>10182</v>
      </c>
      <c r="C1023" s="16" t="s">
        <v>10183</v>
      </c>
      <c r="D1023" s="16" t="s">
        <v>10184</v>
      </c>
      <c r="E1023" s="16" t="s">
        <v>363</v>
      </c>
      <c r="F1023" s="16" t="s">
        <v>643</v>
      </c>
      <c r="G1023" s="190">
        <v>13.168799999999999</v>
      </c>
      <c r="H1023" s="16" t="s">
        <v>10185</v>
      </c>
      <c r="I1023" s="6" t="s">
        <v>2024</v>
      </c>
    </row>
    <row r="1024" spans="1:9" ht="20.399999999999999" x14ac:dyDescent="0.3">
      <c r="A1024" s="3">
        <v>44812</v>
      </c>
      <c r="B1024" s="16" t="s">
        <v>10186</v>
      </c>
      <c r="C1024" s="16" t="s">
        <v>10187</v>
      </c>
      <c r="D1024" s="16" t="s">
        <v>7780</v>
      </c>
      <c r="E1024" s="16" t="s">
        <v>478</v>
      </c>
      <c r="F1024" s="16" t="s">
        <v>872</v>
      </c>
      <c r="G1024" s="190">
        <v>5.4199999999999998E-2</v>
      </c>
      <c r="H1024" s="16" t="s">
        <v>10188</v>
      </c>
      <c r="I1024" s="6" t="s">
        <v>2024</v>
      </c>
    </row>
    <row r="1025" spans="1:9" ht="20.399999999999999" x14ac:dyDescent="0.3">
      <c r="A1025" s="3">
        <v>44812</v>
      </c>
      <c r="B1025" s="16" t="s">
        <v>10189</v>
      </c>
      <c r="C1025" s="16" t="s">
        <v>10190</v>
      </c>
      <c r="D1025" s="16" t="s">
        <v>5247</v>
      </c>
      <c r="E1025" s="16" t="s">
        <v>363</v>
      </c>
      <c r="F1025" s="16" t="s">
        <v>7369</v>
      </c>
      <c r="G1025" s="190">
        <v>1.3531</v>
      </c>
      <c r="H1025" s="16" t="s">
        <v>10191</v>
      </c>
      <c r="I1025" s="6" t="s">
        <v>2024</v>
      </c>
    </row>
    <row r="1026" spans="1:9" ht="20.399999999999999" x14ac:dyDescent="0.3">
      <c r="A1026" s="3">
        <v>44812</v>
      </c>
      <c r="B1026" s="16" t="s">
        <v>10192</v>
      </c>
      <c r="C1026" s="16" t="s">
        <v>10193</v>
      </c>
      <c r="D1026" s="16" t="s">
        <v>10194</v>
      </c>
      <c r="E1026" s="16" t="s">
        <v>478</v>
      </c>
      <c r="F1026" s="16" t="s">
        <v>643</v>
      </c>
      <c r="G1026" s="190">
        <v>2.7549000000000001</v>
      </c>
      <c r="H1026" s="16" t="s">
        <v>10195</v>
      </c>
      <c r="I1026" s="6" t="s">
        <v>2024</v>
      </c>
    </row>
    <row r="1027" spans="1:9" ht="40.799999999999997" x14ac:dyDescent="0.3">
      <c r="A1027" s="3">
        <v>44812</v>
      </c>
      <c r="B1027" s="16" t="s">
        <v>10196</v>
      </c>
      <c r="C1027" s="16" t="s">
        <v>10197</v>
      </c>
      <c r="D1027" s="16" t="s">
        <v>10198</v>
      </c>
      <c r="E1027" s="16" t="s">
        <v>368</v>
      </c>
      <c r="F1027" s="16" t="s">
        <v>7369</v>
      </c>
      <c r="G1027" s="190">
        <v>392.5994</v>
      </c>
      <c r="H1027" s="16" t="s">
        <v>10199</v>
      </c>
      <c r="I1027" s="6" t="s">
        <v>2024</v>
      </c>
    </row>
    <row r="1028" spans="1:9" ht="81.599999999999994" x14ac:dyDescent="0.3">
      <c r="A1028" s="3">
        <v>44812</v>
      </c>
      <c r="B1028" s="16" t="s">
        <v>10200</v>
      </c>
      <c r="C1028" s="16" t="s">
        <v>10201</v>
      </c>
      <c r="D1028" s="16" t="s">
        <v>10202</v>
      </c>
      <c r="E1028" s="16" t="s">
        <v>368</v>
      </c>
      <c r="F1028" s="16" t="s">
        <v>7369</v>
      </c>
      <c r="G1028" s="190">
        <v>635.18230000000005</v>
      </c>
      <c r="H1028" s="16" t="s">
        <v>10203</v>
      </c>
      <c r="I1028" s="6" t="s">
        <v>2024</v>
      </c>
    </row>
    <row r="1029" spans="1:9" ht="20.399999999999999" x14ac:dyDescent="0.3">
      <c r="A1029" s="3">
        <v>44812</v>
      </c>
      <c r="B1029" s="16" t="s">
        <v>10204</v>
      </c>
      <c r="C1029" s="16" t="s">
        <v>10205</v>
      </c>
      <c r="D1029" s="16" t="s">
        <v>4228</v>
      </c>
      <c r="E1029" s="16" t="s">
        <v>478</v>
      </c>
      <c r="F1029" s="16" t="s">
        <v>872</v>
      </c>
      <c r="G1029" s="190">
        <v>3.9300000000000002E-2</v>
      </c>
      <c r="H1029" s="16" t="s">
        <v>10206</v>
      </c>
      <c r="I1029" s="6" t="s">
        <v>2024</v>
      </c>
    </row>
    <row r="1030" spans="1:9" ht="20.399999999999999" x14ac:dyDescent="0.3">
      <c r="A1030" s="3">
        <v>44812</v>
      </c>
      <c r="B1030" s="16" t="s">
        <v>10207</v>
      </c>
      <c r="C1030" s="16" t="s">
        <v>10208</v>
      </c>
      <c r="D1030" s="16" t="s">
        <v>3372</v>
      </c>
      <c r="E1030" s="16" t="s">
        <v>363</v>
      </c>
      <c r="F1030" s="16" t="s">
        <v>872</v>
      </c>
      <c r="G1030" s="190">
        <v>1.0819000000000001</v>
      </c>
      <c r="H1030" s="16" t="s">
        <v>10209</v>
      </c>
      <c r="I1030" s="6" t="s">
        <v>2024</v>
      </c>
    </row>
    <row r="1031" spans="1:9" ht="20.399999999999999" x14ac:dyDescent="0.3">
      <c r="A1031" s="3">
        <v>44812</v>
      </c>
      <c r="B1031" s="16" t="s">
        <v>10210</v>
      </c>
      <c r="C1031" s="16" t="s">
        <v>10211</v>
      </c>
      <c r="D1031" s="16" t="s">
        <v>10212</v>
      </c>
      <c r="E1031" s="16" t="s">
        <v>363</v>
      </c>
      <c r="F1031" s="16" t="s">
        <v>643</v>
      </c>
      <c r="G1031" s="190">
        <v>3.1602000000000001</v>
      </c>
      <c r="H1031" s="16" t="s">
        <v>10213</v>
      </c>
      <c r="I1031" s="6" t="s">
        <v>2024</v>
      </c>
    </row>
    <row r="1032" spans="1:9" ht="40.799999999999997" x14ac:dyDescent="0.3">
      <c r="A1032" s="3">
        <v>44812</v>
      </c>
      <c r="B1032" s="16" t="s">
        <v>10214</v>
      </c>
      <c r="C1032" s="16" t="s">
        <v>10215</v>
      </c>
      <c r="D1032" s="16" t="s">
        <v>10216</v>
      </c>
      <c r="E1032" s="16" t="s">
        <v>368</v>
      </c>
      <c r="F1032" s="16" t="s">
        <v>7369</v>
      </c>
      <c r="G1032" s="190">
        <v>807.4348</v>
      </c>
      <c r="H1032" s="16" t="s">
        <v>10217</v>
      </c>
      <c r="I1032" s="6" t="s">
        <v>2024</v>
      </c>
    </row>
    <row r="1033" spans="1:9" ht="20.399999999999999" x14ac:dyDescent="0.3">
      <c r="A1033" s="3">
        <v>44812</v>
      </c>
      <c r="B1033" s="16" t="s">
        <v>10214</v>
      </c>
      <c r="C1033" s="16" t="s">
        <v>10218</v>
      </c>
      <c r="D1033" s="16" t="s">
        <v>10219</v>
      </c>
      <c r="E1033" s="16" t="s">
        <v>363</v>
      </c>
      <c r="F1033" s="16" t="s">
        <v>7369</v>
      </c>
      <c r="G1033" s="190">
        <v>2.6966999999999999</v>
      </c>
      <c r="H1033" s="16" t="s">
        <v>10220</v>
      </c>
      <c r="I1033" s="6" t="s">
        <v>2024</v>
      </c>
    </row>
    <row r="1034" spans="1:9" ht="30.6" x14ac:dyDescent="0.3">
      <c r="A1034" s="3">
        <v>44812</v>
      </c>
      <c r="B1034" s="16" t="s">
        <v>10221</v>
      </c>
      <c r="C1034" s="16" t="s">
        <v>10222</v>
      </c>
      <c r="D1034" s="16" t="s">
        <v>10223</v>
      </c>
      <c r="E1034" s="16" t="s">
        <v>368</v>
      </c>
      <c r="F1034" s="16" t="s">
        <v>383</v>
      </c>
      <c r="G1034" s="190">
        <v>139.2184</v>
      </c>
      <c r="H1034" s="16" t="s">
        <v>10224</v>
      </c>
      <c r="I1034" s="6" t="s">
        <v>2024</v>
      </c>
    </row>
    <row r="1035" spans="1:9" ht="20.399999999999999" x14ac:dyDescent="0.3">
      <c r="A1035" s="3">
        <v>44812</v>
      </c>
      <c r="B1035" s="16" t="s">
        <v>943</v>
      </c>
      <c r="C1035" s="16" t="s">
        <v>10225</v>
      </c>
      <c r="D1035" s="16" t="s">
        <v>2668</v>
      </c>
      <c r="E1035" s="16" t="s">
        <v>363</v>
      </c>
      <c r="F1035" s="16" t="s">
        <v>7369</v>
      </c>
      <c r="G1035" s="190">
        <v>2.5960999999999999</v>
      </c>
      <c r="H1035" s="16" t="s">
        <v>10226</v>
      </c>
      <c r="I1035" s="6" t="s">
        <v>2024</v>
      </c>
    </row>
    <row r="1036" spans="1:9" ht="20.399999999999999" x14ac:dyDescent="0.3">
      <c r="A1036" s="3">
        <v>44812</v>
      </c>
      <c r="B1036" s="16" t="s">
        <v>10227</v>
      </c>
      <c r="C1036" s="16" t="s">
        <v>10228</v>
      </c>
      <c r="D1036" s="16" t="s">
        <v>4242</v>
      </c>
      <c r="E1036" s="16" t="s">
        <v>478</v>
      </c>
      <c r="F1036" s="16" t="s">
        <v>872</v>
      </c>
      <c r="G1036" s="190">
        <v>3.5799999999999998E-2</v>
      </c>
      <c r="H1036" s="16" t="s">
        <v>10229</v>
      </c>
      <c r="I1036" s="6" t="s">
        <v>2024</v>
      </c>
    </row>
    <row r="1037" spans="1:9" ht="20.399999999999999" x14ac:dyDescent="0.3">
      <c r="A1037" s="3">
        <v>44812</v>
      </c>
      <c r="B1037" s="16" t="s">
        <v>10230</v>
      </c>
      <c r="C1037" s="16" t="s">
        <v>10231</v>
      </c>
      <c r="D1037" s="16" t="s">
        <v>8315</v>
      </c>
      <c r="E1037" s="16" t="s">
        <v>368</v>
      </c>
      <c r="F1037" s="16" t="s">
        <v>872</v>
      </c>
      <c r="G1037" s="190">
        <v>0.27350000000000002</v>
      </c>
      <c r="H1037" s="16" t="s">
        <v>10232</v>
      </c>
      <c r="I1037" s="6" t="s">
        <v>2024</v>
      </c>
    </row>
    <row r="1038" spans="1:9" ht="20.399999999999999" x14ac:dyDescent="0.3">
      <c r="A1038" s="3">
        <v>44812</v>
      </c>
      <c r="B1038" s="16" t="s">
        <v>10233</v>
      </c>
      <c r="C1038" s="16" t="s">
        <v>10234</v>
      </c>
      <c r="D1038" s="16" t="s">
        <v>8674</v>
      </c>
      <c r="E1038" s="16" t="s">
        <v>363</v>
      </c>
      <c r="F1038" s="16" t="s">
        <v>872</v>
      </c>
      <c r="G1038" s="190">
        <v>0.26529999999999998</v>
      </c>
      <c r="H1038" s="16" t="s">
        <v>10235</v>
      </c>
      <c r="I1038" s="6" t="s">
        <v>2024</v>
      </c>
    </row>
    <row r="1039" spans="1:9" ht="20.399999999999999" x14ac:dyDescent="0.3">
      <c r="A1039" s="3">
        <v>44812</v>
      </c>
      <c r="B1039" s="16" t="s">
        <v>10236</v>
      </c>
      <c r="C1039" s="16" t="s">
        <v>10237</v>
      </c>
      <c r="D1039" s="16" t="s">
        <v>10238</v>
      </c>
      <c r="E1039" s="16" t="s">
        <v>363</v>
      </c>
      <c r="F1039" s="16" t="s">
        <v>8311</v>
      </c>
      <c r="G1039" s="190">
        <v>170.41489999999999</v>
      </c>
      <c r="H1039" s="16" t="s">
        <v>10239</v>
      </c>
      <c r="I1039" s="6" t="s">
        <v>2024</v>
      </c>
    </row>
    <row r="1040" spans="1:9" ht="20.399999999999999" x14ac:dyDescent="0.3">
      <c r="A1040" s="3">
        <v>44812</v>
      </c>
      <c r="B1040" s="16" t="s">
        <v>10240</v>
      </c>
      <c r="C1040" s="16" t="s">
        <v>10241</v>
      </c>
      <c r="D1040" s="16" t="s">
        <v>5201</v>
      </c>
      <c r="E1040" s="16" t="s">
        <v>478</v>
      </c>
      <c r="F1040" s="16" t="s">
        <v>872</v>
      </c>
      <c r="G1040" s="190">
        <v>2.1499999999999998E-2</v>
      </c>
      <c r="H1040" s="16" t="s">
        <v>10242</v>
      </c>
      <c r="I1040" s="6" t="s">
        <v>2024</v>
      </c>
    </row>
    <row r="1041" spans="1:9" ht="20.399999999999999" x14ac:dyDescent="0.3">
      <c r="A1041" s="3">
        <v>44812</v>
      </c>
      <c r="B1041" s="16" t="s">
        <v>10243</v>
      </c>
      <c r="C1041" s="16" t="s">
        <v>10244</v>
      </c>
      <c r="D1041" s="16" t="s">
        <v>10245</v>
      </c>
      <c r="E1041" s="16" t="s">
        <v>363</v>
      </c>
      <c r="F1041" s="16" t="s">
        <v>4337</v>
      </c>
      <c r="G1041" s="190">
        <v>42.858699999999999</v>
      </c>
      <c r="H1041" s="16" t="s">
        <v>10246</v>
      </c>
      <c r="I1041" s="6" t="s">
        <v>2024</v>
      </c>
    </row>
    <row r="1042" spans="1:9" ht="20.399999999999999" x14ac:dyDescent="0.3">
      <c r="A1042" s="3">
        <v>44812</v>
      </c>
      <c r="B1042" s="16" t="s">
        <v>10247</v>
      </c>
      <c r="C1042" s="16" t="s">
        <v>10248</v>
      </c>
      <c r="D1042" s="16" t="s">
        <v>10249</v>
      </c>
      <c r="E1042" s="16" t="s">
        <v>363</v>
      </c>
      <c r="F1042" s="16" t="s">
        <v>872</v>
      </c>
      <c r="G1042" s="190">
        <v>3.8199999999999998E-2</v>
      </c>
      <c r="H1042" s="16" t="s">
        <v>10250</v>
      </c>
      <c r="I1042" s="6" t="s">
        <v>2024</v>
      </c>
    </row>
    <row r="1043" spans="1:9" ht="20.399999999999999" x14ac:dyDescent="0.3">
      <c r="A1043" s="3">
        <v>44812</v>
      </c>
      <c r="B1043" s="16" t="s">
        <v>10251</v>
      </c>
      <c r="C1043" s="16" t="s">
        <v>10252</v>
      </c>
      <c r="D1043" s="16" t="s">
        <v>2769</v>
      </c>
      <c r="E1043" s="16" t="s">
        <v>478</v>
      </c>
      <c r="F1043" s="16" t="s">
        <v>872</v>
      </c>
      <c r="G1043" s="190">
        <v>5.7000000000000002E-2</v>
      </c>
      <c r="H1043" s="16" t="s">
        <v>10253</v>
      </c>
      <c r="I1043" s="6" t="s">
        <v>2024</v>
      </c>
    </row>
    <row r="1044" spans="1:9" ht="20.399999999999999" x14ac:dyDescent="0.3">
      <c r="A1044" s="3">
        <v>44812</v>
      </c>
      <c r="B1044" s="16" t="s">
        <v>10254</v>
      </c>
      <c r="C1044" s="16" t="s">
        <v>10255</v>
      </c>
      <c r="D1044" s="16" t="s">
        <v>2384</v>
      </c>
      <c r="E1044" s="16" t="s">
        <v>363</v>
      </c>
      <c r="F1044" s="16" t="s">
        <v>872</v>
      </c>
      <c r="G1044" s="190">
        <v>0.27189999999999998</v>
      </c>
      <c r="H1044" s="16" t="s">
        <v>10256</v>
      </c>
      <c r="I1044" s="6" t="s">
        <v>2024</v>
      </c>
    </row>
    <row r="1045" spans="1:9" ht="20.399999999999999" x14ac:dyDescent="0.3">
      <c r="A1045" s="3">
        <v>44812</v>
      </c>
      <c r="B1045" s="16" t="s">
        <v>10257</v>
      </c>
      <c r="C1045" s="16" t="s">
        <v>10258</v>
      </c>
      <c r="D1045" s="16" t="s">
        <v>4064</v>
      </c>
      <c r="E1045" s="16" t="s">
        <v>478</v>
      </c>
      <c r="F1045" s="16" t="s">
        <v>872</v>
      </c>
      <c r="G1045" s="190">
        <v>0.28439999999999999</v>
      </c>
      <c r="H1045" s="16" t="s">
        <v>10259</v>
      </c>
      <c r="I1045" s="6" t="s">
        <v>2024</v>
      </c>
    </row>
    <row r="1046" spans="1:9" ht="20.399999999999999" x14ac:dyDescent="0.3">
      <c r="A1046" s="3">
        <v>44812</v>
      </c>
      <c r="B1046" s="16" t="s">
        <v>10260</v>
      </c>
      <c r="C1046" s="16" t="s">
        <v>10261</v>
      </c>
      <c r="D1046" s="16" t="s">
        <v>4064</v>
      </c>
      <c r="E1046" s="16" t="s">
        <v>363</v>
      </c>
      <c r="F1046" s="16" t="s">
        <v>643</v>
      </c>
      <c r="G1046" s="190">
        <v>3.7317999999999998</v>
      </c>
      <c r="H1046" s="16" t="s">
        <v>10262</v>
      </c>
      <c r="I1046" s="6" t="s">
        <v>2024</v>
      </c>
    </row>
    <row r="1047" spans="1:9" ht="20.399999999999999" x14ac:dyDescent="0.3">
      <c r="A1047" s="3">
        <v>44812</v>
      </c>
      <c r="B1047" s="16" t="s">
        <v>10263</v>
      </c>
      <c r="C1047" s="16" t="s">
        <v>10264</v>
      </c>
      <c r="D1047" s="16" t="s">
        <v>2821</v>
      </c>
      <c r="E1047" s="16" t="s">
        <v>478</v>
      </c>
      <c r="F1047" s="16" t="s">
        <v>872</v>
      </c>
      <c r="G1047" s="190">
        <v>4.36E-2</v>
      </c>
      <c r="H1047" s="16" t="s">
        <v>10265</v>
      </c>
      <c r="I1047" s="6" t="s">
        <v>2024</v>
      </c>
    </row>
    <row r="1048" spans="1:9" ht="20.399999999999999" x14ac:dyDescent="0.3">
      <c r="A1048" s="3">
        <v>44812</v>
      </c>
      <c r="B1048" s="16" t="s">
        <v>10266</v>
      </c>
      <c r="C1048" s="16" t="s">
        <v>10267</v>
      </c>
      <c r="D1048" s="16" t="s">
        <v>10268</v>
      </c>
      <c r="E1048" s="16" t="s">
        <v>478</v>
      </c>
      <c r="F1048" s="16" t="s">
        <v>643</v>
      </c>
      <c r="G1048" s="190">
        <v>0.4098</v>
      </c>
      <c r="H1048" s="16" t="s">
        <v>10269</v>
      </c>
      <c r="I1048" s="6" t="s">
        <v>2024</v>
      </c>
    </row>
    <row r="1049" spans="1:9" ht="20.399999999999999" x14ac:dyDescent="0.3">
      <c r="A1049" s="3">
        <v>44812</v>
      </c>
      <c r="B1049" s="16" t="s">
        <v>10270</v>
      </c>
      <c r="C1049" s="16" t="s">
        <v>10271</v>
      </c>
      <c r="D1049" s="16" t="s">
        <v>3912</v>
      </c>
      <c r="E1049" s="16" t="s">
        <v>363</v>
      </c>
      <c r="F1049" s="16" t="s">
        <v>872</v>
      </c>
      <c r="G1049" s="190">
        <v>2.2499999999999999E-2</v>
      </c>
      <c r="H1049" s="16" t="s">
        <v>10272</v>
      </c>
      <c r="I1049" s="6" t="s">
        <v>2024</v>
      </c>
    </row>
    <row r="1050" spans="1:9" ht="30.6" x14ac:dyDescent="0.3">
      <c r="A1050" s="3">
        <v>44812</v>
      </c>
      <c r="B1050" s="16" t="s">
        <v>10273</v>
      </c>
      <c r="C1050" s="16" t="s">
        <v>10274</v>
      </c>
      <c r="D1050" s="16" t="s">
        <v>10275</v>
      </c>
      <c r="E1050" s="16" t="s">
        <v>368</v>
      </c>
      <c r="F1050" s="16" t="s">
        <v>7369</v>
      </c>
      <c r="G1050" s="190">
        <v>20.6663</v>
      </c>
      <c r="H1050" s="16" t="s">
        <v>10276</v>
      </c>
      <c r="I1050" s="6" t="s">
        <v>2024</v>
      </c>
    </row>
    <row r="1051" spans="1:9" ht="20.399999999999999" x14ac:dyDescent="0.3">
      <c r="A1051" s="3">
        <v>44812</v>
      </c>
      <c r="B1051" s="16" t="s">
        <v>10277</v>
      </c>
      <c r="C1051" s="16" t="s">
        <v>10278</v>
      </c>
      <c r="D1051" s="16" t="s">
        <v>10279</v>
      </c>
      <c r="E1051" s="16" t="s">
        <v>368</v>
      </c>
      <c r="F1051" s="16" t="s">
        <v>373</v>
      </c>
      <c r="G1051" s="190">
        <v>31.777699999999999</v>
      </c>
      <c r="H1051" s="16" t="s">
        <v>10280</v>
      </c>
      <c r="I1051" s="6" t="s">
        <v>2024</v>
      </c>
    </row>
    <row r="1052" spans="1:9" ht="20.399999999999999" x14ac:dyDescent="0.3">
      <c r="A1052" s="3">
        <v>44812</v>
      </c>
      <c r="B1052" s="16" t="s">
        <v>10281</v>
      </c>
      <c r="C1052" s="16" t="s">
        <v>10282</v>
      </c>
      <c r="D1052" s="16" t="s">
        <v>10283</v>
      </c>
      <c r="E1052" s="16" t="s">
        <v>363</v>
      </c>
      <c r="F1052" s="16" t="s">
        <v>634</v>
      </c>
      <c r="G1052" s="190">
        <v>100.1597</v>
      </c>
      <c r="H1052" s="16" t="s">
        <v>10284</v>
      </c>
      <c r="I1052" s="6" t="s">
        <v>2024</v>
      </c>
    </row>
    <row r="1053" spans="1:9" ht="20.399999999999999" x14ac:dyDescent="0.3">
      <c r="A1053" s="3">
        <v>44812</v>
      </c>
      <c r="B1053" s="16" t="s">
        <v>10285</v>
      </c>
      <c r="C1053" s="16" t="s">
        <v>10286</v>
      </c>
      <c r="D1053" s="16" t="s">
        <v>10283</v>
      </c>
      <c r="E1053" s="16" t="s">
        <v>363</v>
      </c>
      <c r="F1053" s="16" t="s">
        <v>362</v>
      </c>
      <c r="G1053" s="190">
        <v>19.603400000000001</v>
      </c>
      <c r="H1053" s="16" t="s">
        <v>10287</v>
      </c>
      <c r="I1053" s="6" t="s">
        <v>2024</v>
      </c>
    </row>
    <row r="1054" spans="1:9" ht="20.399999999999999" x14ac:dyDescent="0.3">
      <c r="A1054" s="3">
        <v>44812</v>
      </c>
      <c r="B1054" s="16" t="s">
        <v>10288</v>
      </c>
      <c r="C1054" s="16" t="s">
        <v>10289</v>
      </c>
      <c r="D1054" s="16" t="s">
        <v>10290</v>
      </c>
      <c r="E1054" s="16" t="s">
        <v>478</v>
      </c>
      <c r="F1054" s="16" t="s">
        <v>872</v>
      </c>
      <c r="G1054" s="190">
        <v>9.5299999999999996E-2</v>
      </c>
      <c r="H1054" s="16" t="s">
        <v>10291</v>
      </c>
      <c r="I1054" s="6" t="s">
        <v>2024</v>
      </c>
    </row>
    <row r="1055" spans="1:9" ht="20.399999999999999" x14ac:dyDescent="0.3">
      <c r="A1055" s="3">
        <v>44812</v>
      </c>
      <c r="B1055" s="16" t="s">
        <v>10292</v>
      </c>
      <c r="C1055" s="16" t="s">
        <v>10293</v>
      </c>
      <c r="D1055" s="16" t="s">
        <v>10294</v>
      </c>
      <c r="E1055" s="16" t="s">
        <v>363</v>
      </c>
      <c r="F1055" s="16" t="s">
        <v>872</v>
      </c>
      <c r="G1055" s="190">
        <v>0.48530000000000001</v>
      </c>
      <c r="H1055" s="16" t="s">
        <v>10295</v>
      </c>
      <c r="I1055" s="6" t="s">
        <v>2024</v>
      </c>
    </row>
    <row r="1056" spans="1:9" ht="20.399999999999999" x14ac:dyDescent="0.3">
      <c r="A1056" s="3">
        <v>44812</v>
      </c>
      <c r="B1056" s="16" t="s">
        <v>10296</v>
      </c>
      <c r="C1056" s="16" t="s">
        <v>10297</v>
      </c>
      <c r="D1056" s="16" t="s">
        <v>9843</v>
      </c>
      <c r="E1056" s="16" t="s">
        <v>478</v>
      </c>
      <c r="F1056" s="16" t="s">
        <v>872</v>
      </c>
      <c r="G1056" s="190">
        <v>5.8900000000000001E-2</v>
      </c>
      <c r="H1056" s="16" t="s">
        <v>10298</v>
      </c>
      <c r="I1056" s="6" t="s">
        <v>2024</v>
      </c>
    </row>
    <row r="1057" spans="1:9" ht="20.399999999999999" x14ac:dyDescent="0.3">
      <c r="A1057" s="3">
        <v>44812</v>
      </c>
      <c r="B1057" s="16" t="s">
        <v>10299</v>
      </c>
      <c r="C1057" s="16" t="s">
        <v>10300</v>
      </c>
      <c r="D1057" s="16" t="s">
        <v>9461</v>
      </c>
      <c r="E1057" s="16" t="s">
        <v>363</v>
      </c>
      <c r="F1057" s="16" t="s">
        <v>872</v>
      </c>
      <c r="G1057" s="190">
        <v>0.43159999999999998</v>
      </c>
      <c r="H1057" s="16" t="s">
        <v>10301</v>
      </c>
      <c r="I1057" s="6" t="s">
        <v>2024</v>
      </c>
    </row>
    <row r="1058" spans="1:9" ht="20.399999999999999" x14ac:dyDescent="0.3">
      <c r="A1058" s="3">
        <v>44812</v>
      </c>
      <c r="B1058" s="16" t="s">
        <v>10302</v>
      </c>
      <c r="C1058" s="16" t="s">
        <v>10303</v>
      </c>
      <c r="D1058" s="16" t="s">
        <v>9465</v>
      </c>
      <c r="E1058" s="16" t="s">
        <v>478</v>
      </c>
      <c r="F1058" s="16" t="s">
        <v>872</v>
      </c>
      <c r="G1058" s="190">
        <v>0.2447</v>
      </c>
      <c r="H1058" s="16" t="s">
        <v>10304</v>
      </c>
      <c r="I1058" s="6" t="s">
        <v>2024</v>
      </c>
    </row>
    <row r="1059" spans="1:9" ht="20.399999999999999" x14ac:dyDescent="0.3">
      <c r="A1059" s="3">
        <v>44812</v>
      </c>
      <c r="B1059" s="16" t="s">
        <v>10305</v>
      </c>
      <c r="C1059" s="16" t="s">
        <v>10306</v>
      </c>
      <c r="D1059" s="16" t="s">
        <v>3347</v>
      </c>
      <c r="E1059" s="16" t="s">
        <v>363</v>
      </c>
      <c r="F1059" s="16" t="s">
        <v>872</v>
      </c>
      <c r="G1059" s="190">
        <v>0.1067</v>
      </c>
      <c r="H1059" s="16" t="s">
        <v>10307</v>
      </c>
      <c r="I1059" s="6" t="s">
        <v>2024</v>
      </c>
    </row>
    <row r="1060" spans="1:9" ht="20.399999999999999" x14ac:dyDescent="0.3">
      <c r="A1060" s="3">
        <v>44812</v>
      </c>
      <c r="B1060" s="16" t="s">
        <v>10308</v>
      </c>
      <c r="C1060" s="16" t="s">
        <v>10309</v>
      </c>
      <c r="D1060" s="16" t="s">
        <v>6365</v>
      </c>
      <c r="E1060" s="16" t="s">
        <v>478</v>
      </c>
      <c r="F1060" s="16" t="s">
        <v>872</v>
      </c>
      <c r="G1060" s="190">
        <v>1.7399999999999999E-2</v>
      </c>
      <c r="H1060" s="16" t="s">
        <v>10310</v>
      </c>
      <c r="I1060" s="6" t="s">
        <v>2024</v>
      </c>
    </row>
    <row r="1061" spans="1:9" ht="20.399999999999999" x14ac:dyDescent="0.3">
      <c r="A1061" s="3">
        <v>44812</v>
      </c>
      <c r="B1061" s="16" t="s">
        <v>10311</v>
      </c>
      <c r="C1061" s="16" t="s">
        <v>10312</v>
      </c>
      <c r="D1061" s="16" t="s">
        <v>6166</v>
      </c>
      <c r="E1061" s="16" t="s">
        <v>478</v>
      </c>
      <c r="F1061" s="16" t="s">
        <v>872</v>
      </c>
      <c r="G1061" s="190">
        <v>0.1134</v>
      </c>
      <c r="H1061" s="16" t="s">
        <v>10313</v>
      </c>
      <c r="I1061" s="6" t="s">
        <v>2024</v>
      </c>
    </row>
    <row r="1062" spans="1:9" ht="20.399999999999999" x14ac:dyDescent="0.3">
      <c r="A1062" s="3">
        <v>44812</v>
      </c>
      <c r="B1062" s="16" t="s">
        <v>10314</v>
      </c>
      <c r="C1062" s="16" t="s">
        <v>10315</v>
      </c>
      <c r="D1062" s="16" t="s">
        <v>10316</v>
      </c>
      <c r="E1062" s="16" t="s">
        <v>478</v>
      </c>
      <c r="F1062" s="16" t="s">
        <v>872</v>
      </c>
      <c r="G1062" s="190">
        <v>8.8200000000000001E-2</v>
      </c>
      <c r="H1062" s="16" t="s">
        <v>10317</v>
      </c>
      <c r="I1062" s="6" t="s">
        <v>2024</v>
      </c>
    </row>
    <row r="1063" spans="1:9" ht="20.399999999999999" x14ac:dyDescent="0.3">
      <c r="A1063" s="3">
        <v>44812</v>
      </c>
      <c r="B1063" s="16" t="s">
        <v>10318</v>
      </c>
      <c r="C1063" s="16" t="s">
        <v>10319</v>
      </c>
      <c r="D1063" s="16" t="s">
        <v>10320</v>
      </c>
      <c r="E1063" s="16" t="s">
        <v>478</v>
      </c>
      <c r="F1063" s="16" t="s">
        <v>872</v>
      </c>
      <c r="G1063" s="190">
        <v>1.02</v>
      </c>
      <c r="H1063" s="16" t="s">
        <v>10321</v>
      </c>
      <c r="I1063" s="6" t="s">
        <v>2024</v>
      </c>
    </row>
    <row r="1064" spans="1:9" ht="20.399999999999999" x14ac:dyDescent="0.3">
      <c r="A1064" s="3">
        <v>44812</v>
      </c>
      <c r="B1064" s="16" t="s">
        <v>10322</v>
      </c>
      <c r="C1064" s="16" t="s">
        <v>10323</v>
      </c>
      <c r="D1064" s="16" t="s">
        <v>10324</v>
      </c>
      <c r="E1064" s="16" t="s">
        <v>363</v>
      </c>
      <c r="F1064" s="16" t="s">
        <v>872</v>
      </c>
      <c r="G1064" s="190">
        <v>0.30330000000000001</v>
      </c>
      <c r="H1064" s="16" t="s">
        <v>10325</v>
      </c>
      <c r="I1064" s="6" t="s">
        <v>2024</v>
      </c>
    </row>
    <row r="1065" spans="1:9" ht="20.399999999999999" x14ac:dyDescent="0.3">
      <c r="A1065" s="3">
        <v>44812</v>
      </c>
      <c r="B1065" s="16" t="s">
        <v>10326</v>
      </c>
      <c r="C1065" s="16" t="s">
        <v>10327</v>
      </c>
      <c r="D1065" s="16" t="s">
        <v>10328</v>
      </c>
      <c r="E1065" s="16" t="s">
        <v>478</v>
      </c>
      <c r="F1065" s="16" t="s">
        <v>872</v>
      </c>
      <c r="G1065" s="190">
        <v>0.1038</v>
      </c>
      <c r="H1065" s="16" t="s">
        <v>10329</v>
      </c>
      <c r="I1065" s="6" t="s">
        <v>2024</v>
      </c>
    </row>
    <row r="1066" spans="1:9" ht="20.399999999999999" x14ac:dyDescent="0.3">
      <c r="A1066" s="3">
        <v>44812</v>
      </c>
      <c r="B1066" s="16" t="s">
        <v>10330</v>
      </c>
      <c r="C1066" s="16" t="s">
        <v>10331</v>
      </c>
      <c r="D1066" s="16" t="s">
        <v>6467</v>
      </c>
      <c r="E1066" s="16" t="s">
        <v>478</v>
      </c>
      <c r="F1066" s="16" t="s">
        <v>872</v>
      </c>
      <c r="G1066" s="190">
        <v>3.0700000000000002E-2</v>
      </c>
      <c r="H1066" s="16" t="s">
        <v>10332</v>
      </c>
      <c r="I1066" s="6" t="s">
        <v>2024</v>
      </c>
    </row>
    <row r="1067" spans="1:9" ht="20.399999999999999" x14ac:dyDescent="0.3">
      <c r="A1067" s="3">
        <v>44812</v>
      </c>
      <c r="B1067" s="16" t="s">
        <v>10333</v>
      </c>
      <c r="C1067" s="16" t="s">
        <v>10334</v>
      </c>
      <c r="D1067" s="16" t="s">
        <v>6515</v>
      </c>
      <c r="E1067" s="16" t="s">
        <v>478</v>
      </c>
      <c r="F1067" s="16" t="s">
        <v>872</v>
      </c>
      <c r="G1067" s="190">
        <v>5.8000000000000003E-2</v>
      </c>
      <c r="H1067" s="16" t="s">
        <v>10335</v>
      </c>
      <c r="I1067" s="6" t="s">
        <v>2024</v>
      </c>
    </row>
    <row r="1068" spans="1:9" ht="20.399999999999999" x14ac:dyDescent="0.3">
      <c r="A1068" s="3">
        <v>44812</v>
      </c>
      <c r="B1068" s="16" t="s">
        <v>10336</v>
      </c>
      <c r="C1068" s="16" t="s">
        <v>10337</v>
      </c>
      <c r="D1068" s="16" t="s">
        <v>10338</v>
      </c>
      <c r="E1068" s="16" t="s">
        <v>363</v>
      </c>
      <c r="F1068" s="16" t="s">
        <v>872</v>
      </c>
      <c r="G1068" s="190">
        <v>0.1686</v>
      </c>
      <c r="H1068" s="16" t="s">
        <v>10339</v>
      </c>
      <c r="I1068" s="6" t="s">
        <v>2024</v>
      </c>
    </row>
    <row r="1069" spans="1:9" ht="20.399999999999999" x14ac:dyDescent="0.3">
      <c r="A1069" s="3">
        <v>44812</v>
      </c>
      <c r="B1069" s="16" t="s">
        <v>10340</v>
      </c>
      <c r="C1069" s="16" t="s">
        <v>10341</v>
      </c>
      <c r="D1069" s="16" t="s">
        <v>3813</v>
      </c>
      <c r="E1069" s="16" t="s">
        <v>363</v>
      </c>
      <c r="F1069" s="16" t="s">
        <v>872</v>
      </c>
      <c r="G1069" s="190">
        <v>3.3500000000000002E-2</v>
      </c>
      <c r="H1069" s="16" t="s">
        <v>10342</v>
      </c>
      <c r="I1069" s="6" t="s">
        <v>2024</v>
      </c>
    </row>
    <row r="1070" spans="1:9" ht="20.399999999999999" x14ac:dyDescent="0.3">
      <c r="A1070" s="3">
        <v>44812</v>
      </c>
      <c r="B1070" s="16" t="s">
        <v>10343</v>
      </c>
      <c r="C1070" s="16" t="s">
        <v>10344</v>
      </c>
      <c r="D1070" s="16" t="s">
        <v>4820</v>
      </c>
      <c r="E1070" s="16" t="s">
        <v>363</v>
      </c>
      <c r="F1070" s="16" t="s">
        <v>872</v>
      </c>
      <c r="G1070" s="190">
        <v>3.73E-2</v>
      </c>
      <c r="H1070" s="16" t="s">
        <v>10345</v>
      </c>
      <c r="I1070" s="6" t="s">
        <v>2024</v>
      </c>
    </row>
    <row r="1071" spans="1:9" ht="20.399999999999999" x14ac:dyDescent="0.3">
      <c r="A1071" s="3">
        <v>44812</v>
      </c>
      <c r="B1071" s="16" t="s">
        <v>10346</v>
      </c>
      <c r="C1071" s="16" t="s">
        <v>10347</v>
      </c>
      <c r="D1071" s="16" t="s">
        <v>3508</v>
      </c>
      <c r="E1071" s="16" t="s">
        <v>368</v>
      </c>
      <c r="F1071" s="16" t="s">
        <v>872</v>
      </c>
      <c r="G1071" s="190">
        <v>3.1300000000000001E-2</v>
      </c>
      <c r="H1071" s="16" t="s">
        <v>10348</v>
      </c>
      <c r="I1071" s="6" t="s">
        <v>2024</v>
      </c>
    </row>
    <row r="1072" spans="1:9" ht="20.399999999999999" x14ac:dyDescent="0.3">
      <c r="A1072" s="3">
        <v>44812</v>
      </c>
      <c r="B1072" s="16" t="s">
        <v>10349</v>
      </c>
      <c r="C1072" s="16" t="s">
        <v>10350</v>
      </c>
      <c r="D1072" s="16" t="s">
        <v>4285</v>
      </c>
      <c r="E1072" s="16" t="s">
        <v>363</v>
      </c>
      <c r="F1072" s="16" t="s">
        <v>872</v>
      </c>
      <c r="G1072" s="190">
        <v>4.6502999999999997</v>
      </c>
      <c r="H1072" s="16" t="s">
        <v>10351</v>
      </c>
      <c r="I1072" s="6" t="s">
        <v>2024</v>
      </c>
    </row>
    <row r="1073" spans="1:9" ht="20.399999999999999" x14ac:dyDescent="0.3">
      <c r="A1073" s="3">
        <v>44812</v>
      </c>
      <c r="B1073" s="16" t="s">
        <v>10352</v>
      </c>
      <c r="C1073" s="16" t="s">
        <v>10353</v>
      </c>
      <c r="D1073" s="16" t="s">
        <v>4285</v>
      </c>
      <c r="E1073" s="16" t="s">
        <v>363</v>
      </c>
      <c r="F1073" s="16" t="s">
        <v>872</v>
      </c>
      <c r="G1073" s="190">
        <v>1.375</v>
      </c>
      <c r="H1073" s="16" t="s">
        <v>10354</v>
      </c>
      <c r="I1073" s="6" t="s">
        <v>2024</v>
      </c>
    </row>
    <row r="1074" spans="1:9" ht="20.399999999999999" x14ac:dyDescent="0.3">
      <c r="A1074" s="3">
        <v>44812</v>
      </c>
      <c r="B1074" s="16" t="s">
        <v>10355</v>
      </c>
      <c r="C1074" s="16" t="s">
        <v>10356</v>
      </c>
      <c r="D1074" s="16" t="s">
        <v>2201</v>
      </c>
      <c r="E1074" s="16" t="s">
        <v>363</v>
      </c>
      <c r="F1074" s="16" t="s">
        <v>872</v>
      </c>
      <c r="G1074" s="190">
        <v>0.73909999999999998</v>
      </c>
      <c r="H1074" s="16" t="s">
        <v>10357</v>
      </c>
      <c r="I1074" s="6" t="s">
        <v>2024</v>
      </c>
    </row>
    <row r="1075" spans="1:9" ht="20.399999999999999" x14ac:dyDescent="0.3">
      <c r="A1075" s="3">
        <v>44812</v>
      </c>
      <c r="B1075" s="16" t="s">
        <v>10358</v>
      </c>
      <c r="C1075" s="16" t="s">
        <v>10359</v>
      </c>
      <c r="D1075" s="16" t="s">
        <v>3427</v>
      </c>
      <c r="E1075" s="16" t="s">
        <v>363</v>
      </c>
      <c r="F1075" s="16" t="s">
        <v>4337</v>
      </c>
      <c r="G1075" s="190">
        <v>16.039300000000001</v>
      </c>
      <c r="H1075" s="16" t="s">
        <v>10360</v>
      </c>
      <c r="I1075" s="6" t="s">
        <v>2024</v>
      </c>
    </row>
    <row r="1076" spans="1:9" ht="20.399999999999999" x14ac:dyDescent="0.3">
      <c r="A1076" s="3">
        <v>44812</v>
      </c>
      <c r="B1076" s="16" t="s">
        <v>10361</v>
      </c>
      <c r="C1076" s="16" t="s">
        <v>10362</v>
      </c>
      <c r="D1076" s="16" t="s">
        <v>8026</v>
      </c>
      <c r="E1076" s="16" t="s">
        <v>363</v>
      </c>
      <c r="F1076" s="16" t="s">
        <v>7369</v>
      </c>
      <c r="G1076" s="190">
        <v>145.5222</v>
      </c>
      <c r="H1076" s="16" t="s">
        <v>10363</v>
      </c>
      <c r="I1076" s="6" t="s">
        <v>2024</v>
      </c>
    </row>
    <row r="1077" spans="1:9" ht="40.799999999999997" x14ac:dyDescent="0.3">
      <c r="A1077" s="3">
        <v>44812</v>
      </c>
      <c r="B1077" s="16" t="s">
        <v>10364</v>
      </c>
      <c r="C1077" s="16" t="s">
        <v>10365</v>
      </c>
      <c r="D1077" s="16" t="s">
        <v>10366</v>
      </c>
      <c r="E1077" s="16" t="s">
        <v>368</v>
      </c>
      <c r="F1077" s="16" t="s">
        <v>7369</v>
      </c>
      <c r="G1077" s="190">
        <v>120.735017</v>
      </c>
      <c r="H1077" s="16" t="s">
        <v>10367</v>
      </c>
      <c r="I1077" s="6" t="s">
        <v>2024</v>
      </c>
    </row>
    <row r="1078" spans="1:9" ht="40.799999999999997" x14ac:dyDescent="0.3">
      <c r="A1078" s="3">
        <v>44812</v>
      </c>
      <c r="B1078" s="16" t="s">
        <v>10368</v>
      </c>
      <c r="C1078" s="16" t="s">
        <v>10369</v>
      </c>
      <c r="D1078" s="16" t="s">
        <v>10370</v>
      </c>
      <c r="E1078" s="16" t="s">
        <v>368</v>
      </c>
      <c r="F1078" s="16" t="s">
        <v>7369</v>
      </c>
      <c r="G1078" s="190">
        <v>264.55070000000001</v>
      </c>
      <c r="H1078" s="16" t="s">
        <v>10371</v>
      </c>
      <c r="I1078" s="6" t="s">
        <v>2024</v>
      </c>
    </row>
    <row r="1079" spans="1:9" ht="20.399999999999999" x14ac:dyDescent="0.3">
      <c r="A1079" s="3">
        <v>44812</v>
      </c>
      <c r="B1079" s="16" t="s">
        <v>10372</v>
      </c>
      <c r="C1079" s="16" t="s">
        <v>10373</v>
      </c>
      <c r="D1079" s="16" t="s">
        <v>4116</v>
      </c>
      <c r="E1079" s="16" t="s">
        <v>363</v>
      </c>
      <c r="F1079" s="16" t="s">
        <v>872</v>
      </c>
      <c r="G1079" s="190">
        <v>1.44E-2</v>
      </c>
      <c r="H1079" s="16" t="s">
        <v>10374</v>
      </c>
      <c r="I1079" s="6" t="s">
        <v>2024</v>
      </c>
    </row>
    <row r="1080" spans="1:9" ht="20.399999999999999" x14ac:dyDescent="0.3">
      <c r="A1080" s="3">
        <v>44812</v>
      </c>
      <c r="B1080" s="16" t="s">
        <v>10375</v>
      </c>
      <c r="C1080" s="16" t="s">
        <v>10376</v>
      </c>
      <c r="D1080" s="16" t="s">
        <v>10377</v>
      </c>
      <c r="E1080" s="16" t="s">
        <v>363</v>
      </c>
      <c r="F1080" s="16" t="s">
        <v>872</v>
      </c>
      <c r="G1080" s="190">
        <v>3.9E-2</v>
      </c>
      <c r="H1080" s="16" t="s">
        <v>10378</v>
      </c>
      <c r="I1080" s="6" t="s">
        <v>2024</v>
      </c>
    </row>
    <row r="1081" spans="1:9" ht="20.399999999999999" x14ac:dyDescent="0.3">
      <c r="A1081" s="3">
        <v>44812</v>
      </c>
      <c r="B1081" s="16" t="s">
        <v>10379</v>
      </c>
      <c r="C1081" s="16" t="s">
        <v>10380</v>
      </c>
      <c r="D1081" s="16" t="s">
        <v>10381</v>
      </c>
      <c r="E1081" s="16" t="s">
        <v>363</v>
      </c>
      <c r="F1081" s="16" t="s">
        <v>378</v>
      </c>
      <c r="G1081" s="190">
        <v>2.5489999999999999</v>
      </c>
      <c r="H1081" s="16" t="s">
        <v>10382</v>
      </c>
      <c r="I1081" s="6" t="s">
        <v>2024</v>
      </c>
    </row>
    <row r="1082" spans="1:9" ht="20.399999999999999" x14ac:dyDescent="0.3">
      <c r="A1082" s="3">
        <v>44812</v>
      </c>
      <c r="B1082" s="16" t="s">
        <v>10383</v>
      </c>
      <c r="C1082" s="16" t="s">
        <v>10384</v>
      </c>
      <c r="D1082" s="16" t="s">
        <v>10385</v>
      </c>
      <c r="E1082" s="16" t="s">
        <v>478</v>
      </c>
      <c r="F1082" s="16" t="s">
        <v>872</v>
      </c>
      <c r="G1082" s="190">
        <v>7.4499999999999997E-2</v>
      </c>
      <c r="H1082" s="16" t="s">
        <v>10386</v>
      </c>
      <c r="I1082" s="6" t="s">
        <v>2024</v>
      </c>
    </row>
    <row r="1083" spans="1:9" ht="20.399999999999999" x14ac:dyDescent="0.3">
      <c r="A1083" s="3">
        <v>44812</v>
      </c>
      <c r="B1083" s="16" t="s">
        <v>10387</v>
      </c>
      <c r="C1083" s="16" t="s">
        <v>10388</v>
      </c>
      <c r="D1083" s="16" t="s">
        <v>10389</v>
      </c>
      <c r="E1083" s="16" t="s">
        <v>478</v>
      </c>
      <c r="F1083" s="16" t="s">
        <v>872</v>
      </c>
      <c r="G1083" s="190">
        <v>7.9399999999999998E-2</v>
      </c>
      <c r="H1083" s="16" t="s">
        <v>10390</v>
      </c>
      <c r="I1083" s="6" t="s">
        <v>2024</v>
      </c>
    </row>
    <row r="1084" spans="1:9" ht="20.399999999999999" x14ac:dyDescent="0.3">
      <c r="A1084" s="3">
        <v>44812</v>
      </c>
      <c r="B1084" s="16" t="s">
        <v>10391</v>
      </c>
      <c r="C1084" s="16" t="s">
        <v>10392</v>
      </c>
      <c r="D1084" s="16" t="s">
        <v>10393</v>
      </c>
      <c r="E1084" s="16" t="s">
        <v>368</v>
      </c>
      <c r="F1084" s="16" t="s">
        <v>373</v>
      </c>
      <c r="G1084" s="190">
        <v>264.89949999999999</v>
      </c>
      <c r="H1084" s="16" t="s">
        <v>10394</v>
      </c>
      <c r="I1084" s="6" t="s">
        <v>2024</v>
      </c>
    </row>
    <row r="1085" spans="1:9" ht="20.399999999999999" x14ac:dyDescent="0.3">
      <c r="A1085" s="3">
        <v>44812</v>
      </c>
      <c r="B1085" s="16" t="s">
        <v>9557</v>
      </c>
      <c r="C1085" s="16" t="s">
        <v>9558</v>
      </c>
      <c r="D1085" s="16" t="s">
        <v>9555</v>
      </c>
      <c r="E1085" s="16" t="s">
        <v>363</v>
      </c>
      <c r="F1085" s="16" t="s">
        <v>643</v>
      </c>
      <c r="G1085" s="190">
        <v>30.033100000000001</v>
      </c>
      <c r="H1085" s="16" t="s">
        <v>10395</v>
      </c>
      <c r="I1085" s="6" t="s">
        <v>2024</v>
      </c>
    </row>
    <row r="1086" spans="1:9" ht="20.399999999999999" x14ac:dyDescent="0.3">
      <c r="A1086" s="3">
        <v>44812</v>
      </c>
      <c r="B1086" s="16" t="s">
        <v>10396</v>
      </c>
      <c r="C1086" s="16" t="s">
        <v>10397</v>
      </c>
      <c r="D1086" s="16" t="s">
        <v>10398</v>
      </c>
      <c r="E1086" s="16" t="s">
        <v>363</v>
      </c>
      <c r="F1086" s="16" t="s">
        <v>872</v>
      </c>
      <c r="G1086" s="190">
        <v>0.27929999999999999</v>
      </c>
      <c r="H1086" s="16" t="s">
        <v>10399</v>
      </c>
      <c r="I1086" s="6" t="s">
        <v>2024</v>
      </c>
    </row>
    <row r="1087" spans="1:9" ht="30.6" x14ac:dyDescent="0.3">
      <c r="A1087" s="3">
        <v>44812</v>
      </c>
      <c r="B1087" s="16" t="s">
        <v>10400</v>
      </c>
      <c r="C1087" s="16" t="s">
        <v>10401</v>
      </c>
      <c r="D1087" s="16" t="s">
        <v>10402</v>
      </c>
      <c r="E1087" s="16" t="s">
        <v>368</v>
      </c>
      <c r="F1087" s="16" t="s">
        <v>373</v>
      </c>
      <c r="G1087" s="190">
        <v>41.940199999999997</v>
      </c>
      <c r="H1087" s="16" t="s">
        <v>10403</v>
      </c>
      <c r="I1087" s="6" t="s">
        <v>2024</v>
      </c>
    </row>
    <row r="1088" spans="1:9" ht="20.399999999999999" x14ac:dyDescent="0.3">
      <c r="A1088" s="3">
        <v>44812</v>
      </c>
      <c r="B1088" s="16" t="s">
        <v>10404</v>
      </c>
      <c r="C1088" s="16" t="s">
        <v>10405</v>
      </c>
      <c r="D1088" s="16" t="s">
        <v>3445</v>
      </c>
      <c r="E1088" s="16" t="s">
        <v>478</v>
      </c>
      <c r="F1088" s="16" t="s">
        <v>872</v>
      </c>
      <c r="G1088" s="190">
        <v>4.2000000000000003E-2</v>
      </c>
      <c r="H1088" s="16" t="s">
        <v>10406</v>
      </c>
      <c r="I1088" s="6" t="s">
        <v>2024</v>
      </c>
    </row>
    <row r="1089" spans="1:9" ht="20.399999999999999" x14ac:dyDescent="0.3">
      <c r="A1089" s="3">
        <v>44812</v>
      </c>
      <c r="B1089" s="16" t="s">
        <v>358</v>
      </c>
      <c r="C1089" s="16" t="s">
        <v>10407</v>
      </c>
      <c r="D1089" s="16" t="s">
        <v>2894</v>
      </c>
      <c r="E1089" s="16" t="s">
        <v>478</v>
      </c>
      <c r="F1089" s="16" t="s">
        <v>872</v>
      </c>
      <c r="G1089" s="190">
        <v>3.8199999999999998E-2</v>
      </c>
      <c r="H1089" s="16" t="s">
        <v>10408</v>
      </c>
      <c r="I1089" s="6" t="s">
        <v>2024</v>
      </c>
    </row>
    <row r="1090" spans="1:9" ht="20.399999999999999" x14ac:dyDescent="0.3">
      <c r="A1090" s="3">
        <v>44812</v>
      </c>
      <c r="B1090" s="16" t="s">
        <v>10409</v>
      </c>
      <c r="C1090" s="16" t="s">
        <v>10410</v>
      </c>
      <c r="D1090" s="16" t="s">
        <v>10411</v>
      </c>
      <c r="E1090" s="16" t="s">
        <v>478</v>
      </c>
      <c r="F1090" s="16" t="s">
        <v>872</v>
      </c>
      <c r="G1090" s="190">
        <v>0.69469999999999998</v>
      </c>
      <c r="H1090" s="16" t="s">
        <v>10412</v>
      </c>
      <c r="I1090" s="6" t="s">
        <v>2024</v>
      </c>
    </row>
    <row r="1091" spans="1:9" ht="20.399999999999999" x14ac:dyDescent="0.3">
      <c r="A1091" s="3">
        <v>44812</v>
      </c>
      <c r="B1091" s="16" t="s">
        <v>10413</v>
      </c>
      <c r="C1091" s="16" t="s">
        <v>10414</v>
      </c>
      <c r="D1091" s="16" t="s">
        <v>10415</v>
      </c>
      <c r="E1091" s="16" t="s">
        <v>363</v>
      </c>
      <c r="F1091" s="16" t="s">
        <v>378</v>
      </c>
      <c r="G1091" s="190">
        <v>7.6383999999999999</v>
      </c>
      <c r="H1091" s="16" t="s">
        <v>10416</v>
      </c>
      <c r="I1091" s="6" t="s">
        <v>2024</v>
      </c>
    </row>
    <row r="1092" spans="1:9" ht="20.399999999999999" x14ac:dyDescent="0.3">
      <c r="A1092" s="3">
        <v>44812</v>
      </c>
      <c r="B1092" s="16" t="s">
        <v>10417</v>
      </c>
      <c r="C1092" s="16" t="s">
        <v>10418</v>
      </c>
      <c r="D1092" s="16" t="s">
        <v>2894</v>
      </c>
      <c r="E1092" s="16" t="s">
        <v>478</v>
      </c>
      <c r="F1092" s="16" t="s">
        <v>872</v>
      </c>
      <c r="G1092" s="190">
        <v>1.47E-2</v>
      </c>
      <c r="H1092" s="16" t="s">
        <v>10419</v>
      </c>
      <c r="I1092" s="6" t="s">
        <v>2024</v>
      </c>
    </row>
    <row r="1093" spans="1:9" ht="20.399999999999999" x14ac:dyDescent="0.3">
      <c r="A1093" s="3">
        <v>44812</v>
      </c>
      <c r="B1093" s="16" t="s">
        <v>10420</v>
      </c>
      <c r="C1093" s="16" t="s">
        <v>10421</v>
      </c>
      <c r="D1093" s="16" t="s">
        <v>10422</v>
      </c>
      <c r="E1093" s="16" t="s">
        <v>368</v>
      </c>
      <c r="F1093" s="16" t="s">
        <v>634</v>
      </c>
      <c r="G1093" s="190">
        <v>37.159799999999997</v>
      </c>
      <c r="H1093" s="16" t="s">
        <v>10423</v>
      </c>
      <c r="I1093" s="6" t="s">
        <v>2024</v>
      </c>
    </row>
    <row r="1094" spans="1:9" ht="20.399999999999999" x14ac:dyDescent="0.3">
      <c r="A1094" s="3">
        <v>44812</v>
      </c>
      <c r="B1094" s="16" t="s">
        <v>10424</v>
      </c>
      <c r="C1094" s="16" t="s">
        <v>10425</v>
      </c>
      <c r="D1094" s="16" t="s">
        <v>4954</v>
      </c>
      <c r="E1094" s="16" t="s">
        <v>363</v>
      </c>
      <c r="F1094" s="16" t="s">
        <v>872</v>
      </c>
      <c r="G1094" s="190">
        <v>0.11119999999999999</v>
      </c>
      <c r="H1094" s="16" t="s">
        <v>10426</v>
      </c>
      <c r="I1094" s="6" t="s">
        <v>2024</v>
      </c>
    </row>
    <row r="1095" spans="1:9" ht="20.399999999999999" x14ac:dyDescent="0.3">
      <c r="A1095" s="3">
        <v>44812</v>
      </c>
      <c r="B1095" s="16" t="s">
        <v>10427</v>
      </c>
      <c r="C1095" s="16" t="s">
        <v>10428</v>
      </c>
      <c r="D1095" s="16" t="s">
        <v>4954</v>
      </c>
      <c r="E1095" s="16" t="s">
        <v>363</v>
      </c>
      <c r="F1095" s="16" t="s">
        <v>872</v>
      </c>
      <c r="G1095" s="190">
        <v>0.13800000000000001</v>
      </c>
      <c r="H1095" s="16" t="s">
        <v>10429</v>
      </c>
      <c r="I1095" s="6" t="s">
        <v>2024</v>
      </c>
    </row>
    <row r="1096" spans="1:9" ht="20.399999999999999" x14ac:dyDescent="0.3">
      <c r="A1096" s="3">
        <v>44812</v>
      </c>
      <c r="B1096" s="16" t="s">
        <v>10430</v>
      </c>
      <c r="C1096" s="16" t="s">
        <v>10431</v>
      </c>
      <c r="D1096" s="16" t="s">
        <v>4954</v>
      </c>
      <c r="E1096" s="16" t="s">
        <v>363</v>
      </c>
      <c r="F1096" s="16" t="s">
        <v>872</v>
      </c>
      <c r="G1096" s="190">
        <v>9.0999999999999998E-2</v>
      </c>
      <c r="H1096" s="16" t="s">
        <v>10432</v>
      </c>
      <c r="I1096" s="6" t="s">
        <v>2024</v>
      </c>
    </row>
    <row r="1097" spans="1:9" ht="20.399999999999999" x14ac:dyDescent="0.3">
      <c r="A1097" s="3">
        <v>44812</v>
      </c>
      <c r="B1097" s="16" t="s">
        <v>10433</v>
      </c>
      <c r="C1097" s="16" t="s">
        <v>10434</v>
      </c>
      <c r="D1097" s="16" t="s">
        <v>4954</v>
      </c>
      <c r="E1097" s="16" t="s">
        <v>363</v>
      </c>
      <c r="F1097" s="16" t="s">
        <v>872</v>
      </c>
      <c r="G1097" s="190">
        <v>0.46489999999999998</v>
      </c>
      <c r="H1097" s="16" t="s">
        <v>10435</v>
      </c>
      <c r="I1097" s="6" t="s">
        <v>2024</v>
      </c>
    </row>
    <row r="1098" spans="1:9" ht="20.399999999999999" x14ac:dyDescent="0.3">
      <c r="A1098" s="3">
        <v>44812</v>
      </c>
      <c r="B1098" s="16" t="s">
        <v>10436</v>
      </c>
      <c r="C1098" s="16" t="s">
        <v>10437</v>
      </c>
      <c r="D1098" s="16" t="s">
        <v>10438</v>
      </c>
      <c r="E1098" s="16" t="s">
        <v>478</v>
      </c>
      <c r="F1098" s="16" t="s">
        <v>872</v>
      </c>
      <c r="G1098" s="190">
        <v>0.1062</v>
      </c>
      <c r="H1098" s="16" t="s">
        <v>10439</v>
      </c>
      <c r="I1098" s="6" t="s">
        <v>2024</v>
      </c>
    </row>
    <row r="1099" spans="1:9" ht="20.399999999999999" x14ac:dyDescent="0.3">
      <c r="A1099" s="3">
        <v>44812</v>
      </c>
      <c r="B1099" s="16" t="s">
        <v>10440</v>
      </c>
      <c r="C1099" s="16" t="s">
        <v>10441</v>
      </c>
      <c r="D1099" s="16" t="s">
        <v>4954</v>
      </c>
      <c r="E1099" s="16" t="s">
        <v>363</v>
      </c>
      <c r="F1099" s="16" t="s">
        <v>872</v>
      </c>
      <c r="G1099" s="190">
        <v>0.1663</v>
      </c>
      <c r="H1099" s="16" t="s">
        <v>10442</v>
      </c>
      <c r="I1099" s="6" t="s">
        <v>2024</v>
      </c>
    </row>
    <row r="1100" spans="1:9" ht="20.399999999999999" x14ac:dyDescent="0.3">
      <c r="A1100" s="3">
        <v>44812</v>
      </c>
      <c r="B1100" s="16" t="s">
        <v>10443</v>
      </c>
      <c r="C1100" s="16" t="s">
        <v>10444</v>
      </c>
      <c r="D1100" s="16" t="s">
        <v>9581</v>
      </c>
      <c r="E1100" s="16" t="s">
        <v>363</v>
      </c>
      <c r="F1100" s="16" t="s">
        <v>872</v>
      </c>
      <c r="G1100" s="190">
        <v>0.8901</v>
      </c>
      <c r="H1100" s="16" t="s">
        <v>10445</v>
      </c>
      <c r="I1100" s="6" t="s">
        <v>2024</v>
      </c>
    </row>
    <row r="1101" spans="1:9" ht="20.399999999999999" x14ac:dyDescent="0.3">
      <c r="A1101" s="3">
        <v>44812</v>
      </c>
      <c r="B1101" s="16" t="s">
        <v>10446</v>
      </c>
      <c r="C1101" s="16" t="s">
        <v>10447</v>
      </c>
      <c r="D1101" s="16" t="s">
        <v>2303</v>
      </c>
      <c r="E1101" s="16" t="s">
        <v>368</v>
      </c>
      <c r="F1101" s="16" t="s">
        <v>373</v>
      </c>
      <c r="G1101" s="190">
        <v>26.761700000000001</v>
      </c>
      <c r="H1101" s="16" t="s">
        <v>10448</v>
      </c>
      <c r="I1101" s="6" t="s">
        <v>2024</v>
      </c>
    </row>
    <row r="1102" spans="1:9" ht="20.399999999999999" x14ac:dyDescent="0.3">
      <c r="A1102" s="3">
        <v>44812</v>
      </c>
      <c r="B1102" s="16" t="s">
        <v>10449</v>
      </c>
      <c r="C1102" s="16" t="s">
        <v>10450</v>
      </c>
      <c r="D1102" s="16" t="s">
        <v>4954</v>
      </c>
      <c r="E1102" s="16" t="s">
        <v>363</v>
      </c>
      <c r="F1102" s="16" t="s">
        <v>872</v>
      </c>
      <c r="G1102" s="190">
        <v>0.17280000000000001</v>
      </c>
      <c r="H1102" s="16" t="s">
        <v>10451</v>
      </c>
      <c r="I1102" s="6" t="s">
        <v>2024</v>
      </c>
    </row>
    <row r="1103" spans="1:9" ht="20.399999999999999" x14ac:dyDescent="0.3">
      <c r="A1103" s="3">
        <v>44812</v>
      </c>
      <c r="B1103" s="16" t="s">
        <v>10452</v>
      </c>
      <c r="C1103" s="16" t="s">
        <v>10453</v>
      </c>
      <c r="D1103" s="16" t="s">
        <v>5553</v>
      </c>
      <c r="E1103" s="16" t="s">
        <v>478</v>
      </c>
      <c r="F1103" s="16" t="s">
        <v>872</v>
      </c>
      <c r="G1103" s="190">
        <v>0.2606</v>
      </c>
      <c r="H1103" s="16" t="s">
        <v>10454</v>
      </c>
      <c r="I1103" s="6" t="s">
        <v>2024</v>
      </c>
    </row>
    <row r="1104" spans="1:9" ht="20.399999999999999" x14ac:dyDescent="0.3">
      <c r="A1104" s="3">
        <v>44812</v>
      </c>
      <c r="B1104" s="16" t="s">
        <v>10455</v>
      </c>
      <c r="C1104" s="16" t="s">
        <v>10456</v>
      </c>
      <c r="D1104" s="16" t="s">
        <v>5553</v>
      </c>
      <c r="E1104" s="16" t="s">
        <v>478</v>
      </c>
      <c r="F1104" s="16" t="s">
        <v>872</v>
      </c>
      <c r="G1104" s="190">
        <v>0.85219999999999996</v>
      </c>
      <c r="H1104" s="16" t="s">
        <v>10457</v>
      </c>
      <c r="I1104" s="6" t="s">
        <v>2024</v>
      </c>
    </row>
    <row r="1105" spans="1:9" ht="20.399999999999999" x14ac:dyDescent="0.3">
      <c r="A1105" s="3">
        <v>44840</v>
      </c>
      <c r="B1105" s="16" t="s">
        <v>10835</v>
      </c>
      <c r="C1105" s="16" t="s">
        <v>10836</v>
      </c>
      <c r="D1105" s="16" t="s">
        <v>10837</v>
      </c>
      <c r="E1105" s="16" t="s">
        <v>478</v>
      </c>
      <c r="F1105" s="16" t="s">
        <v>872</v>
      </c>
      <c r="G1105" s="190">
        <v>3.27E-2</v>
      </c>
      <c r="H1105" s="16" t="s">
        <v>10838</v>
      </c>
      <c r="I1105" s="6" t="s">
        <v>2024</v>
      </c>
    </row>
    <row r="1106" spans="1:9" ht="20.399999999999999" x14ac:dyDescent="0.3">
      <c r="A1106" s="3">
        <v>44840</v>
      </c>
      <c r="B1106" s="16" t="s">
        <v>10839</v>
      </c>
      <c r="C1106" s="16" t="s">
        <v>10840</v>
      </c>
      <c r="D1106" s="16" t="s">
        <v>10775</v>
      </c>
      <c r="E1106" s="16" t="s">
        <v>363</v>
      </c>
      <c r="F1106" s="16" t="s">
        <v>872</v>
      </c>
      <c r="G1106" s="190">
        <v>0.61399999999999999</v>
      </c>
      <c r="H1106" s="16" t="s">
        <v>10841</v>
      </c>
      <c r="I1106" s="6" t="s">
        <v>2024</v>
      </c>
    </row>
    <row r="1107" spans="1:9" ht="20.399999999999999" x14ac:dyDescent="0.3">
      <c r="A1107" s="3">
        <v>44840</v>
      </c>
      <c r="B1107" s="16" t="s">
        <v>10842</v>
      </c>
      <c r="C1107" s="16" t="s">
        <v>10843</v>
      </c>
      <c r="D1107" s="16" t="s">
        <v>5986</v>
      </c>
      <c r="E1107" s="16" t="s">
        <v>363</v>
      </c>
      <c r="F1107" s="16" t="s">
        <v>872</v>
      </c>
      <c r="G1107" s="190">
        <v>1.1498999999999999</v>
      </c>
      <c r="H1107" s="16" t="s">
        <v>10844</v>
      </c>
      <c r="I1107" s="6" t="s">
        <v>2024</v>
      </c>
    </row>
    <row r="1108" spans="1:9" ht="20.399999999999999" x14ac:dyDescent="0.3">
      <c r="A1108" s="3">
        <v>44840</v>
      </c>
      <c r="B1108" s="16" t="s">
        <v>10845</v>
      </c>
      <c r="C1108" s="16" t="s">
        <v>10846</v>
      </c>
      <c r="D1108" s="16" t="s">
        <v>7027</v>
      </c>
      <c r="E1108" s="16" t="s">
        <v>363</v>
      </c>
      <c r="F1108" s="16" t="s">
        <v>872</v>
      </c>
      <c r="G1108" s="190">
        <v>0.74119999999999997</v>
      </c>
      <c r="H1108" s="16" t="s">
        <v>10847</v>
      </c>
      <c r="I1108" s="6" t="s">
        <v>2024</v>
      </c>
    </row>
    <row r="1109" spans="1:9" ht="20.399999999999999" x14ac:dyDescent="0.3">
      <c r="A1109" s="3">
        <v>44840</v>
      </c>
      <c r="B1109" s="16" t="s">
        <v>10848</v>
      </c>
      <c r="C1109" s="16" t="s">
        <v>10849</v>
      </c>
      <c r="D1109" s="16" t="s">
        <v>3611</v>
      </c>
      <c r="E1109" s="16" t="s">
        <v>363</v>
      </c>
      <c r="F1109" s="16" t="s">
        <v>872</v>
      </c>
      <c r="G1109" s="190">
        <v>0.59489999999999998</v>
      </c>
      <c r="H1109" s="16" t="s">
        <v>10850</v>
      </c>
      <c r="I1109" s="6" t="s">
        <v>2024</v>
      </c>
    </row>
    <row r="1110" spans="1:9" ht="20.399999999999999" x14ac:dyDescent="0.3">
      <c r="A1110" s="3">
        <v>44840</v>
      </c>
      <c r="B1110" s="16" t="s">
        <v>10851</v>
      </c>
      <c r="C1110" s="16" t="s">
        <v>10852</v>
      </c>
      <c r="D1110" s="16" t="s">
        <v>4162</v>
      </c>
      <c r="E1110" s="16" t="s">
        <v>478</v>
      </c>
      <c r="F1110" s="16" t="s">
        <v>872</v>
      </c>
      <c r="G1110" s="190">
        <v>1.6899999999999998E-2</v>
      </c>
      <c r="H1110" s="16" t="s">
        <v>10853</v>
      </c>
      <c r="I1110" s="6" t="s">
        <v>2024</v>
      </c>
    </row>
    <row r="1111" spans="1:9" ht="20.399999999999999" x14ac:dyDescent="0.3">
      <c r="A1111" s="3">
        <v>44840</v>
      </c>
      <c r="B1111" s="16" t="s">
        <v>10854</v>
      </c>
      <c r="C1111" s="16" t="s">
        <v>10855</v>
      </c>
      <c r="D1111" s="16" t="s">
        <v>7027</v>
      </c>
      <c r="E1111" s="16" t="s">
        <v>363</v>
      </c>
      <c r="F1111" s="16" t="s">
        <v>872</v>
      </c>
      <c r="G1111" s="190">
        <v>0.1072</v>
      </c>
      <c r="H1111" s="16" t="s">
        <v>10856</v>
      </c>
      <c r="I1111" s="6" t="s">
        <v>2024</v>
      </c>
    </row>
    <row r="1112" spans="1:9" ht="20.399999999999999" x14ac:dyDescent="0.3">
      <c r="A1112" s="3">
        <v>44840</v>
      </c>
      <c r="B1112" s="16" t="s">
        <v>9576</v>
      </c>
      <c r="C1112" s="16" t="s">
        <v>10857</v>
      </c>
      <c r="D1112" s="16" t="s">
        <v>3722</v>
      </c>
      <c r="E1112" s="16" t="s">
        <v>363</v>
      </c>
      <c r="F1112" s="16" t="s">
        <v>608</v>
      </c>
      <c r="G1112" s="190">
        <v>1.6469</v>
      </c>
      <c r="H1112" s="16" t="s">
        <v>10858</v>
      </c>
      <c r="I1112" s="6" t="s">
        <v>2024</v>
      </c>
    </row>
    <row r="1113" spans="1:9" ht="20.399999999999999" x14ac:dyDescent="0.3">
      <c r="A1113" s="3">
        <v>44840</v>
      </c>
      <c r="B1113" s="16" t="s">
        <v>10859</v>
      </c>
      <c r="C1113" s="16" t="s">
        <v>10860</v>
      </c>
      <c r="D1113" s="16" t="s">
        <v>7750</v>
      </c>
      <c r="E1113" s="16" t="s">
        <v>363</v>
      </c>
      <c r="F1113" s="16" t="s">
        <v>872</v>
      </c>
      <c r="G1113" s="190">
        <v>0.1024</v>
      </c>
      <c r="H1113" s="16" t="s">
        <v>10861</v>
      </c>
      <c r="I1113" s="6" t="s">
        <v>2024</v>
      </c>
    </row>
    <row r="1114" spans="1:9" ht="20.399999999999999" x14ac:dyDescent="0.3">
      <c r="A1114" s="3">
        <v>44840</v>
      </c>
      <c r="B1114" s="16" t="s">
        <v>10862</v>
      </c>
      <c r="C1114" s="16" t="s">
        <v>10863</v>
      </c>
      <c r="D1114" s="16" t="s">
        <v>3327</v>
      </c>
      <c r="E1114" s="16" t="s">
        <v>363</v>
      </c>
      <c r="F1114" s="16" t="s">
        <v>872</v>
      </c>
      <c r="G1114" s="190">
        <v>0.17019999999999999</v>
      </c>
      <c r="H1114" s="16" t="s">
        <v>10864</v>
      </c>
      <c r="I1114" s="6" t="s">
        <v>2024</v>
      </c>
    </row>
    <row r="1115" spans="1:9" ht="20.399999999999999" x14ac:dyDescent="0.3">
      <c r="A1115" s="3">
        <v>44840</v>
      </c>
      <c r="B1115" s="16" t="s">
        <v>10865</v>
      </c>
      <c r="C1115" s="16" t="s">
        <v>10866</v>
      </c>
      <c r="D1115" s="16" t="s">
        <v>10867</v>
      </c>
      <c r="E1115" s="16" t="s">
        <v>363</v>
      </c>
      <c r="F1115" s="16" t="s">
        <v>872</v>
      </c>
      <c r="G1115" s="190">
        <v>0.18970000000000001</v>
      </c>
      <c r="H1115" s="16" t="s">
        <v>10868</v>
      </c>
      <c r="I1115" s="6" t="s">
        <v>2024</v>
      </c>
    </row>
    <row r="1116" spans="1:9" ht="20.399999999999999" x14ac:dyDescent="0.3">
      <c r="A1116" s="3">
        <v>44840</v>
      </c>
      <c r="B1116" s="16" t="s">
        <v>10869</v>
      </c>
      <c r="C1116" s="16" t="s">
        <v>10870</v>
      </c>
      <c r="D1116" s="16" t="s">
        <v>10871</v>
      </c>
      <c r="E1116" s="16" t="s">
        <v>368</v>
      </c>
      <c r="F1116" s="16" t="s">
        <v>477</v>
      </c>
      <c r="G1116" s="190">
        <v>6.8875000000000002</v>
      </c>
      <c r="H1116" s="16" t="s">
        <v>10872</v>
      </c>
      <c r="I1116" s="6" t="s">
        <v>2024</v>
      </c>
    </row>
    <row r="1117" spans="1:9" ht="20.399999999999999" x14ac:dyDescent="0.3">
      <c r="A1117" s="3">
        <v>44840</v>
      </c>
      <c r="B1117" s="16" t="s">
        <v>10873</v>
      </c>
      <c r="C1117" s="16" t="s">
        <v>10874</v>
      </c>
      <c r="D1117" s="16" t="s">
        <v>2851</v>
      </c>
      <c r="E1117" s="16" t="s">
        <v>363</v>
      </c>
      <c r="F1117" s="16" t="s">
        <v>872</v>
      </c>
      <c r="G1117" s="190">
        <v>7.4999999999999997E-2</v>
      </c>
      <c r="H1117" s="16" t="s">
        <v>10875</v>
      </c>
      <c r="I1117" s="6" t="s">
        <v>2024</v>
      </c>
    </row>
    <row r="1118" spans="1:9" ht="20.399999999999999" x14ac:dyDescent="0.3">
      <c r="A1118" s="3">
        <v>44840</v>
      </c>
      <c r="B1118" s="16" t="s">
        <v>10876</v>
      </c>
      <c r="C1118" s="16" t="s">
        <v>10877</v>
      </c>
      <c r="D1118" s="16" t="s">
        <v>10867</v>
      </c>
      <c r="E1118" s="16" t="s">
        <v>363</v>
      </c>
      <c r="F1118" s="16" t="s">
        <v>362</v>
      </c>
      <c r="G1118" s="190">
        <v>184.14490000000001</v>
      </c>
      <c r="H1118" s="16" t="s">
        <v>10878</v>
      </c>
      <c r="I1118" s="6" t="s">
        <v>2024</v>
      </c>
    </row>
    <row r="1119" spans="1:9" ht="20.399999999999999" x14ac:dyDescent="0.3">
      <c r="A1119" s="3">
        <v>44840</v>
      </c>
      <c r="B1119" s="16" t="s">
        <v>10879</v>
      </c>
      <c r="C1119" s="16" t="s">
        <v>10880</v>
      </c>
      <c r="D1119" s="16" t="s">
        <v>3378</v>
      </c>
      <c r="E1119" s="16" t="s">
        <v>363</v>
      </c>
      <c r="F1119" s="16" t="s">
        <v>872</v>
      </c>
      <c r="G1119" s="190">
        <v>4.4200000000000003E-2</v>
      </c>
      <c r="H1119" s="16" t="s">
        <v>10881</v>
      </c>
      <c r="I1119" s="6" t="s">
        <v>2024</v>
      </c>
    </row>
    <row r="1120" spans="1:9" ht="20.399999999999999" x14ac:dyDescent="0.3">
      <c r="A1120" s="3">
        <v>44840</v>
      </c>
      <c r="B1120" s="16" t="s">
        <v>10882</v>
      </c>
      <c r="C1120" s="16" t="s">
        <v>10883</v>
      </c>
      <c r="D1120" s="16" t="s">
        <v>5465</v>
      </c>
      <c r="E1120" s="16" t="s">
        <v>363</v>
      </c>
      <c r="F1120" s="16" t="s">
        <v>4337</v>
      </c>
      <c r="G1120" s="190">
        <v>49.270699999999998</v>
      </c>
      <c r="H1120" s="16" t="s">
        <v>10884</v>
      </c>
      <c r="I1120" s="6" t="s">
        <v>2024</v>
      </c>
    </row>
    <row r="1121" spans="1:9" ht="20.399999999999999" x14ac:dyDescent="0.3">
      <c r="A1121" s="3">
        <v>44840</v>
      </c>
      <c r="B1121" s="16" t="s">
        <v>10885</v>
      </c>
      <c r="C1121" s="16" t="s">
        <v>10886</v>
      </c>
      <c r="D1121" s="16" t="s">
        <v>10472</v>
      </c>
      <c r="E1121" s="16" t="s">
        <v>478</v>
      </c>
      <c r="F1121" s="16" t="s">
        <v>378</v>
      </c>
      <c r="G1121" s="190">
        <v>0.48870000000000002</v>
      </c>
      <c r="H1121" s="16" t="s">
        <v>10887</v>
      </c>
      <c r="I1121" s="6" t="s">
        <v>2024</v>
      </c>
    </row>
    <row r="1122" spans="1:9" ht="20.399999999999999" x14ac:dyDescent="0.3">
      <c r="A1122" s="3">
        <v>44840</v>
      </c>
      <c r="B1122" s="16" t="s">
        <v>10888</v>
      </c>
      <c r="C1122" s="16" t="s">
        <v>10889</v>
      </c>
      <c r="D1122" s="16" t="s">
        <v>8166</v>
      </c>
      <c r="E1122" s="16" t="s">
        <v>363</v>
      </c>
      <c r="F1122" s="16" t="s">
        <v>872</v>
      </c>
      <c r="G1122" s="190">
        <v>5.3999999999999999E-2</v>
      </c>
      <c r="H1122" s="16" t="s">
        <v>10890</v>
      </c>
      <c r="I1122" s="6" t="s">
        <v>2024</v>
      </c>
    </row>
    <row r="1123" spans="1:9" ht="20.399999999999999" x14ac:dyDescent="0.3">
      <c r="A1123" s="3">
        <v>44840</v>
      </c>
      <c r="B1123" s="16" t="s">
        <v>10891</v>
      </c>
      <c r="C1123" s="16" t="s">
        <v>10892</v>
      </c>
      <c r="D1123" s="16" t="s">
        <v>4560</v>
      </c>
      <c r="E1123" s="16" t="s">
        <v>363</v>
      </c>
      <c r="F1123" s="16" t="s">
        <v>872</v>
      </c>
      <c r="G1123" s="190">
        <v>0.37480000000000002</v>
      </c>
      <c r="H1123" s="16" t="s">
        <v>10893</v>
      </c>
      <c r="I1123" s="6" t="s">
        <v>2024</v>
      </c>
    </row>
    <row r="1124" spans="1:9" ht="20.399999999999999" x14ac:dyDescent="0.3">
      <c r="A1124" s="3">
        <v>44840</v>
      </c>
      <c r="B1124" s="16" t="s">
        <v>10894</v>
      </c>
      <c r="C1124" s="16" t="s">
        <v>10895</v>
      </c>
      <c r="D1124" s="16" t="s">
        <v>7950</v>
      </c>
      <c r="E1124" s="16" t="s">
        <v>478</v>
      </c>
      <c r="F1124" s="16" t="s">
        <v>872</v>
      </c>
      <c r="G1124" s="190">
        <v>0.42849999999999999</v>
      </c>
      <c r="H1124" s="16" t="s">
        <v>10896</v>
      </c>
      <c r="I1124" s="6" t="s">
        <v>2024</v>
      </c>
    </row>
    <row r="1125" spans="1:9" ht="30.6" x14ac:dyDescent="0.3">
      <c r="A1125" s="3">
        <v>44840</v>
      </c>
      <c r="B1125" s="16" t="s">
        <v>10897</v>
      </c>
      <c r="C1125" s="16" t="s">
        <v>10898</v>
      </c>
      <c r="D1125" s="16" t="s">
        <v>10168</v>
      </c>
      <c r="E1125" s="16" t="s">
        <v>368</v>
      </c>
      <c r="F1125" s="16" t="s">
        <v>4337</v>
      </c>
      <c r="G1125" s="190">
        <v>48.404200000000003</v>
      </c>
      <c r="H1125" s="16" t="s">
        <v>10899</v>
      </c>
      <c r="I1125" s="6" t="s">
        <v>2024</v>
      </c>
    </row>
    <row r="1126" spans="1:9" ht="20.399999999999999" x14ac:dyDescent="0.3">
      <c r="A1126" s="3">
        <v>44840</v>
      </c>
      <c r="B1126" s="16" t="s">
        <v>10900</v>
      </c>
      <c r="C1126" s="16" t="s">
        <v>10901</v>
      </c>
      <c r="D1126" s="16" t="s">
        <v>10902</v>
      </c>
      <c r="E1126" s="16" t="s">
        <v>363</v>
      </c>
      <c r="F1126" s="16" t="s">
        <v>643</v>
      </c>
      <c r="G1126" s="190">
        <v>1.2466999999999999</v>
      </c>
      <c r="H1126" s="16" t="s">
        <v>10903</v>
      </c>
      <c r="I1126" s="6" t="s">
        <v>2024</v>
      </c>
    </row>
    <row r="1127" spans="1:9" ht="30.6" x14ac:dyDescent="0.3">
      <c r="A1127" s="3">
        <v>44840</v>
      </c>
      <c r="B1127" s="16" t="s">
        <v>10904</v>
      </c>
      <c r="C1127" s="16" t="s">
        <v>10905</v>
      </c>
      <c r="D1127" s="16" t="s">
        <v>10906</v>
      </c>
      <c r="E1127" s="16" t="s">
        <v>363</v>
      </c>
      <c r="F1127" s="16" t="s">
        <v>4337</v>
      </c>
      <c r="G1127" s="190">
        <v>66.179000000000002</v>
      </c>
      <c r="H1127" s="16" t="s">
        <v>10907</v>
      </c>
      <c r="I1127" s="6" t="s">
        <v>2024</v>
      </c>
    </row>
    <row r="1128" spans="1:9" ht="20.399999999999999" x14ac:dyDescent="0.3">
      <c r="A1128" s="3">
        <v>44840</v>
      </c>
      <c r="B1128" s="16" t="s">
        <v>10908</v>
      </c>
      <c r="C1128" s="16" t="s">
        <v>10909</v>
      </c>
      <c r="D1128" s="16" t="s">
        <v>4239</v>
      </c>
      <c r="E1128" s="16" t="s">
        <v>363</v>
      </c>
      <c r="F1128" s="16" t="s">
        <v>8046</v>
      </c>
      <c r="G1128" s="190">
        <v>0.1239</v>
      </c>
      <c r="H1128" s="16" t="s">
        <v>10910</v>
      </c>
      <c r="I1128" s="6" t="s">
        <v>2024</v>
      </c>
    </row>
    <row r="1129" spans="1:9" ht="20.399999999999999" x14ac:dyDescent="0.3">
      <c r="A1129" s="3">
        <v>44840</v>
      </c>
      <c r="B1129" s="16" t="s">
        <v>10911</v>
      </c>
      <c r="C1129" s="16" t="s">
        <v>10912</v>
      </c>
      <c r="D1129" s="16" t="s">
        <v>7196</v>
      </c>
      <c r="E1129" s="16" t="s">
        <v>363</v>
      </c>
      <c r="F1129" s="16" t="s">
        <v>872</v>
      </c>
      <c r="G1129" s="190">
        <v>1.4409000000000001</v>
      </c>
      <c r="H1129" s="16" t="s">
        <v>10913</v>
      </c>
      <c r="I1129" s="6" t="s">
        <v>2024</v>
      </c>
    </row>
    <row r="1130" spans="1:9" ht="20.399999999999999" x14ac:dyDescent="0.3">
      <c r="A1130" s="3">
        <v>44840</v>
      </c>
      <c r="B1130" s="16" t="s">
        <v>10914</v>
      </c>
      <c r="C1130" s="16" t="s">
        <v>10915</v>
      </c>
      <c r="D1130" s="16" t="s">
        <v>9923</v>
      </c>
      <c r="E1130" s="16" t="s">
        <v>363</v>
      </c>
      <c r="F1130" s="16" t="s">
        <v>383</v>
      </c>
      <c r="G1130" s="190">
        <v>57.2224</v>
      </c>
      <c r="H1130" s="16" t="s">
        <v>10916</v>
      </c>
      <c r="I1130" s="6" t="s">
        <v>2024</v>
      </c>
    </row>
    <row r="1131" spans="1:9" ht="20.399999999999999" x14ac:dyDescent="0.3">
      <c r="A1131" s="3">
        <v>44840</v>
      </c>
      <c r="B1131" s="16" t="s">
        <v>10917</v>
      </c>
      <c r="C1131" s="16" t="s">
        <v>10918</v>
      </c>
      <c r="D1131" s="16" t="s">
        <v>10919</v>
      </c>
      <c r="E1131" s="16" t="s">
        <v>363</v>
      </c>
      <c r="F1131" s="16" t="s">
        <v>477</v>
      </c>
      <c r="G1131" s="190">
        <v>4.5922000000000001</v>
      </c>
      <c r="H1131" s="16" t="s">
        <v>10920</v>
      </c>
      <c r="I1131" s="6" t="s">
        <v>2024</v>
      </c>
    </row>
    <row r="1132" spans="1:9" ht="20.399999999999999" x14ac:dyDescent="0.3">
      <c r="A1132" s="3">
        <v>44840</v>
      </c>
      <c r="B1132" s="16" t="s">
        <v>10921</v>
      </c>
      <c r="C1132" s="16" t="s">
        <v>10922</v>
      </c>
      <c r="D1132" s="16" t="s">
        <v>10923</v>
      </c>
      <c r="E1132" s="16" t="s">
        <v>368</v>
      </c>
      <c r="F1132" s="16" t="s">
        <v>383</v>
      </c>
      <c r="G1132" s="190">
        <v>121.32940000000001</v>
      </c>
      <c r="H1132" s="16" t="s">
        <v>10924</v>
      </c>
      <c r="I1132" s="6" t="s">
        <v>2024</v>
      </c>
    </row>
    <row r="1133" spans="1:9" ht="20.399999999999999" x14ac:dyDescent="0.3">
      <c r="A1133" s="3">
        <v>44840</v>
      </c>
      <c r="B1133" s="16" t="s">
        <v>10925</v>
      </c>
      <c r="C1133" s="16" t="s">
        <v>10926</v>
      </c>
      <c r="D1133" s="16" t="s">
        <v>10927</v>
      </c>
      <c r="E1133" s="16" t="s">
        <v>368</v>
      </c>
      <c r="F1133" s="16" t="s">
        <v>634</v>
      </c>
      <c r="G1133" s="190">
        <v>642.88170000000002</v>
      </c>
      <c r="H1133" s="16" t="s">
        <v>10928</v>
      </c>
      <c r="I1133" s="6" t="s">
        <v>2024</v>
      </c>
    </row>
    <row r="1134" spans="1:9" ht="20.399999999999999" x14ac:dyDescent="0.3">
      <c r="A1134" s="3">
        <v>44840</v>
      </c>
      <c r="B1134" s="16" t="s">
        <v>10929</v>
      </c>
      <c r="C1134" s="16" t="s">
        <v>10930</v>
      </c>
      <c r="D1134" s="16" t="s">
        <v>10931</v>
      </c>
      <c r="E1134" s="16" t="s">
        <v>478</v>
      </c>
      <c r="F1134" s="16" t="s">
        <v>872</v>
      </c>
      <c r="G1134" s="190">
        <v>0.15210000000000001</v>
      </c>
      <c r="H1134" s="16" t="s">
        <v>10932</v>
      </c>
      <c r="I1134" s="6" t="s">
        <v>2024</v>
      </c>
    </row>
    <row r="1135" spans="1:9" ht="20.399999999999999" x14ac:dyDescent="0.3">
      <c r="A1135" s="3">
        <v>44840</v>
      </c>
      <c r="B1135" s="16" t="s">
        <v>10933</v>
      </c>
      <c r="C1135" s="16" t="s">
        <v>10934</v>
      </c>
      <c r="D1135" s="16" t="s">
        <v>10935</v>
      </c>
      <c r="E1135" s="16" t="s">
        <v>363</v>
      </c>
      <c r="F1135" s="16" t="s">
        <v>373</v>
      </c>
      <c r="G1135" s="190">
        <v>6.1497000000000002</v>
      </c>
      <c r="H1135" s="16" t="s">
        <v>10936</v>
      </c>
      <c r="I1135" s="6" t="s">
        <v>2024</v>
      </c>
    </row>
    <row r="1136" spans="1:9" ht="51" x14ac:dyDescent="0.3">
      <c r="A1136" s="3">
        <v>44840</v>
      </c>
      <c r="B1136" s="16" t="s">
        <v>1425</v>
      </c>
      <c r="C1136" s="16" t="s">
        <v>10937</v>
      </c>
      <c r="D1136" s="16" t="s">
        <v>10938</v>
      </c>
      <c r="E1136" s="16" t="s">
        <v>368</v>
      </c>
      <c r="F1136" s="16" t="s">
        <v>383</v>
      </c>
      <c r="G1136" s="190">
        <v>395.62049999999999</v>
      </c>
      <c r="H1136" s="16" t="s">
        <v>10939</v>
      </c>
      <c r="I1136" s="6" t="s">
        <v>2024</v>
      </c>
    </row>
    <row r="1137" spans="1:9" ht="20.399999999999999" x14ac:dyDescent="0.3">
      <c r="A1137" s="3">
        <v>44840</v>
      </c>
      <c r="B1137" s="16" t="s">
        <v>10940</v>
      </c>
      <c r="C1137" s="16" t="s">
        <v>10941</v>
      </c>
      <c r="D1137" s="16" t="s">
        <v>4032</v>
      </c>
      <c r="E1137" s="16" t="s">
        <v>478</v>
      </c>
      <c r="F1137" s="16" t="s">
        <v>872</v>
      </c>
      <c r="G1137" s="190">
        <v>4.3900000000000002E-2</v>
      </c>
      <c r="H1137" s="16" t="s">
        <v>10942</v>
      </c>
      <c r="I1137" s="6" t="s">
        <v>2024</v>
      </c>
    </row>
    <row r="1138" spans="1:9" ht="20.399999999999999" x14ac:dyDescent="0.3">
      <c r="A1138" s="3">
        <v>44840</v>
      </c>
      <c r="B1138" s="16" t="s">
        <v>10943</v>
      </c>
      <c r="C1138" s="16" t="s">
        <v>10944</v>
      </c>
      <c r="D1138" s="16" t="s">
        <v>5480</v>
      </c>
      <c r="E1138" s="16" t="s">
        <v>478</v>
      </c>
      <c r="F1138" s="16" t="s">
        <v>7369</v>
      </c>
      <c r="G1138" s="190">
        <v>5.04E-2</v>
      </c>
      <c r="H1138" s="16" t="s">
        <v>10945</v>
      </c>
      <c r="I1138" s="6" t="s">
        <v>2024</v>
      </c>
    </row>
    <row r="1139" spans="1:9" ht="20.399999999999999" x14ac:dyDescent="0.3">
      <c r="A1139" s="3">
        <v>44840</v>
      </c>
      <c r="B1139" s="16" t="s">
        <v>10946</v>
      </c>
      <c r="C1139" s="16" t="s">
        <v>10947</v>
      </c>
      <c r="D1139" s="16" t="s">
        <v>10948</v>
      </c>
      <c r="E1139" s="16" t="s">
        <v>363</v>
      </c>
      <c r="F1139" s="16" t="s">
        <v>872</v>
      </c>
      <c r="G1139" s="190">
        <v>0.34689999999999999</v>
      </c>
      <c r="H1139" s="16" t="s">
        <v>10949</v>
      </c>
      <c r="I1139" s="6" t="s">
        <v>2024</v>
      </c>
    </row>
    <row r="1140" spans="1:9" ht="20.399999999999999" x14ac:dyDescent="0.3">
      <c r="A1140" s="3">
        <v>44840</v>
      </c>
      <c r="B1140" s="16" t="s">
        <v>10950</v>
      </c>
      <c r="C1140" s="16" t="s">
        <v>10951</v>
      </c>
      <c r="D1140" s="16" t="s">
        <v>10952</v>
      </c>
      <c r="E1140" s="16" t="s">
        <v>363</v>
      </c>
      <c r="F1140" s="16" t="s">
        <v>7369</v>
      </c>
      <c r="G1140" s="190">
        <v>210.88650000000001</v>
      </c>
      <c r="H1140" s="16" t="s">
        <v>10953</v>
      </c>
      <c r="I1140" s="6" t="s">
        <v>2024</v>
      </c>
    </row>
    <row r="1141" spans="1:9" ht="20.399999999999999" x14ac:dyDescent="0.3">
      <c r="A1141" s="3">
        <v>44840</v>
      </c>
      <c r="B1141" s="16" t="s">
        <v>10954</v>
      </c>
      <c r="C1141" s="16" t="s">
        <v>10955</v>
      </c>
      <c r="D1141" s="16" t="s">
        <v>7230</v>
      </c>
      <c r="E1141" s="16" t="s">
        <v>478</v>
      </c>
      <c r="F1141" s="16" t="s">
        <v>872</v>
      </c>
      <c r="G1141" s="190">
        <v>9.0800000000000006E-2</v>
      </c>
      <c r="H1141" s="16" t="s">
        <v>10956</v>
      </c>
      <c r="I1141" s="6" t="s">
        <v>2024</v>
      </c>
    </row>
    <row r="1142" spans="1:9" ht="20.399999999999999" x14ac:dyDescent="0.3">
      <c r="A1142" s="3">
        <v>44840</v>
      </c>
      <c r="B1142" s="16" t="s">
        <v>10957</v>
      </c>
      <c r="C1142" s="16" t="s">
        <v>10958</v>
      </c>
      <c r="D1142" s="16" t="s">
        <v>8315</v>
      </c>
      <c r="E1142" s="16" t="s">
        <v>363</v>
      </c>
      <c r="F1142" s="16" t="s">
        <v>4337</v>
      </c>
      <c r="G1142" s="190">
        <v>76.504999999999995</v>
      </c>
      <c r="H1142" s="16" t="s">
        <v>10959</v>
      </c>
      <c r="I1142" s="6" t="s">
        <v>2024</v>
      </c>
    </row>
    <row r="1143" spans="1:9" ht="20.399999999999999" x14ac:dyDescent="0.3">
      <c r="A1143" s="3">
        <v>44840</v>
      </c>
      <c r="B1143" s="16" t="s">
        <v>10960</v>
      </c>
      <c r="C1143" s="16" t="s">
        <v>10961</v>
      </c>
      <c r="D1143" s="16" t="s">
        <v>4064</v>
      </c>
      <c r="E1143" s="16" t="s">
        <v>478</v>
      </c>
      <c r="F1143" s="16" t="s">
        <v>872</v>
      </c>
      <c r="G1143" s="190">
        <v>0.254</v>
      </c>
      <c r="H1143" s="16" t="s">
        <v>10962</v>
      </c>
      <c r="I1143" s="6" t="s">
        <v>2024</v>
      </c>
    </row>
    <row r="1144" spans="1:9" ht="30.6" x14ac:dyDescent="0.3">
      <c r="A1144" s="3">
        <v>44840</v>
      </c>
      <c r="B1144" s="16" t="s">
        <v>1425</v>
      </c>
      <c r="C1144" s="16" t="s">
        <v>10963</v>
      </c>
      <c r="D1144" s="16" t="s">
        <v>10964</v>
      </c>
      <c r="E1144" s="16" t="s">
        <v>368</v>
      </c>
      <c r="F1144" s="16" t="s">
        <v>383</v>
      </c>
      <c r="G1144" s="190">
        <v>56.276899999999998</v>
      </c>
      <c r="H1144" s="16" t="s">
        <v>10965</v>
      </c>
      <c r="I1144" s="6" t="s">
        <v>2024</v>
      </c>
    </row>
    <row r="1145" spans="1:9" ht="30.6" x14ac:dyDescent="0.3">
      <c r="A1145" s="3">
        <v>44840</v>
      </c>
      <c r="B1145" s="16" t="s">
        <v>10966</v>
      </c>
      <c r="C1145" s="16" t="s">
        <v>10967</v>
      </c>
      <c r="D1145" s="16" t="s">
        <v>6132</v>
      </c>
      <c r="E1145" s="16" t="s">
        <v>363</v>
      </c>
      <c r="F1145" s="16" t="s">
        <v>643</v>
      </c>
      <c r="G1145" s="190">
        <v>2.1478000000000002</v>
      </c>
      <c r="H1145" s="16" t="s">
        <v>10968</v>
      </c>
      <c r="I1145" s="6" t="s">
        <v>2024</v>
      </c>
    </row>
    <row r="1146" spans="1:9" ht="20.399999999999999" x14ac:dyDescent="0.3">
      <c r="A1146" s="3">
        <v>44840</v>
      </c>
      <c r="B1146" s="16" t="s">
        <v>10969</v>
      </c>
      <c r="C1146" s="16" t="s">
        <v>10970</v>
      </c>
      <c r="D1146" s="16" t="s">
        <v>9503</v>
      </c>
      <c r="E1146" s="16" t="s">
        <v>478</v>
      </c>
      <c r="F1146" s="16" t="s">
        <v>872</v>
      </c>
      <c r="G1146" s="190">
        <v>0.1244</v>
      </c>
      <c r="H1146" s="16" t="s">
        <v>10971</v>
      </c>
      <c r="I1146" s="6" t="s">
        <v>2024</v>
      </c>
    </row>
    <row r="1147" spans="1:9" ht="20.399999999999999" x14ac:dyDescent="0.3">
      <c r="A1147" s="3">
        <v>44840</v>
      </c>
      <c r="B1147" s="16" t="s">
        <v>10972</v>
      </c>
      <c r="C1147" s="16" t="s">
        <v>10973</v>
      </c>
      <c r="D1147" s="16" t="s">
        <v>2821</v>
      </c>
      <c r="E1147" s="16" t="s">
        <v>478</v>
      </c>
      <c r="F1147" s="16" t="s">
        <v>872</v>
      </c>
      <c r="G1147" s="190">
        <v>7.2700000000000001E-2</v>
      </c>
      <c r="H1147" s="16" t="s">
        <v>10974</v>
      </c>
      <c r="I1147" s="6" t="s">
        <v>2024</v>
      </c>
    </row>
    <row r="1148" spans="1:9" ht="20.399999999999999" x14ac:dyDescent="0.3">
      <c r="A1148" s="3">
        <v>44840</v>
      </c>
      <c r="B1148" s="16" t="s">
        <v>10975</v>
      </c>
      <c r="C1148" s="16" t="s">
        <v>10976</v>
      </c>
      <c r="D1148" s="16" t="s">
        <v>10977</v>
      </c>
      <c r="E1148" s="16" t="s">
        <v>368</v>
      </c>
      <c r="F1148" s="16" t="s">
        <v>468</v>
      </c>
      <c r="G1148" s="190">
        <v>51.259300000000003</v>
      </c>
      <c r="H1148" s="16" t="s">
        <v>10978</v>
      </c>
      <c r="I1148" s="6" t="s">
        <v>2024</v>
      </c>
    </row>
    <row r="1149" spans="1:9" ht="20.399999999999999" x14ac:dyDescent="0.3">
      <c r="A1149" s="3">
        <v>44840</v>
      </c>
      <c r="B1149" s="16" t="s">
        <v>10979</v>
      </c>
      <c r="C1149" s="16" t="s">
        <v>10980</v>
      </c>
      <c r="D1149" s="16" t="s">
        <v>4064</v>
      </c>
      <c r="E1149" s="16" t="s">
        <v>478</v>
      </c>
      <c r="F1149" s="16" t="s">
        <v>872</v>
      </c>
      <c r="G1149" s="190">
        <v>8.8400000000000006E-2</v>
      </c>
      <c r="H1149" s="16" t="s">
        <v>10981</v>
      </c>
      <c r="I1149" s="6" t="s">
        <v>2024</v>
      </c>
    </row>
    <row r="1150" spans="1:9" ht="20.399999999999999" x14ac:dyDescent="0.3">
      <c r="A1150" s="3">
        <v>44840</v>
      </c>
      <c r="B1150" s="16" t="s">
        <v>10982</v>
      </c>
      <c r="C1150" s="16" t="s">
        <v>10983</v>
      </c>
      <c r="D1150" s="16" t="s">
        <v>4064</v>
      </c>
      <c r="E1150" s="16" t="s">
        <v>363</v>
      </c>
      <c r="F1150" s="16" t="s">
        <v>872</v>
      </c>
      <c r="G1150" s="190">
        <v>0.54139999999999999</v>
      </c>
      <c r="H1150" s="16" t="s">
        <v>10984</v>
      </c>
      <c r="I1150" s="6" t="s">
        <v>2024</v>
      </c>
    </row>
    <row r="1151" spans="1:9" ht="20.399999999999999" x14ac:dyDescent="0.3">
      <c r="A1151" s="3">
        <v>44840</v>
      </c>
      <c r="B1151" s="16" t="s">
        <v>10985</v>
      </c>
      <c r="C1151" s="16" t="s">
        <v>10986</v>
      </c>
      <c r="D1151" s="16" t="s">
        <v>7318</v>
      </c>
      <c r="E1151" s="16" t="s">
        <v>363</v>
      </c>
      <c r="F1151" s="16" t="s">
        <v>872</v>
      </c>
      <c r="G1151" s="190">
        <v>1.9800000000000002E-2</v>
      </c>
      <c r="H1151" s="16" t="s">
        <v>10987</v>
      </c>
      <c r="I1151" s="6" t="s">
        <v>2024</v>
      </c>
    </row>
    <row r="1152" spans="1:9" ht="91.8" x14ac:dyDescent="0.3">
      <c r="A1152" s="3">
        <v>44840</v>
      </c>
      <c r="B1152" s="16" t="s">
        <v>10988</v>
      </c>
      <c r="C1152" s="16" t="s">
        <v>10989</v>
      </c>
      <c r="D1152" s="16" t="s">
        <v>10990</v>
      </c>
      <c r="E1152" s="16" t="s">
        <v>368</v>
      </c>
      <c r="F1152" s="16" t="s">
        <v>477</v>
      </c>
      <c r="G1152" s="190">
        <v>739.66570000000002</v>
      </c>
      <c r="H1152" s="16" t="s">
        <v>10991</v>
      </c>
      <c r="I1152" s="6" t="s">
        <v>2024</v>
      </c>
    </row>
    <row r="1153" spans="1:9" ht="20.399999999999999" x14ac:dyDescent="0.3">
      <c r="A1153" s="3">
        <v>44840</v>
      </c>
      <c r="B1153" s="16" t="s">
        <v>10992</v>
      </c>
      <c r="C1153" s="16" t="s">
        <v>10993</v>
      </c>
      <c r="D1153" s="16" t="s">
        <v>10994</v>
      </c>
      <c r="E1153" s="16" t="s">
        <v>368</v>
      </c>
      <c r="F1153" s="16" t="s">
        <v>373</v>
      </c>
      <c r="G1153" s="190">
        <v>145.6386</v>
      </c>
      <c r="H1153" s="16" t="s">
        <v>10995</v>
      </c>
      <c r="I1153" s="6" t="s">
        <v>2024</v>
      </c>
    </row>
    <row r="1154" spans="1:9" ht="20.399999999999999" x14ac:dyDescent="0.3">
      <c r="A1154" s="3">
        <v>44840</v>
      </c>
      <c r="B1154" s="16" t="s">
        <v>10996</v>
      </c>
      <c r="C1154" s="16" t="s">
        <v>10997</v>
      </c>
      <c r="D1154" s="16" t="s">
        <v>2172</v>
      </c>
      <c r="E1154" s="16" t="s">
        <v>363</v>
      </c>
      <c r="F1154" s="16" t="s">
        <v>8243</v>
      </c>
      <c r="G1154" s="190">
        <v>4.6199999999999998E-2</v>
      </c>
      <c r="H1154" s="16" t="s">
        <v>10998</v>
      </c>
      <c r="I1154" s="6" t="s">
        <v>2024</v>
      </c>
    </row>
    <row r="1155" spans="1:9" ht="20.399999999999999" x14ac:dyDescent="0.3">
      <c r="A1155" s="3">
        <v>44840</v>
      </c>
      <c r="B1155" s="16" t="s">
        <v>10999</v>
      </c>
      <c r="C1155" s="16" t="s">
        <v>11000</v>
      </c>
      <c r="D1155" s="16" t="s">
        <v>11001</v>
      </c>
      <c r="E1155" s="16" t="s">
        <v>363</v>
      </c>
      <c r="F1155" s="16" t="s">
        <v>4337</v>
      </c>
      <c r="G1155" s="190">
        <v>13.3344</v>
      </c>
      <c r="H1155" s="16" t="s">
        <v>11002</v>
      </c>
      <c r="I1155" s="6" t="s">
        <v>2024</v>
      </c>
    </row>
    <row r="1156" spans="1:9" ht="20.399999999999999" x14ac:dyDescent="0.3">
      <c r="A1156" s="3">
        <v>44840</v>
      </c>
      <c r="B1156" s="16" t="s">
        <v>11003</v>
      </c>
      <c r="C1156" s="16" t="s">
        <v>11004</v>
      </c>
      <c r="D1156" s="16" t="s">
        <v>11005</v>
      </c>
      <c r="E1156" s="16" t="s">
        <v>363</v>
      </c>
      <c r="F1156" s="16" t="s">
        <v>373</v>
      </c>
      <c r="G1156" s="190">
        <v>6.5427</v>
      </c>
      <c r="H1156" s="16" t="s">
        <v>11006</v>
      </c>
      <c r="I1156" s="6" t="s">
        <v>2024</v>
      </c>
    </row>
    <row r="1157" spans="1:9" ht="20.399999999999999" x14ac:dyDescent="0.3">
      <c r="A1157" s="3">
        <v>44840</v>
      </c>
      <c r="B1157" s="16" t="s">
        <v>11007</v>
      </c>
      <c r="C1157" s="16" t="s">
        <v>11008</v>
      </c>
      <c r="D1157" s="16" t="s">
        <v>11009</v>
      </c>
      <c r="E1157" s="16" t="s">
        <v>363</v>
      </c>
      <c r="F1157" s="16" t="s">
        <v>872</v>
      </c>
      <c r="G1157" s="190">
        <v>3.56E-2</v>
      </c>
      <c r="H1157" s="16" t="s">
        <v>11010</v>
      </c>
      <c r="I1157" s="6" t="s">
        <v>2024</v>
      </c>
    </row>
    <row r="1158" spans="1:9" ht="20.399999999999999" x14ac:dyDescent="0.3">
      <c r="A1158" s="3">
        <v>44840</v>
      </c>
      <c r="B1158" s="16" t="s">
        <v>11011</v>
      </c>
      <c r="C1158" s="16" t="s">
        <v>11012</v>
      </c>
      <c r="D1158" s="16" t="s">
        <v>9690</v>
      </c>
      <c r="E1158" s="16" t="s">
        <v>478</v>
      </c>
      <c r="F1158" s="16" t="s">
        <v>872</v>
      </c>
      <c r="G1158" s="190">
        <v>9.9599999999999994E-2</v>
      </c>
      <c r="H1158" s="16" t="s">
        <v>11013</v>
      </c>
      <c r="I1158" s="6" t="s">
        <v>2024</v>
      </c>
    </row>
    <row r="1159" spans="1:9" ht="20.399999999999999" x14ac:dyDescent="0.3">
      <c r="A1159" s="3">
        <v>44840</v>
      </c>
      <c r="B1159" s="16" t="s">
        <v>11014</v>
      </c>
      <c r="C1159" s="16" t="s">
        <v>11015</v>
      </c>
      <c r="D1159" s="16" t="s">
        <v>10320</v>
      </c>
      <c r="E1159" s="16" t="s">
        <v>363</v>
      </c>
      <c r="F1159" s="16" t="s">
        <v>378</v>
      </c>
      <c r="G1159" s="190">
        <v>5.3390000000000004</v>
      </c>
      <c r="H1159" s="16" t="s">
        <v>11016</v>
      </c>
      <c r="I1159" s="6" t="s">
        <v>2024</v>
      </c>
    </row>
    <row r="1160" spans="1:9" ht="20.399999999999999" x14ac:dyDescent="0.3">
      <c r="A1160" s="3">
        <v>44840</v>
      </c>
      <c r="B1160" s="16" t="s">
        <v>11017</v>
      </c>
      <c r="C1160" s="16" t="s">
        <v>11018</v>
      </c>
      <c r="D1160" s="16" t="s">
        <v>11019</v>
      </c>
      <c r="E1160" s="16" t="s">
        <v>363</v>
      </c>
      <c r="F1160" s="16" t="s">
        <v>378</v>
      </c>
      <c r="G1160" s="190">
        <v>1.9351</v>
      </c>
      <c r="H1160" s="16" t="s">
        <v>11020</v>
      </c>
      <c r="I1160" s="6" t="s">
        <v>2024</v>
      </c>
    </row>
    <row r="1161" spans="1:9" ht="20.399999999999999" x14ac:dyDescent="0.3">
      <c r="A1161" s="3">
        <v>44840</v>
      </c>
      <c r="B1161" s="16" t="s">
        <v>11021</v>
      </c>
      <c r="C1161" s="16" t="s">
        <v>11022</v>
      </c>
      <c r="D1161" s="16" t="s">
        <v>7999</v>
      </c>
      <c r="E1161" s="16" t="s">
        <v>368</v>
      </c>
      <c r="F1161" s="16" t="s">
        <v>872</v>
      </c>
      <c r="G1161" s="190">
        <v>0.15690000000000001</v>
      </c>
      <c r="H1161" s="16" t="s">
        <v>11023</v>
      </c>
      <c r="I1161" s="6" t="s">
        <v>2024</v>
      </c>
    </row>
    <row r="1162" spans="1:9" ht="20.399999999999999" x14ac:dyDescent="0.3">
      <c r="A1162" s="3">
        <v>44840</v>
      </c>
      <c r="B1162" s="16" t="s">
        <v>11024</v>
      </c>
      <c r="C1162" s="16" t="s">
        <v>11025</v>
      </c>
      <c r="D1162" s="16" t="s">
        <v>2201</v>
      </c>
      <c r="E1162" s="16" t="s">
        <v>363</v>
      </c>
      <c r="F1162" s="16" t="s">
        <v>872</v>
      </c>
      <c r="G1162" s="190">
        <v>0.39290000000000003</v>
      </c>
      <c r="H1162" s="16" t="s">
        <v>11026</v>
      </c>
      <c r="I1162" s="6" t="s">
        <v>2024</v>
      </c>
    </row>
    <row r="1163" spans="1:9" ht="20.399999999999999" x14ac:dyDescent="0.3">
      <c r="A1163" s="3">
        <v>44840</v>
      </c>
      <c r="B1163" s="16" t="s">
        <v>11027</v>
      </c>
      <c r="C1163" s="16" t="s">
        <v>11028</v>
      </c>
      <c r="D1163" s="16" t="s">
        <v>4276</v>
      </c>
      <c r="E1163" s="16" t="s">
        <v>478</v>
      </c>
      <c r="F1163" s="16" t="s">
        <v>872</v>
      </c>
      <c r="G1163" s="190">
        <v>0.42459999999999998</v>
      </c>
      <c r="H1163" s="16" t="s">
        <v>11029</v>
      </c>
      <c r="I1163" s="6" t="s">
        <v>2024</v>
      </c>
    </row>
    <row r="1164" spans="1:9" ht="20.399999999999999" x14ac:dyDescent="0.3">
      <c r="A1164" s="3">
        <v>44840</v>
      </c>
      <c r="B1164" s="16" t="s">
        <v>11030</v>
      </c>
      <c r="C1164" s="16" t="s">
        <v>11031</v>
      </c>
      <c r="D1164" s="16" t="s">
        <v>4285</v>
      </c>
      <c r="E1164" s="16" t="s">
        <v>363</v>
      </c>
      <c r="F1164" s="16" t="s">
        <v>872</v>
      </c>
      <c r="G1164" s="190">
        <v>0.1099</v>
      </c>
      <c r="H1164" s="16" t="s">
        <v>11032</v>
      </c>
      <c r="I1164" s="6" t="s">
        <v>2024</v>
      </c>
    </row>
    <row r="1165" spans="1:9" ht="20.399999999999999" x14ac:dyDescent="0.3">
      <c r="A1165" s="3">
        <v>44840</v>
      </c>
      <c r="B1165" s="16" t="s">
        <v>11033</v>
      </c>
      <c r="C1165" s="16" t="s">
        <v>11034</v>
      </c>
      <c r="D1165" s="16" t="s">
        <v>4285</v>
      </c>
      <c r="E1165" s="16" t="s">
        <v>363</v>
      </c>
      <c r="F1165" s="16" t="s">
        <v>872</v>
      </c>
      <c r="G1165" s="190">
        <v>0.20399999999999999</v>
      </c>
      <c r="H1165" s="16" t="s">
        <v>11035</v>
      </c>
      <c r="I1165" s="6" t="s">
        <v>2024</v>
      </c>
    </row>
    <row r="1166" spans="1:9" ht="20.399999999999999" x14ac:dyDescent="0.3">
      <c r="A1166" s="3">
        <v>44840</v>
      </c>
      <c r="B1166" s="16" t="s">
        <v>11036</v>
      </c>
      <c r="C1166" s="16" t="s">
        <v>11037</v>
      </c>
      <c r="D1166" s="16" t="s">
        <v>4285</v>
      </c>
      <c r="E1166" s="16" t="s">
        <v>363</v>
      </c>
      <c r="F1166" s="16" t="s">
        <v>872</v>
      </c>
      <c r="G1166" s="190">
        <v>9.9299999999999999E-2</v>
      </c>
      <c r="H1166" s="16" t="s">
        <v>11038</v>
      </c>
      <c r="I1166" s="6" t="s">
        <v>2024</v>
      </c>
    </row>
    <row r="1167" spans="1:9" ht="30.6" x14ac:dyDescent="0.3">
      <c r="A1167" s="3">
        <v>44840</v>
      </c>
      <c r="B1167" s="16" t="s">
        <v>11039</v>
      </c>
      <c r="C1167" s="16" t="s">
        <v>11040</v>
      </c>
      <c r="D1167" s="16" t="s">
        <v>11041</v>
      </c>
      <c r="E1167" s="16" t="s">
        <v>368</v>
      </c>
      <c r="F1167" s="16" t="s">
        <v>7369</v>
      </c>
      <c r="G1167" s="190">
        <v>85.575800000000001</v>
      </c>
      <c r="H1167" s="16" t="s">
        <v>11042</v>
      </c>
      <c r="I1167" s="6" t="s">
        <v>2024</v>
      </c>
    </row>
    <row r="1168" spans="1:9" ht="20.399999999999999" x14ac:dyDescent="0.3">
      <c r="A1168" s="3">
        <v>44840</v>
      </c>
      <c r="B1168" s="16" t="s">
        <v>11043</v>
      </c>
      <c r="C1168" s="16" t="s">
        <v>11044</v>
      </c>
      <c r="D1168" s="16" t="s">
        <v>11045</v>
      </c>
      <c r="E1168" s="16" t="s">
        <v>368</v>
      </c>
      <c r="F1168" s="16" t="s">
        <v>7369</v>
      </c>
      <c r="G1168" s="190">
        <v>72.460400000000007</v>
      </c>
      <c r="H1168" s="16" t="s">
        <v>11046</v>
      </c>
      <c r="I1168" s="6" t="s">
        <v>2024</v>
      </c>
    </row>
    <row r="1169" spans="1:9" ht="30.6" x14ac:dyDescent="0.3">
      <c r="A1169" s="3">
        <v>44840</v>
      </c>
      <c r="B1169" s="16" t="s">
        <v>11047</v>
      </c>
      <c r="C1169" s="16" t="s">
        <v>11048</v>
      </c>
      <c r="D1169" s="16" t="s">
        <v>11049</v>
      </c>
      <c r="E1169" s="16" t="s">
        <v>368</v>
      </c>
      <c r="F1169" s="16" t="s">
        <v>7369</v>
      </c>
      <c r="G1169" s="190">
        <v>160.94829999999999</v>
      </c>
      <c r="H1169" s="16" t="s">
        <v>11050</v>
      </c>
      <c r="I1169" s="6" t="s">
        <v>2024</v>
      </c>
    </row>
    <row r="1170" spans="1:9" ht="20.399999999999999" x14ac:dyDescent="0.3">
      <c r="A1170" s="3">
        <v>44840</v>
      </c>
      <c r="B1170" s="16" t="s">
        <v>11051</v>
      </c>
      <c r="C1170" s="16" t="s">
        <v>11052</v>
      </c>
      <c r="D1170" s="16" t="s">
        <v>2865</v>
      </c>
      <c r="E1170" s="16" t="s">
        <v>363</v>
      </c>
      <c r="F1170" s="16" t="s">
        <v>373</v>
      </c>
      <c r="G1170" s="190">
        <v>13.373200000000001</v>
      </c>
      <c r="H1170" s="16" t="s">
        <v>11053</v>
      </c>
      <c r="I1170" s="6" t="s">
        <v>2024</v>
      </c>
    </row>
    <row r="1171" spans="1:9" ht="20.399999999999999" x14ac:dyDescent="0.3">
      <c r="A1171" s="3">
        <v>44840</v>
      </c>
      <c r="B1171" s="16" t="s">
        <v>11054</v>
      </c>
      <c r="C1171" s="16" t="s">
        <v>11055</v>
      </c>
      <c r="D1171" s="16" t="s">
        <v>4137</v>
      </c>
      <c r="E1171" s="16" t="s">
        <v>363</v>
      </c>
      <c r="F1171" s="16" t="s">
        <v>643</v>
      </c>
      <c r="G1171" s="190">
        <v>4.9851999999999999</v>
      </c>
      <c r="H1171" s="16" t="s">
        <v>11056</v>
      </c>
      <c r="I1171" s="6" t="s">
        <v>2024</v>
      </c>
    </row>
    <row r="1172" spans="1:9" ht="20.399999999999999" x14ac:dyDescent="0.3">
      <c r="A1172" s="3">
        <v>44840</v>
      </c>
      <c r="B1172" s="16" t="s">
        <v>11057</v>
      </c>
      <c r="C1172" s="16" t="s">
        <v>11058</v>
      </c>
      <c r="D1172" s="16" t="s">
        <v>2894</v>
      </c>
      <c r="E1172" s="16" t="s">
        <v>368</v>
      </c>
      <c r="F1172" s="16" t="s">
        <v>872</v>
      </c>
      <c r="G1172" s="190">
        <v>4.8599999999999997E-2</v>
      </c>
      <c r="H1172" s="16" t="s">
        <v>11059</v>
      </c>
      <c r="I1172" s="6" t="s">
        <v>2024</v>
      </c>
    </row>
    <row r="1173" spans="1:9" ht="20.399999999999999" x14ac:dyDescent="0.3">
      <c r="A1173" s="3">
        <v>44840</v>
      </c>
      <c r="B1173" s="16" t="s">
        <v>11060</v>
      </c>
      <c r="C1173" s="16" t="s">
        <v>11061</v>
      </c>
      <c r="D1173" s="16" t="s">
        <v>3445</v>
      </c>
      <c r="E1173" s="16" t="s">
        <v>478</v>
      </c>
      <c r="F1173" s="16" t="s">
        <v>872</v>
      </c>
      <c r="G1173" s="190">
        <v>1.9099999999999999E-2</v>
      </c>
      <c r="H1173" s="16" t="s">
        <v>11062</v>
      </c>
      <c r="I1173" s="6" t="s">
        <v>2024</v>
      </c>
    </row>
    <row r="1174" spans="1:9" ht="20.399999999999999" x14ac:dyDescent="0.3">
      <c r="A1174" s="3">
        <v>44840</v>
      </c>
      <c r="B1174" s="16" t="s">
        <v>11063</v>
      </c>
      <c r="C1174" s="16" t="s">
        <v>11064</v>
      </c>
      <c r="D1174" s="16" t="s">
        <v>11065</v>
      </c>
      <c r="E1174" s="16" t="s">
        <v>478</v>
      </c>
      <c r="F1174" s="16" t="s">
        <v>872</v>
      </c>
      <c r="G1174" s="190">
        <v>5.8000000000000003E-2</v>
      </c>
      <c r="H1174" s="16" t="s">
        <v>11066</v>
      </c>
      <c r="I1174" s="6" t="s">
        <v>2024</v>
      </c>
    </row>
    <row r="1175" spans="1:9" ht="20.399999999999999" x14ac:dyDescent="0.3">
      <c r="A1175" s="3">
        <v>44840</v>
      </c>
      <c r="B1175" s="16" t="s">
        <v>11067</v>
      </c>
      <c r="C1175" s="16" t="s">
        <v>11068</v>
      </c>
      <c r="D1175" s="16" t="s">
        <v>5236</v>
      </c>
      <c r="E1175" s="16" t="s">
        <v>363</v>
      </c>
      <c r="F1175" s="16" t="s">
        <v>872</v>
      </c>
      <c r="G1175" s="190">
        <v>0.1027</v>
      </c>
      <c r="H1175" s="16" t="s">
        <v>11069</v>
      </c>
      <c r="I1175" s="6" t="s">
        <v>2024</v>
      </c>
    </row>
    <row r="1176" spans="1:9" ht="20.399999999999999" x14ac:dyDescent="0.3">
      <c r="A1176" s="3">
        <v>44840</v>
      </c>
      <c r="B1176" s="16" t="s">
        <v>11070</v>
      </c>
      <c r="C1176" s="16" t="s">
        <v>11071</v>
      </c>
      <c r="D1176" s="16" t="s">
        <v>2300</v>
      </c>
      <c r="E1176" s="16" t="s">
        <v>368</v>
      </c>
      <c r="F1176" s="16" t="s">
        <v>872</v>
      </c>
      <c r="G1176" s="190">
        <v>1.1303000000000001</v>
      </c>
      <c r="H1176" s="16" t="s">
        <v>11072</v>
      </c>
      <c r="I1176" s="6" t="s">
        <v>2024</v>
      </c>
    </row>
    <row r="1177" spans="1:9" ht="20.399999999999999" x14ac:dyDescent="0.3">
      <c r="A1177" s="3">
        <v>44874</v>
      </c>
      <c r="B1177" s="16" t="s">
        <v>11285</v>
      </c>
      <c r="C1177" s="16" t="s">
        <v>11286</v>
      </c>
      <c r="D1177" s="16" t="s">
        <v>4443</v>
      </c>
      <c r="E1177" s="16" t="s">
        <v>478</v>
      </c>
      <c r="F1177" s="16" t="s">
        <v>872</v>
      </c>
      <c r="G1177" s="190">
        <v>3.6799999999999999E-2</v>
      </c>
      <c r="H1177" s="16" t="s">
        <v>11287</v>
      </c>
      <c r="I1177" s="6" t="s">
        <v>2024</v>
      </c>
    </row>
    <row r="1178" spans="1:9" ht="20.399999999999999" x14ac:dyDescent="0.3">
      <c r="A1178" s="3">
        <v>44874</v>
      </c>
      <c r="B1178" s="16" t="s">
        <v>11288</v>
      </c>
      <c r="C1178" s="16" t="s">
        <v>11289</v>
      </c>
      <c r="D1178" s="16" t="s">
        <v>4982</v>
      </c>
      <c r="E1178" s="16" t="s">
        <v>478</v>
      </c>
      <c r="F1178" s="16" t="s">
        <v>872</v>
      </c>
      <c r="G1178" s="190">
        <v>0.30969999999999998</v>
      </c>
      <c r="H1178" s="16" t="s">
        <v>11290</v>
      </c>
      <c r="I1178" s="6" t="s">
        <v>2024</v>
      </c>
    </row>
    <row r="1179" spans="1:9" ht="20.399999999999999" x14ac:dyDescent="0.3">
      <c r="A1179" s="3">
        <v>44874</v>
      </c>
      <c r="B1179" s="16" t="s">
        <v>11291</v>
      </c>
      <c r="C1179" s="16" t="s">
        <v>11292</v>
      </c>
      <c r="D1179" s="16" t="s">
        <v>6231</v>
      </c>
      <c r="E1179" s="16" t="s">
        <v>478</v>
      </c>
      <c r="F1179" s="16" t="s">
        <v>872</v>
      </c>
      <c r="G1179" s="190">
        <v>4.65E-2</v>
      </c>
      <c r="H1179" s="16" t="s">
        <v>11293</v>
      </c>
      <c r="I1179" s="6" t="s">
        <v>2024</v>
      </c>
    </row>
    <row r="1180" spans="1:9" ht="20.399999999999999" x14ac:dyDescent="0.3">
      <c r="A1180" s="3">
        <v>44874</v>
      </c>
      <c r="B1180" s="16" t="s">
        <v>11294</v>
      </c>
      <c r="C1180" s="16" t="s">
        <v>11295</v>
      </c>
      <c r="D1180" s="16" t="s">
        <v>7027</v>
      </c>
      <c r="E1180" s="16" t="s">
        <v>363</v>
      </c>
      <c r="F1180" s="16" t="s">
        <v>872</v>
      </c>
      <c r="G1180" s="190">
        <v>0.14130000000000001</v>
      </c>
      <c r="H1180" s="16" t="s">
        <v>11296</v>
      </c>
      <c r="I1180" s="6" t="s">
        <v>2024</v>
      </c>
    </row>
    <row r="1181" spans="1:9" ht="20.399999999999999" x14ac:dyDescent="0.3">
      <c r="A1181" s="3">
        <v>44874</v>
      </c>
      <c r="B1181" s="16" t="s">
        <v>11297</v>
      </c>
      <c r="C1181" s="16" t="s">
        <v>11298</v>
      </c>
      <c r="D1181" s="16" t="s">
        <v>7027</v>
      </c>
      <c r="E1181" s="16" t="s">
        <v>363</v>
      </c>
      <c r="F1181" s="16" t="s">
        <v>872</v>
      </c>
      <c r="G1181" s="190">
        <v>0.35970000000000002</v>
      </c>
      <c r="H1181" s="16" t="s">
        <v>11299</v>
      </c>
      <c r="I1181" s="6" t="s">
        <v>2024</v>
      </c>
    </row>
    <row r="1182" spans="1:9" ht="20.399999999999999" x14ac:dyDescent="0.3">
      <c r="A1182" s="3">
        <v>44874</v>
      </c>
      <c r="B1182" s="16" t="s">
        <v>11300</v>
      </c>
      <c r="C1182" s="16" t="s">
        <v>11301</v>
      </c>
      <c r="D1182" s="16" t="s">
        <v>6231</v>
      </c>
      <c r="E1182" s="16" t="s">
        <v>363</v>
      </c>
      <c r="F1182" s="16" t="s">
        <v>872</v>
      </c>
      <c r="G1182" s="190">
        <v>0.55720000000000003</v>
      </c>
      <c r="H1182" s="16" t="s">
        <v>11302</v>
      </c>
      <c r="I1182" s="6" t="s">
        <v>2024</v>
      </c>
    </row>
    <row r="1183" spans="1:9" ht="20.399999999999999" x14ac:dyDescent="0.3">
      <c r="A1183" s="3">
        <v>44874</v>
      </c>
      <c r="B1183" s="16" t="s">
        <v>11303</v>
      </c>
      <c r="C1183" s="16" t="s">
        <v>11304</v>
      </c>
      <c r="D1183" s="16" t="s">
        <v>11305</v>
      </c>
      <c r="E1183" s="16" t="s">
        <v>478</v>
      </c>
      <c r="F1183" s="16" t="s">
        <v>872</v>
      </c>
      <c r="G1183" s="190">
        <v>2.2499999999999999E-2</v>
      </c>
      <c r="H1183" s="16" t="s">
        <v>11306</v>
      </c>
      <c r="I1183" s="6" t="s">
        <v>2024</v>
      </c>
    </row>
    <row r="1184" spans="1:9" ht="30.6" x14ac:dyDescent="0.3">
      <c r="A1184" s="3">
        <v>44874</v>
      </c>
      <c r="B1184" s="16" t="s">
        <v>11307</v>
      </c>
      <c r="C1184" s="16" t="s">
        <v>11308</v>
      </c>
      <c r="D1184" s="16" t="s">
        <v>11309</v>
      </c>
      <c r="E1184" s="16" t="s">
        <v>368</v>
      </c>
      <c r="F1184" s="16" t="s">
        <v>477</v>
      </c>
      <c r="G1184" s="190">
        <v>404.84480000000002</v>
      </c>
      <c r="H1184" s="16" t="s">
        <v>11310</v>
      </c>
      <c r="I1184" s="6" t="s">
        <v>2024</v>
      </c>
    </row>
    <row r="1185" spans="1:9" ht="20.399999999999999" x14ac:dyDescent="0.3">
      <c r="A1185" s="3">
        <v>44874</v>
      </c>
      <c r="B1185" s="16" t="s">
        <v>11311</v>
      </c>
      <c r="C1185" s="16" t="s">
        <v>11312</v>
      </c>
      <c r="D1185" s="16" t="s">
        <v>5627</v>
      </c>
      <c r="E1185" s="16" t="s">
        <v>478</v>
      </c>
      <c r="F1185" s="16" t="s">
        <v>872</v>
      </c>
      <c r="G1185" s="190">
        <v>4.9599999999999998E-2</v>
      </c>
      <c r="H1185" s="16" t="s">
        <v>11313</v>
      </c>
      <c r="I1185" s="6" t="s">
        <v>2024</v>
      </c>
    </row>
    <row r="1186" spans="1:9" ht="20.399999999999999" x14ac:dyDescent="0.3">
      <c r="A1186" s="3">
        <v>44874</v>
      </c>
      <c r="B1186" s="16" t="s">
        <v>8091</v>
      </c>
      <c r="C1186" s="16" t="s">
        <v>11314</v>
      </c>
      <c r="D1186" s="16" t="s">
        <v>3330</v>
      </c>
      <c r="E1186" s="16" t="s">
        <v>363</v>
      </c>
      <c r="F1186" s="16" t="s">
        <v>634</v>
      </c>
      <c r="G1186" s="190">
        <v>16.261299999999999</v>
      </c>
      <c r="H1186" s="16" t="s">
        <v>11315</v>
      </c>
      <c r="I1186" s="6" t="s">
        <v>2024</v>
      </c>
    </row>
    <row r="1187" spans="1:9" ht="20.399999999999999" x14ac:dyDescent="0.3">
      <c r="A1187" s="3">
        <v>44874</v>
      </c>
      <c r="B1187" s="16" t="s">
        <v>11316</v>
      </c>
      <c r="C1187" s="16" t="s">
        <v>11317</v>
      </c>
      <c r="D1187" s="16" t="s">
        <v>11318</v>
      </c>
      <c r="E1187" s="16" t="s">
        <v>368</v>
      </c>
      <c r="F1187" s="16" t="s">
        <v>378</v>
      </c>
      <c r="G1187" s="190">
        <v>136.46267</v>
      </c>
      <c r="H1187" s="16" t="s">
        <v>11319</v>
      </c>
      <c r="I1187" s="6" t="s">
        <v>2024</v>
      </c>
    </row>
    <row r="1188" spans="1:9" ht="30.6" x14ac:dyDescent="0.3">
      <c r="A1188" s="3">
        <v>44874</v>
      </c>
      <c r="B1188" s="16" t="s">
        <v>11320</v>
      </c>
      <c r="C1188" s="16" t="s">
        <v>11321</v>
      </c>
      <c r="D1188" s="16" t="s">
        <v>11322</v>
      </c>
      <c r="E1188" s="16" t="s">
        <v>368</v>
      </c>
      <c r="F1188" s="16" t="s">
        <v>378</v>
      </c>
      <c r="G1188" s="190">
        <v>189.17740000000001</v>
      </c>
      <c r="H1188" s="16" t="s">
        <v>11323</v>
      </c>
      <c r="I1188" s="6" t="s">
        <v>2024</v>
      </c>
    </row>
    <row r="1189" spans="1:9" ht="20.399999999999999" x14ac:dyDescent="0.3">
      <c r="A1189" s="3">
        <v>44874</v>
      </c>
      <c r="B1189" s="16" t="s">
        <v>11324</v>
      </c>
      <c r="C1189" s="16" t="s">
        <v>11325</v>
      </c>
      <c r="D1189" s="16" t="s">
        <v>11326</v>
      </c>
      <c r="E1189" s="16" t="s">
        <v>368</v>
      </c>
      <c r="F1189" s="16" t="s">
        <v>872</v>
      </c>
      <c r="G1189" s="190">
        <v>1.0424</v>
      </c>
      <c r="H1189" s="16" t="s">
        <v>11327</v>
      </c>
      <c r="I1189" s="6" t="s">
        <v>2024</v>
      </c>
    </row>
    <row r="1190" spans="1:9" ht="20.399999999999999" x14ac:dyDescent="0.3">
      <c r="A1190" s="3">
        <v>44874</v>
      </c>
      <c r="B1190" s="16" t="s">
        <v>11328</v>
      </c>
      <c r="C1190" s="16" t="s">
        <v>11329</v>
      </c>
      <c r="D1190" s="16" t="s">
        <v>2052</v>
      </c>
      <c r="E1190" s="16" t="s">
        <v>363</v>
      </c>
      <c r="F1190" s="16" t="s">
        <v>872</v>
      </c>
      <c r="G1190" s="190">
        <v>5.0299999999999997E-2</v>
      </c>
      <c r="H1190" s="16" t="s">
        <v>11330</v>
      </c>
      <c r="I1190" s="6" t="s">
        <v>2024</v>
      </c>
    </row>
    <row r="1191" spans="1:9" ht="20.399999999999999" x14ac:dyDescent="0.3">
      <c r="A1191" s="3">
        <v>44874</v>
      </c>
      <c r="B1191" s="16" t="s">
        <v>11331</v>
      </c>
      <c r="C1191" s="16" t="s">
        <v>11332</v>
      </c>
      <c r="D1191" s="16" t="s">
        <v>7968</v>
      </c>
      <c r="E1191" s="16" t="s">
        <v>478</v>
      </c>
      <c r="F1191" s="16" t="s">
        <v>872</v>
      </c>
      <c r="G1191" s="190">
        <v>4.0099999999999997E-2</v>
      </c>
      <c r="H1191" s="16" t="s">
        <v>4510</v>
      </c>
      <c r="I1191" s="6" t="s">
        <v>2024</v>
      </c>
    </row>
    <row r="1192" spans="1:9" ht="20.399999999999999" x14ac:dyDescent="0.3">
      <c r="A1192" s="3">
        <v>44874</v>
      </c>
      <c r="B1192" s="16" t="s">
        <v>11333</v>
      </c>
      <c r="C1192" s="16" t="s">
        <v>11334</v>
      </c>
      <c r="D1192" s="16" t="s">
        <v>11335</v>
      </c>
      <c r="E1192" s="16" t="s">
        <v>363</v>
      </c>
      <c r="F1192" s="16" t="s">
        <v>7369</v>
      </c>
      <c r="G1192" s="190">
        <v>0.73499999999999999</v>
      </c>
      <c r="H1192" s="16" t="s">
        <v>11336</v>
      </c>
      <c r="I1192" s="6" t="s">
        <v>2024</v>
      </c>
    </row>
    <row r="1193" spans="1:9" ht="20.399999999999999" x14ac:dyDescent="0.3">
      <c r="A1193" s="3">
        <v>44874</v>
      </c>
      <c r="B1193" s="16" t="s">
        <v>11337</v>
      </c>
      <c r="C1193" s="16" t="s">
        <v>11338</v>
      </c>
      <c r="D1193" s="16" t="s">
        <v>3333</v>
      </c>
      <c r="E1193" s="16" t="s">
        <v>363</v>
      </c>
      <c r="F1193" s="16" t="s">
        <v>4337</v>
      </c>
      <c r="G1193" s="190">
        <v>4.7694000000000001</v>
      </c>
      <c r="H1193" s="16" t="s">
        <v>11339</v>
      </c>
      <c r="I1193" s="6" t="s">
        <v>2024</v>
      </c>
    </row>
    <row r="1194" spans="1:9" ht="20.399999999999999" x14ac:dyDescent="0.3">
      <c r="A1194" s="3">
        <v>44874</v>
      </c>
      <c r="B1194" s="16" t="s">
        <v>11340</v>
      </c>
      <c r="C1194" s="16" t="s">
        <v>11341</v>
      </c>
      <c r="D1194" s="16" t="s">
        <v>11342</v>
      </c>
      <c r="E1194" s="16" t="s">
        <v>368</v>
      </c>
      <c r="F1194" s="16" t="s">
        <v>872</v>
      </c>
      <c r="G1194" s="190">
        <v>0.14399999999999999</v>
      </c>
      <c r="H1194" s="16" t="s">
        <v>11343</v>
      </c>
      <c r="I1194" s="6" t="s">
        <v>2024</v>
      </c>
    </row>
    <row r="1195" spans="1:9" ht="20.399999999999999" x14ac:dyDescent="0.3">
      <c r="A1195" s="3">
        <v>44874</v>
      </c>
      <c r="B1195" s="16" t="s">
        <v>11344</v>
      </c>
      <c r="C1195" s="16" t="s">
        <v>11345</v>
      </c>
      <c r="D1195" s="16" t="s">
        <v>11346</v>
      </c>
      <c r="E1195" s="16" t="s">
        <v>368</v>
      </c>
      <c r="F1195" s="16" t="s">
        <v>362</v>
      </c>
      <c r="G1195" s="190">
        <v>7.9478</v>
      </c>
      <c r="H1195" s="16" t="s">
        <v>11347</v>
      </c>
      <c r="I1195" s="6" t="s">
        <v>2024</v>
      </c>
    </row>
    <row r="1196" spans="1:9" ht="20.399999999999999" x14ac:dyDescent="0.3">
      <c r="A1196" s="3">
        <v>44874</v>
      </c>
      <c r="B1196" s="16" t="s">
        <v>11348</v>
      </c>
      <c r="C1196" s="16" t="s">
        <v>11349</v>
      </c>
      <c r="D1196" s="16" t="s">
        <v>11350</v>
      </c>
      <c r="E1196" s="16" t="s">
        <v>368</v>
      </c>
      <c r="F1196" s="16" t="s">
        <v>4337</v>
      </c>
      <c r="G1196" s="190">
        <v>787.24530000000004</v>
      </c>
      <c r="H1196" s="16" t="s">
        <v>11351</v>
      </c>
      <c r="I1196" s="6" t="s">
        <v>2024</v>
      </c>
    </row>
    <row r="1197" spans="1:9" ht="20.399999999999999" x14ac:dyDescent="0.3">
      <c r="A1197" s="3">
        <v>44874</v>
      </c>
      <c r="B1197" s="16" t="s">
        <v>11352</v>
      </c>
      <c r="C1197" s="16" t="s">
        <v>11353</v>
      </c>
      <c r="D1197" s="16" t="s">
        <v>11350</v>
      </c>
      <c r="E1197" s="16" t="s">
        <v>363</v>
      </c>
      <c r="F1197" s="16" t="s">
        <v>362</v>
      </c>
      <c r="G1197" s="190">
        <v>13.9754</v>
      </c>
      <c r="H1197" s="16" t="s">
        <v>11354</v>
      </c>
      <c r="I1197" s="6" t="s">
        <v>2024</v>
      </c>
    </row>
    <row r="1198" spans="1:9" ht="20.399999999999999" x14ac:dyDescent="0.3">
      <c r="A1198" s="3">
        <v>44874</v>
      </c>
      <c r="B1198" s="16" t="s">
        <v>11355</v>
      </c>
      <c r="C1198" s="16" t="s">
        <v>11356</v>
      </c>
      <c r="D1198" s="16" t="s">
        <v>4895</v>
      </c>
      <c r="E1198" s="16" t="s">
        <v>363</v>
      </c>
      <c r="F1198" s="16" t="s">
        <v>373</v>
      </c>
      <c r="G1198" s="190">
        <v>2.6444000000000001</v>
      </c>
      <c r="H1198" s="16" t="s">
        <v>11357</v>
      </c>
      <c r="I1198" s="6" t="s">
        <v>2024</v>
      </c>
    </row>
    <row r="1199" spans="1:9" ht="20.399999999999999" x14ac:dyDescent="0.3">
      <c r="A1199" s="3">
        <v>44874</v>
      </c>
      <c r="B1199" s="16" t="s">
        <v>11358</v>
      </c>
      <c r="C1199" s="16" t="s">
        <v>11359</v>
      </c>
      <c r="D1199" s="16" t="s">
        <v>11360</v>
      </c>
      <c r="E1199" s="16" t="s">
        <v>363</v>
      </c>
      <c r="F1199" s="16" t="s">
        <v>608</v>
      </c>
      <c r="G1199" s="190">
        <v>13.935700000000001</v>
      </c>
      <c r="H1199" s="16" t="s">
        <v>11361</v>
      </c>
      <c r="I1199" s="6" t="s">
        <v>2024</v>
      </c>
    </row>
    <row r="1200" spans="1:9" ht="20.399999999999999" x14ac:dyDescent="0.3">
      <c r="A1200" s="3">
        <v>44874</v>
      </c>
      <c r="B1200" s="16" t="s">
        <v>11362</v>
      </c>
      <c r="C1200" s="16" t="s">
        <v>11363</v>
      </c>
      <c r="D1200" s="16" t="s">
        <v>11364</v>
      </c>
      <c r="E1200" s="16" t="s">
        <v>363</v>
      </c>
      <c r="F1200" s="16" t="s">
        <v>634</v>
      </c>
      <c r="G1200" s="190">
        <v>6.13</v>
      </c>
      <c r="H1200" s="16" t="s">
        <v>11365</v>
      </c>
      <c r="I1200" s="6" t="s">
        <v>2024</v>
      </c>
    </row>
    <row r="1201" spans="1:9" ht="20.399999999999999" x14ac:dyDescent="0.3">
      <c r="A1201" s="3">
        <v>44874</v>
      </c>
      <c r="B1201" s="16" t="s">
        <v>11366</v>
      </c>
      <c r="C1201" s="16" t="s">
        <v>11367</v>
      </c>
      <c r="D1201" s="16" t="s">
        <v>11368</v>
      </c>
      <c r="E1201" s="16" t="s">
        <v>363</v>
      </c>
      <c r="F1201" s="16" t="s">
        <v>872</v>
      </c>
      <c r="G1201" s="190">
        <v>0.70699999999999996</v>
      </c>
      <c r="H1201" s="16" t="s">
        <v>11369</v>
      </c>
      <c r="I1201" s="6" t="s">
        <v>2024</v>
      </c>
    </row>
    <row r="1202" spans="1:9" ht="20.399999999999999" x14ac:dyDescent="0.3">
      <c r="A1202" s="3">
        <v>44874</v>
      </c>
      <c r="B1202" s="16" t="s">
        <v>11370</v>
      </c>
      <c r="C1202" s="16" t="s">
        <v>11371</v>
      </c>
      <c r="D1202" s="16" t="s">
        <v>3417</v>
      </c>
      <c r="E1202" s="16" t="s">
        <v>368</v>
      </c>
      <c r="F1202" s="16" t="s">
        <v>643</v>
      </c>
      <c r="G1202" s="190">
        <v>22.386900000000001</v>
      </c>
      <c r="H1202" s="16" t="s">
        <v>11372</v>
      </c>
      <c r="I1202" s="6" t="s">
        <v>2024</v>
      </c>
    </row>
    <row r="1203" spans="1:9" ht="20.399999999999999" x14ac:dyDescent="0.3">
      <c r="A1203" s="3">
        <v>44874</v>
      </c>
      <c r="B1203" s="16" t="s">
        <v>11373</v>
      </c>
      <c r="C1203" s="16" t="s">
        <v>11374</v>
      </c>
      <c r="D1203" s="16" t="s">
        <v>5465</v>
      </c>
      <c r="E1203" s="16" t="s">
        <v>363</v>
      </c>
      <c r="F1203" s="16" t="s">
        <v>7369</v>
      </c>
      <c r="G1203" s="190">
        <v>23.030999999999999</v>
      </c>
      <c r="H1203" s="16" t="s">
        <v>11375</v>
      </c>
      <c r="I1203" s="6" t="s">
        <v>2024</v>
      </c>
    </row>
    <row r="1204" spans="1:9" ht="20.399999999999999" x14ac:dyDescent="0.3">
      <c r="A1204" s="3">
        <v>44874</v>
      </c>
      <c r="B1204" s="16" t="s">
        <v>11376</v>
      </c>
      <c r="C1204" s="16" t="s">
        <v>11377</v>
      </c>
      <c r="D1204" s="16" t="s">
        <v>11378</v>
      </c>
      <c r="E1204" s="16" t="s">
        <v>478</v>
      </c>
      <c r="F1204" s="16" t="s">
        <v>872</v>
      </c>
      <c r="G1204" s="190">
        <v>3.6999999999999998E-2</v>
      </c>
      <c r="H1204" s="16" t="s">
        <v>11379</v>
      </c>
      <c r="I1204" s="6" t="s">
        <v>2024</v>
      </c>
    </row>
    <row r="1205" spans="1:9" ht="20.399999999999999" x14ac:dyDescent="0.3">
      <c r="A1205" s="3">
        <v>44874</v>
      </c>
      <c r="B1205" s="16" t="s">
        <v>11380</v>
      </c>
      <c r="C1205" s="16" t="s">
        <v>11381</v>
      </c>
      <c r="D1205" s="16" t="s">
        <v>11382</v>
      </c>
      <c r="E1205" s="16" t="s">
        <v>478</v>
      </c>
      <c r="F1205" s="16" t="s">
        <v>872</v>
      </c>
      <c r="G1205" s="190">
        <v>2.1999999999999999E-2</v>
      </c>
      <c r="H1205" s="16" t="s">
        <v>11383</v>
      </c>
      <c r="I1205" s="6" t="s">
        <v>2024</v>
      </c>
    </row>
    <row r="1206" spans="1:9" ht="20.399999999999999" x14ac:dyDescent="0.3">
      <c r="A1206" s="3">
        <v>44874</v>
      </c>
      <c r="B1206" s="16" t="s">
        <v>11384</v>
      </c>
      <c r="C1206" s="16" t="s">
        <v>11385</v>
      </c>
      <c r="D1206" s="16" t="s">
        <v>8734</v>
      </c>
      <c r="E1206" s="16" t="s">
        <v>478</v>
      </c>
      <c r="F1206" s="16" t="s">
        <v>872</v>
      </c>
      <c r="G1206" s="190">
        <v>7.9000000000000001E-2</v>
      </c>
      <c r="H1206" s="16" t="s">
        <v>11386</v>
      </c>
      <c r="I1206" s="6" t="s">
        <v>2024</v>
      </c>
    </row>
    <row r="1207" spans="1:9" ht="20.399999999999999" x14ac:dyDescent="0.3">
      <c r="A1207" s="35">
        <v>44874</v>
      </c>
      <c r="B1207" s="36" t="s">
        <v>8184</v>
      </c>
      <c r="C1207" s="36" t="s">
        <v>8185</v>
      </c>
      <c r="D1207" s="36" t="s">
        <v>3357</v>
      </c>
      <c r="E1207" s="36" t="s">
        <v>363</v>
      </c>
      <c r="F1207" s="36" t="s">
        <v>872</v>
      </c>
      <c r="G1207" s="172">
        <v>1.2800000000000001E-2</v>
      </c>
      <c r="H1207" s="36" t="s">
        <v>12110</v>
      </c>
      <c r="I1207" s="38" t="s">
        <v>8727</v>
      </c>
    </row>
    <row r="1208" spans="1:9" ht="20.399999999999999" x14ac:dyDescent="0.3">
      <c r="A1208" s="3">
        <v>44874</v>
      </c>
      <c r="B1208" s="16" t="s">
        <v>9929</v>
      </c>
      <c r="C1208" s="16" t="s">
        <v>11387</v>
      </c>
      <c r="D1208" s="16" t="s">
        <v>6295</v>
      </c>
      <c r="E1208" s="16" t="s">
        <v>478</v>
      </c>
      <c r="F1208" s="16" t="s">
        <v>872</v>
      </c>
      <c r="G1208" s="190">
        <v>3.2300000000000002E-2</v>
      </c>
      <c r="H1208" s="16" t="s">
        <v>11388</v>
      </c>
      <c r="I1208" s="6" t="s">
        <v>2024</v>
      </c>
    </row>
    <row r="1209" spans="1:9" ht="20.399999999999999" x14ac:dyDescent="0.3">
      <c r="A1209" s="3">
        <v>44874</v>
      </c>
      <c r="B1209" s="16" t="s">
        <v>11389</v>
      </c>
      <c r="C1209" s="16" t="s">
        <v>11390</v>
      </c>
      <c r="D1209" s="16" t="s">
        <v>3355</v>
      </c>
      <c r="E1209" s="16" t="s">
        <v>363</v>
      </c>
      <c r="F1209" s="16" t="s">
        <v>872</v>
      </c>
      <c r="G1209" s="190">
        <v>0.21279999999999999</v>
      </c>
      <c r="H1209" s="16" t="s">
        <v>11391</v>
      </c>
      <c r="I1209" s="6" t="s">
        <v>2024</v>
      </c>
    </row>
    <row r="1210" spans="1:9" ht="20.399999999999999" x14ac:dyDescent="0.3">
      <c r="A1210" s="3">
        <v>44874</v>
      </c>
      <c r="B1210" s="16" t="s">
        <v>11392</v>
      </c>
      <c r="C1210" s="16" t="s">
        <v>11393</v>
      </c>
      <c r="D1210" s="16" t="s">
        <v>7990</v>
      </c>
      <c r="E1210" s="16" t="s">
        <v>478</v>
      </c>
      <c r="F1210" s="16" t="s">
        <v>6074</v>
      </c>
      <c r="G1210" s="190">
        <v>1.5800000000000002E-2</v>
      </c>
      <c r="H1210" s="16" t="s">
        <v>11394</v>
      </c>
      <c r="I1210" s="6" t="s">
        <v>2024</v>
      </c>
    </row>
    <row r="1211" spans="1:9" ht="20.399999999999999" x14ac:dyDescent="0.3">
      <c r="A1211" s="3">
        <v>44874</v>
      </c>
      <c r="B1211" s="16" t="s">
        <v>4581</v>
      </c>
      <c r="C1211" s="16" t="s">
        <v>4582</v>
      </c>
      <c r="D1211" s="16" t="s">
        <v>2104</v>
      </c>
      <c r="E1211" s="16" t="s">
        <v>368</v>
      </c>
      <c r="F1211" s="16" t="s">
        <v>362</v>
      </c>
      <c r="G1211" s="190">
        <v>115.6703</v>
      </c>
      <c r="H1211" s="16" t="s">
        <v>4583</v>
      </c>
      <c r="I1211" s="6" t="s">
        <v>2024</v>
      </c>
    </row>
    <row r="1212" spans="1:9" ht="20.399999999999999" x14ac:dyDescent="0.3">
      <c r="A1212" s="3">
        <v>44874</v>
      </c>
      <c r="B1212" s="16" t="s">
        <v>11395</v>
      </c>
      <c r="C1212" s="16" t="s">
        <v>11396</v>
      </c>
      <c r="D1212" s="16" t="s">
        <v>9666</v>
      </c>
      <c r="E1212" s="16" t="s">
        <v>368</v>
      </c>
      <c r="F1212" s="16" t="s">
        <v>4337</v>
      </c>
      <c r="G1212" s="190">
        <v>116.4542</v>
      </c>
      <c r="H1212" s="16" t="s">
        <v>11397</v>
      </c>
      <c r="I1212" s="6" t="s">
        <v>2024</v>
      </c>
    </row>
    <row r="1213" spans="1:9" ht="20.399999999999999" x14ac:dyDescent="0.3">
      <c r="A1213" s="3">
        <v>44874</v>
      </c>
      <c r="B1213" s="16" t="s">
        <v>11398</v>
      </c>
      <c r="C1213" s="16" t="s">
        <v>11399</v>
      </c>
      <c r="D1213" s="16" t="s">
        <v>11400</v>
      </c>
      <c r="E1213" s="16" t="s">
        <v>478</v>
      </c>
      <c r="F1213" s="16" t="s">
        <v>8046</v>
      </c>
      <c r="G1213" s="190">
        <v>0.1704</v>
      </c>
      <c r="H1213" s="16" t="s">
        <v>11401</v>
      </c>
      <c r="I1213" s="6" t="s">
        <v>2024</v>
      </c>
    </row>
    <row r="1214" spans="1:9" ht="20.399999999999999" x14ac:dyDescent="0.3">
      <c r="A1214" s="3">
        <v>44874</v>
      </c>
      <c r="B1214" s="16" t="s">
        <v>11402</v>
      </c>
      <c r="C1214" s="16" t="s">
        <v>11403</v>
      </c>
      <c r="D1214" s="16" t="s">
        <v>11404</v>
      </c>
      <c r="E1214" s="16" t="s">
        <v>363</v>
      </c>
      <c r="F1214" s="16" t="s">
        <v>643</v>
      </c>
      <c r="G1214" s="190">
        <v>5.2718999999999996</v>
      </c>
      <c r="H1214" s="16" t="s">
        <v>11405</v>
      </c>
      <c r="I1214" s="6" t="s">
        <v>2024</v>
      </c>
    </row>
    <row r="1215" spans="1:9" ht="20.399999999999999" x14ac:dyDescent="0.3">
      <c r="A1215" s="3">
        <v>44874</v>
      </c>
      <c r="B1215" s="16" t="s">
        <v>11406</v>
      </c>
      <c r="C1215" s="16" t="s">
        <v>11407</v>
      </c>
      <c r="D1215" s="16" t="s">
        <v>11408</v>
      </c>
      <c r="E1215" s="16" t="s">
        <v>368</v>
      </c>
      <c r="F1215" s="16" t="s">
        <v>373</v>
      </c>
      <c r="G1215" s="190">
        <v>87.523300000000006</v>
      </c>
      <c r="H1215" s="16" t="s">
        <v>11409</v>
      </c>
      <c r="I1215" s="6" t="s">
        <v>2024</v>
      </c>
    </row>
    <row r="1216" spans="1:9" ht="20.399999999999999" x14ac:dyDescent="0.3">
      <c r="A1216" s="3">
        <v>44874</v>
      </c>
      <c r="B1216" s="16" t="s">
        <v>11410</v>
      </c>
      <c r="C1216" s="16" t="s">
        <v>11411</v>
      </c>
      <c r="D1216" s="16" t="s">
        <v>11412</v>
      </c>
      <c r="E1216" s="16" t="s">
        <v>363</v>
      </c>
      <c r="F1216" s="16" t="s">
        <v>362</v>
      </c>
      <c r="G1216" s="190">
        <v>13.231999999999999</v>
      </c>
      <c r="H1216" s="16" t="s">
        <v>11413</v>
      </c>
      <c r="I1216" s="6" t="s">
        <v>2024</v>
      </c>
    </row>
    <row r="1217" spans="1:9" ht="20.399999999999999" x14ac:dyDescent="0.3">
      <c r="A1217" s="3">
        <v>44874</v>
      </c>
      <c r="B1217" s="16" t="s">
        <v>11414</v>
      </c>
      <c r="C1217" s="16" t="s">
        <v>11415</v>
      </c>
      <c r="D1217" s="16" t="s">
        <v>6362</v>
      </c>
      <c r="E1217" s="16" t="s">
        <v>363</v>
      </c>
      <c r="F1217" s="16" t="s">
        <v>872</v>
      </c>
      <c r="G1217" s="190">
        <v>4.7500000000000001E-2</v>
      </c>
      <c r="H1217" s="16" t="s">
        <v>10172</v>
      </c>
      <c r="I1217" s="6" t="s">
        <v>2024</v>
      </c>
    </row>
    <row r="1218" spans="1:9" ht="40.799999999999997" x14ac:dyDescent="0.3">
      <c r="A1218" s="3">
        <v>44874</v>
      </c>
      <c r="B1218" s="16" t="s">
        <v>11088</v>
      </c>
      <c r="C1218" s="16" t="s">
        <v>11416</v>
      </c>
      <c r="D1218" s="16" t="s">
        <v>11417</v>
      </c>
      <c r="E1218" s="16" t="s">
        <v>368</v>
      </c>
      <c r="F1218" s="16" t="s">
        <v>373</v>
      </c>
      <c r="G1218" s="190">
        <v>841.29359999999997</v>
      </c>
      <c r="H1218" s="16" t="s">
        <v>11418</v>
      </c>
      <c r="I1218" s="6" t="s">
        <v>2024</v>
      </c>
    </row>
    <row r="1219" spans="1:9" ht="20.399999999999999" x14ac:dyDescent="0.3">
      <c r="A1219" s="3">
        <v>44874</v>
      </c>
      <c r="B1219" s="16" t="s">
        <v>11419</v>
      </c>
      <c r="C1219" s="16" t="s">
        <v>11420</v>
      </c>
      <c r="D1219" s="16" t="s">
        <v>8660</v>
      </c>
      <c r="E1219" s="16" t="s">
        <v>478</v>
      </c>
      <c r="F1219" s="16" t="s">
        <v>872</v>
      </c>
      <c r="G1219" s="190">
        <v>0.60580000000000001</v>
      </c>
      <c r="H1219" s="16" t="s">
        <v>11421</v>
      </c>
      <c r="I1219" s="6" t="s">
        <v>2024</v>
      </c>
    </row>
    <row r="1220" spans="1:9" ht="40.799999999999997" x14ac:dyDescent="0.3">
      <c r="A1220" s="3">
        <v>44874</v>
      </c>
      <c r="B1220" s="16" t="s">
        <v>11422</v>
      </c>
      <c r="C1220" s="16" t="s">
        <v>11423</v>
      </c>
      <c r="D1220" s="16" t="s">
        <v>11424</v>
      </c>
      <c r="E1220" s="16" t="s">
        <v>363</v>
      </c>
      <c r="F1220" s="16" t="s">
        <v>373</v>
      </c>
      <c r="G1220" s="190">
        <v>108.9893</v>
      </c>
      <c r="H1220" s="16" t="s">
        <v>11425</v>
      </c>
      <c r="I1220" s="6" t="s">
        <v>2024</v>
      </c>
    </row>
    <row r="1221" spans="1:9" ht="20.399999999999999" x14ac:dyDescent="0.3">
      <c r="A1221" s="3">
        <v>44874</v>
      </c>
      <c r="B1221" s="16" t="s">
        <v>11426</v>
      </c>
      <c r="C1221" s="16" t="s">
        <v>11427</v>
      </c>
      <c r="D1221" s="16" t="s">
        <v>3605</v>
      </c>
      <c r="E1221" s="16" t="s">
        <v>363</v>
      </c>
      <c r="F1221" s="16" t="s">
        <v>872</v>
      </c>
      <c r="G1221" s="190">
        <v>2.8999999999999998E-3</v>
      </c>
      <c r="H1221" s="16" t="s">
        <v>11428</v>
      </c>
      <c r="I1221" s="6" t="s">
        <v>2024</v>
      </c>
    </row>
    <row r="1222" spans="1:9" ht="20.399999999999999" x14ac:dyDescent="0.3">
      <c r="A1222" s="3">
        <v>44874</v>
      </c>
      <c r="B1222" s="16" t="s">
        <v>4221</v>
      </c>
      <c r="C1222" s="16" t="s">
        <v>4222</v>
      </c>
      <c r="D1222" s="16" t="s">
        <v>4223</v>
      </c>
      <c r="E1222" s="16" t="s">
        <v>363</v>
      </c>
      <c r="F1222" s="16" t="s">
        <v>643</v>
      </c>
      <c r="G1222" s="190">
        <v>13.023199999999999</v>
      </c>
      <c r="H1222" s="16" t="s">
        <v>11429</v>
      </c>
      <c r="I1222" s="6" t="s">
        <v>2024</v>
      </c>
    </row>
    <row r="1223" spans="1:9" ht="20.399999999999999" x14ac:dyDescent="0.3">
      <c r="A1223" s="3">
        <v>44874</v>
      </c>
      <c r="B1223" s="16" t="s">
        <v>11430</v>
      </c>
      <c r="C1223" s="16" t="s">
        <v>11431</v>
      </c>
      <c r="D1223" s="16" t="s">
        <v>11432</v>
      </c>
      <c r="E1223" s="16" t="s">
        <v>363</v>
      </c>
      <c r="F1223" s="16" t="s">
        <v>11433</v>
      </c>
      <c r="G1223" s="190">
        <v>0.47239999999999999</v>
      </c>
      <c r="H1223" s="16" t="s">
        <v>11434</v>
      </c>
      <c r="I1223" s="6" t="s">
        <v>2024</v>
      </c>
    </row>
    <row r="1224" spans="1:9" ht="20.399999999999999" x14ac:dyDescent="0.3">
      <c r="A1224" s="3">
        <v>44874</v>
      </c>
      <c r="B1224" s="16" t="s">
        <v>11435</v>
      </c>
      <c r="C1224" s="16" t="s">
        <v>11436</v>
      </c>
      <c r="D1224" s="16" t="s">
        <v>2360</v>
      </c>
      <c r="E1224" s="16" t="s">
        <v>363</v>
      </c>
      <c r="F1224" s="16" t="s">
        <v>872</v>
      </c>
      <c r="G1224" s="190">
        <v>7.3000000000000001E-3</v>
      </c>
      <c r="H1224" s="16" t="s">
        <v>9212</v>
      </c>
      <c r="I1224" s="6" t="s">
        <v>2024</v>
      </c>
    </row>
    <row r="1225" spans="1:9" ht="20.399999999999999" x14ac:dyDescent="0.3">
      <c r="A1225" s="3">
        <v>44874</v>
      </c>
      <c r="B1225" s="16" t="s">
        <v>11437</v>
      </c>
      <c r="C1225" s="16" t="s">
        <v>11438</v>
      </c>
      <c r="D1225" s="16" t="s">
        <v>11439</v>
      </c>
      <c r="E1225" s="16" t="s">
        <v>363</v>
      </c>
      <c r="F1225" s="16" t="s">
        <v>872</v>
      </c>
      <c r="G1225" s="190">
        <v>1.4523999999999999</v>
      </c>
      <c r="H1225" s="16" t="s">
        <v>11440</v>
      </c>
      <c r="I1225" s="6" t="s">
        <v>2024</v>
      </c>
    </row>
    <row r="1226" spans="1:9" ht="20.399999999999999" x14ac:dyDescent="0.3">
      <c r="A1226" s="3">
        <v>44874</v>
      </c>
      <c r="B1226" s="16" t="s">
        <v>11441</v>
      </c>
      <c r="C1226" s="16" t="s">
        <v>11442</v>
      </c>
      <c r="D1226" s="16" t="s">
        <v>3368</v>
      </c>
      <c r="E1226" s="16" t="s">
        <v>363</v>
      </c>
      <c r="F1226" s="16" t="s">
        <v>373</v>
      </c>
      <c r="G1226" s="190">
        <v>0.48199999999999998</v>
      </c>
      <c r="H1226" s="16" t="s">
        <v>11443</v>
      </c>
      <c r="I1226" s="6" t="s">
        <v>2024</v>
      </c>
    </row>
    <row r="1227" spans="1:9" ht="20.399999999999999" x14ac:dyDescent="0.3">
      <c r="A1227" s="3">
        <v>44874</v>
      </c>
      <c r="B1227" s="16" t="s">
        <v>11444</v>
      </c>
      <c r="C1227" s="16" t="s">
        <v>11445</v>
      </c>
      <c r="D1227" s="16" t="s">
        <v>11446</v>
      </c>
      <c r="E1227" s="16" t="s">
        <v>478</v>
      </c>
      <c r="F1227" s="16" t="s">
        <v>872</v>
      </c>
      <c r="G1227" s="190">
        <v>8.6999999999999994E-2</v>
      </c>
      <c r="H1227" s="16" t="s">
        <v>11447</v>
      </c>
      <c r="I1227" s="6" t="s">
        <v>2024</v>
      </c>
    </row>
    <row r="1228" spans="1:9" ht="20.399999999999999" x14ac:dyDescent="0.3">
      <c r="A1228" s="3">
        <v>44874</v>
      </c>
      <c r="B1228" s="16" t="s">
        <v>11448</v>
      </c>
      <c r="C1228" s="16" t="s">
        <v>11449</v>
      </c>
      <c r="D1228" s="16" t="s">
        <v>7230</v>
      </c>
      <c r="E1228" s="16" t="s">
        <v>478</v>
      </c>
      <c r="F1228" s="16" t="s">
        <v>872</v>
      </c>
      <c r="G1228" s="190">
        <v>9.11E-2</v>
      </c>
      <c r="H1228" s="16" t="s">
        <v>11450</v>
      </c>
      <c r="I1228" s="6" t="s">
        <v>2024</v>
      </c>
    </row>
    <row r="1229" spans="1:9" ht="20.399999999999999" x14ac:dyDescent="0.3">
      <c r="A1229" s="3">
        <v>44874</v>
      </c>
      <c r="B1229" s="16" t="s">
        <v>11451</v>
      </c>
      <c r="C1229" s="16" t="s">
        <v>11452</v>
      </c>
      <c r="D1229" s="16" t="s">
        <v>11453</v>
      </c>
      <c r="E1229" s="16" t="s">
        <v>478</v>
      </c>
      <c r="F1229" s="16" t="s">
        <v>872</v>
      </c>
      <c r="G1229" s="190">
        <v>0.12620000000000001</v>
      </c>
      <c r="H1229" s="16" t="s">
        <v>11454</v>
      </c>
      <c r="I1229" s="6" t="s">
        <v>2024</v>
      </c>
    </row>
    <row r="1230" spans="1:9" ht="20.399999999999999" x14ac:dyDescent="0.3">
      <c r="A1230" s="3">
        <v>44874</v>
      </c>
      <c r="B1230" s="16" t="s">
        <v>11455</v>
      </c>
      <c r="C1230" s="16" t="s">
        <v>11456</v>
      </c>
      <c r="D1230" s="16" t="s">
        <v>3368</v>
      </c>
      <c r="E1230" s="16" t="s">
        <v>478</v>
      </c>
      <c r="F1230" s="16" t="s">
        <v>872</v>
      </c>
      <c r="G1230" s="190">
        <v>5.7099999999999998E-2</v>
      </c>
      <c r="H1230" s="16" t="s">
        <v>11457</v>
      </c>
      <c r="I1230" s="6" t="s">
        <v>2024</v>
      </c>
    </row>
    <row r="1231" spans="1:9" ht="20.399999999999999" x14ac:dyDescent="0.3">
      <c r="A1231" s="3">
        <v>44874</v>
      </c>
      <c r="B1231" s="16" t="s">
        <v>5070</v>
      </c>
      <c r="C1231" s="16" t="s">
        <v>11458</v>
      </c>
      <c r="D1231" s="16" t="s">
        <v>11459</v>
      </c>
      <c r="E1231" s="16" t="s">
        <v>363</v>
      </c>
      <c r="F1231" s="16" t="s">
        <v>7369</v>
      </c>
      <c r="G1231" s="190">
        <v>2.3774000000000002</v>
      </c>
      <c r="H1231" s="16" t="s">
        <v>11460</v>
      </c>
      <c r="I1231" s="6" t="s">
        <v>2024</v>
      </c>
    </row>
    <row r="1232" spans="1:9" ht="51" x14ac:dyDescent="0.3">
      <c r="A1232" s="3">
        <v>44874</v>
      </c>
      <c r="B1232" s="16" t="s">
        <v>11461</v>
      </c>
      <c r="C1232" s="16" t="s">
        <v>11462</v>
      </c>
      <c r="D1232" s="16" t="s">
        <v>11463</v>
      </c>
      <c r="E1232" s="16" t="s">
        <v>368</v>
      </c>
      <c r="F1232" s="16" t="s">
        <v>7369</v>
      </c>
      <c r="G1232" s="190">
        <v>241.41749999999999</v>
      </c>
      <c r="H1232" s="16" t="s">
        <v>11464</v>
      </c>
      <c r="I1232" s="6" t="s">
        <v>2024</v>
      </c>
    </row>
    <row r="1233" spans="1:9" ht="20.399999999999999" x14ac:dyDescent="0.3">
      <c r="A1233" s="3">
        <v>44874</v>
      </c>
      <c r="B1233" s="16" t="s">
        <v>11465</v>
      </c>
      <c r="C1233" s="16" t="s">
        <v>11466</v>
      </c>
      <c r="D1233" s="16" t="s">
        <v>11467</v>
      </c>
      <c r="E1233" s="16" t="s">
        <v>478</v>
      </c>
      <c r="F1233" s="16" t="s">
        <v>872</v>
      </c>
      <c r="G1233" s="190">
        <v>2.35E-2</v>
      </c>
      <c r="H1233" s="16" t="s">
        <v>11468</v>
      </c>
      <c r="I1233" s="6" t="s">
        <v>2024</v>
      </c>
    </row>
    <row r="1234" spans="1:9" ht="20.399999999999999" x14ac:dyDescent="0.3">
      <c r="A1234" s="3">
        <v>44874</v>
      </c>
      <c r="B1234" s="16" t="s">
        <v>11469</v>
      </c>
      <c r="C1234" s="16" t="s">
        <v>11470</v>
      </c>
      <c r="D1234" s="16" t="s">
        <v>2471</v>
      </c>
      <c r="E1234" s="16" t="s">
        <v>363</v>
      </c>
      <c r="F1234" s="16" t="s">
        <v>872</v>
      </c>
      <c r="G1234" s="190">
        <v>0.1249</v>
      </c>
      <c r="H1234" s="16" t="s">
        <v>11471</v>
      </c>
      <c r="I1234" s="6" t="s">
        <v>2024</v>
      </c>
    </row>
    <row r="1235" spans="1:9" ht="20.399999999999999" x14ac:dyDescent="0.3">
      <c r="A1235" s="3">
        <v>44874</v>
      </c>
      <c r="B1235" s="16" t="s">
        <v>11472</v>
      </c>
      <c r="C1235" s="16" t="s">
        <v>11473</v>
      </c>
      <c r="D1235" s="16" t="s">
        <v>2471</v>
      </c>
      <c r="E1235" s="16" t="s">
        <v>363</v>
      </c>
      <c r="F1235" s="16" t="s">
        <v>872</v>
      </c>
      <c r="G1235" s="190">
        <v>0.18129999999999999</v>
      </c>
      <c r="H1235" s="16" t="s">
        <v>11474</v>
      </c>
      <c r="I1235" s="6" t="s">
        <v>2024</v>
      </c>
    </row>
    <row r="1236" spans="1:9" ht="20.399999999999999" x14ac:dyDescent="0.3">
      <c r="A1236" s="3">
        <v>44874</v>
      </c>
      <c r="B1236" s="16" t="s">
        <v>11475</v>
      </c>
      <c r="C1236" s="16" t="s">
        <v>11476</v>
      </c>
      <c r="D1236" s="16" t="s">
        <v>11477</v>
      </c>
      <c r="E1236" s="16" t="s">
        <v>363</v>
      </c>
      <c r="F1236" s="16" t="s">
        <v>872</v>
      </c>
      <c r="G1236" s="190">
        <v>6.5100000000000005E-2</v>
      </c>
      <c r="H1236" s="16" t="s">
        <v>11478</v>
      </c>
      <c r="I1236" s="6" t="s">
        <v>2024</v>
      </c>
    </row>
    <row r="1237" spans="1:9" ht="20.399999999999999" x14ac:dyDescent="0.3">
      <c r="A1237" s="3">
        <v>44874</v>
      </c>
      <c r="B1237" s="16" t="s">
        <v>11479</v>
      </c>
      <c r="C1237" s="16" t="s">
        <v>11480</v>
      </c>
      <c r="D1237" s="16" t="s">
        <v>3779</v>
      </c>
      <c r="E1237" s="16" t="s">
        <v>478</v>
      </c>
      <c r="F1237" s="16" t="s">
        <v>872</v>
      </c>
      <c r="G1237" s="190">
        <v>0.2011</v>
      </c>
      <c r="H1237" s="16" t="s">
        <v>11481</v>
      </c>
      <c r="I1237" s="6" t="s">
        <v>2024</v>
      </c>
    </row>
    <row r="1238" spans="1:9" ht="20.399999999999999" x14ac:dyDescent="0.3">
      <c r="A1238" s="3">
        <v>44874</v>
      </c>
      <c r="B1238" s="16" t="s">
        <v>11482</v>
      </c>
      <c r="C1238" s="16" t="s">
        <v>11483</v>
      </c>
      <c r="D1238" s="16" t="s">
        <v>11467</v>
      </c>
      <c r="E1238" s="16" t="s">
        <v>363</v>
      </c>
      <c r="F1238" s="16" t="s">
        <v>378</v>
      </c>
      <c r="G1238" s="190">
        <v>1.9369000000000001</v>
      </c>
      <c r="H1238" s="16" t="s">
        <v>11484</v>
      </c>
      <c r="I1238" s="6" t="s">
        <v>2024</v>
      </c>
    </row>
    <row r="1239" spans="1:9" ht="20.399999999999999" x14ac:dyDescent="0.3">
      <c r="A1239" s="3">
        <v>44874</v>
      </c>
      <c r="B1239" s="16" t="s">
        <v>11485</v>
      </c>
      <c r="C1239" s="16" t="s">
        <v>11486</v>
      </c>
      <c r="D1239" s="16" t="s">
        <v>11487</v>
      </c>
      <c r="E1239" s="16" t="s">
        <v>478</v>
      </c>
      <c r="F1239" s="16" t="s">
        <v>872</v>
      </c>
      <c r="G1239" s="190">
        <v>0.31979999999999997</v>
      </c>
      <c r="H1239" s="16" t="s">
        <v>11488</v>
      </c>
      <c r="I1239" s="6" t="s">
        <v>2024</v>
      </c>
    </row>
    <row r="1240" spans="1:9" ht="20.399999999999999" x14ac:dyDescent="0.3">
      <c r="A1240" s="3">
        <v>44874</v>
      </c>
      <c r="B1240" s="16" t="s">
        <v>7258</v>
      </c>
      <c r="C1240" s="16" t="s">
        <v>11489</v>
      </c>
      <c r="D1240" s="16" t="s">
        <v>9410</v>
      </c>
      <c r="E1240" s="16" t="s">
        <v>363</v>
      </c>
      <c r="F1240" s="16" t="s">
        <v>4337</v>
      </c>
      <c r="G1240" s="190">
        <v>12.6128</v>
      </c>
      <c r="H1240" s="16" t="s">
        <v>11490</v>
      </c>
      <c r="I1240" s="6" t="s">
        <v>2024</v>
      </c>
    </row>
    <row r="1241" spans="1:9" ht="20.399999999999999" x14ac:dyDescent="0.3">
      <c r="A1241" s="3">
        <v>44874</v>
      </c>
      <c r="B1241" s="16" t="s">
        <v>11491</v>
      </c>
      <c r="C1241" s="16" t="s">
        <v>11492</v>
      </c>
      <c r="D1241" s="16" t="s">
        <v>11493</v>
      </c>
      <c r="E1241" s="16" t="s">
        <v>363</v>
      </c>
      <c r="F1241" s="16" t="s">
        <v>872</v>
      </c>
      <c r="G1241" s="190">
        <v>3.6400000000000002E-2</v>
      </c>
      <c r="H1241" s="16" t="s">
        <v>11494</v>
      </c>
      <c r="I1241" s="6" t="s">
        <v>2024</v>
      </c>
    </row>
    <row r="1242" spans="1:9" ht="20.399999999999999" x14ac:dyDescent="0.3">
      <c r="A1242" s="3">
        <v>44874</v>
      </c>
      <c r="B1242" s="16" t="s">
        <v>11495</v>
      </c>
      <c r="C1242" s="16" t="s">
        <v>11496</v>
      </c>
      <c r="D1242" s="16" t="s">
        <v>11497</v>
      </c>
      <c r="E1242" s="16" t="s">
        <v>478</v>
      </c>
      <c r="F1242" s="16" t="s">
        <v>872</v>
      </c>
      <c r="G1242" s="190">
        <v>0.15989999999999999</v>
      </c>
      <c r="H1242" s="16" t="s">
        <v>11498</v>
      </c>
      <c r="I1242" s="6" t="s">
        <v>2024</v>
      </c>
    </row>
    <row r="1243" spans="1:9" ht="20.399999999999999" x14ac:dyDescent="0.3">
      <c r="A1243" s="3">
        <v>44874</v>
      </c>
      <c r="B1243" s="16" t="s">
        <v>7258</v>
      </c>
      <c r="C1243" s="16" t="s">
        <v>11499</v>
      </c>
      <c r="D1243" s="16" t="s">
        <v>7260</v>
      </c>
      <c r="E1243" s="16" t="s">
        <v>368</v>
      </c>
      <c r="F1243" s="16" t="s">
        <v>4337</v>
      </c>
      <c r="G1243" s="190">
        <v>879.00300000000004</v>
      </c>
      <c r="H1243" s="16" t="s">
        <v>11500</v>
      </c>
      <c r="I1243" s="6" t="s">
        <v>2024</v>
      </c>
    </row>
    <row r="1244" spans="1:9" ht="20.399999999999999" x14ac:dyDescent="0.3">
      <c r="A1244" s="3">
        <v>44874</v>
      </c>
      <c r="B1244" s="16" t="s">
        <v>11501</v>
      </c>
      <c r="C1244" s="16" t="s">
        <v>11502</v>
      </c>
      <c r="D1244" s="16" t="s">
        <v>2760</v>
      </c>
      <c r="E1244" s="16" t="s">
        <v>363</v>
      </c>
      <c r="F1244" s="16" t="s">
        <v>872</v>
      </c>
      <c r="G1244" s="190">
        <v>5.8500000000000003E-2</v>
      </c>
      <c r="H1244" s="16" t="s">
        <v>11503</v>
      </c>
      <c r="I1244" s="6" t="s">
        <v>2024</v>
      </c>
    </row>
    <row r="1245" spans="1:9" ht="20.399999999999999" x14ac:dyDescent="0.3">
      <c r="A1245" s="3">
        <v>44874</v>
      </c>
      <c r="B1245" s="16" t="s">
        <v>11504</v>
      </c>
      <c r="C1245" s="16" t="s">
        <v>11505</v>
      </c>
      <c r="D1245" s="16" t="s">
        <v>2769</v>
      </c>
      <c r="E1245" s="16" t="s">
        <v>478</v>
      </c>
      <c r="F1245" s="16" t="s">
        <v>872</v>
      </c>
      <c r="G1245" s="190">
        <v>4.36E-2</v>
      </c>
      <c r="H1245" s="16" t="s">
        <v>11506</v>
      </c>
      <c r="I1245" s="6" t="s">
        <v>2024</v>
      </c>
    </row>
    <row r="1246" spans="1:9" ht="20.399999999999999" x14ac:dyDescent="0.3">
      <c r="A1246" s="3">
        <v>44874</v>
      </c>
      <c r="B1246" s="16" t="s">
        <v>11507</v>
      </c>
      <c r="C1246" s="16" t="s">
        <v>11508</v>
      </c>
      <c r="D1246" s="16" t="s">
        <v>4052</v>
      </c>
      <c r="E1246" s="16" t="s">
        <v>363</v>
      </c>
      <c r="F1246" s="16" t="s">
        <v>872</v>
      </c>
      <c r="G1246" s="190">
        <v>0.14080000000000001</v>
      </c>
      <c r="H1246" s="16" t="s">
        <v>11509</v>
      </c>
      <c r="I1246" s="6" t="s">
        <v>2024</v>
      </c>
    </row>
    <row r="1247" spans="1:9" ht="20.399999999999999" x14ac:dyDescent="0.3">
      <c r="A1247" s="3">
        <v>44874</v>
      </c>
      <c r="B1247" s="16" t="s">
        <v>11510</v>
      </c>
      <c r="C1247" s="16" t="s">
        <v>11511</v>
      </c>
      <c r="D1247" s="16" t="s">
        <v>11512</v>
      </c>
      <c r="E1247" s="16" t="s">
        <v>363</v>
      </c>
      <c r="F1247" s="16" t="s">
        <v>362</v>
      </c>
      <c r="G1247" s="190">
        <v>22.0351</v>
      </c>
      <c r="H1247" s="16" t="s">
        <v>11513</v>
      </c>
      <c r="I1247" s="6" t="s">
        <v>2024</v>
      </c>
    </row>
    <row r="1248" spans="1:9" ht="20.399999999999999" x14ac:dyDescent="0.3">
      <c r="A1248" s="3">
        <v>44874</v>
      </c>
      <c r="B1248" s="16" t="s">
        <v>11514</v>
      </c>
      <c r="C1248" s="16" t="s">
        <v>11515</v>
      </c>
      <c r="D1248" s="16" t="s">
        <v>11516</v>
      </c>
      <c r="E1248" s="16" t="s">
        <v>363</v>
      </c>
      <c r="F1248" s="16" t="s">
        <v>872</v>
      </c>
      <c r="G1248" s="190">
        <v>1.9394</v>
      </c>
      <c r="H1248" s="16" t="s">
        <v>11517</v>
      </c>
      <c r="I1248" s="6" t="s">
        <v>2024</v>
      </c>
    </row>
    <row r="1249" spans="1:9" ht="20.399999999999999" x14ac:dyDescent="0.3">
      <c r="A1249" s="3">
        <v>44874</v>
      </c>
      <c r="B1249" s="16" t="s">
        <v>11518</v>
      </c>
      <c r="C1249" s="16" t="s">
        <v>11519</v>
      </c>
      <c r="D1249" s="16" t="s">
        <v>11520</v>
      </c>
      <c r="E1249" s="16" t="s">
        <v>363</v>
      </c>
      <c r="F1249" s="16" t="s">
        <v>872</v>
      </c>
      <c r="G1249" s="190">
        <v>0.01</v>
      </c>
      <c r="H1249" s="16" t="s">
        <v>9326</v>
      </c>
      <c r="I1249" s="6" t="s">
        <v>2024</v>
      </c>
    </row>
    <row r="1250" spans="1:9" ht="20.399999999999999" x14ac:dyDescent="0.3">
      <c r="A1250" s="3">
        <v>44874</v>
      </c>
      <c r="B1250" s="16" t="s">
        <v>11521</v>
      </c>
      <c r="C1250" s="16" t="s">
        <v>11522</v>
      </c>
      <c r="D1250" s="16" t="s">
        <v>4064</v>
      </c>
      <c r="E1250" s="16" t="s">
        <v>478</v>
      </c>
      <c r="F1250" s="16" t="s">
        <v>872</v>
      </c>
      <c r="G1250" s="190">
        <v>0.21310000000000001</v>
      </c>
      <c r="H1250" s="16" t="s">
        <v>11523</v>
      </c>
      <c r="I1250" s="6" t="s">
        <v>2024</v>
      </c>
    </row>
    <row r="1251" spans="1:9" ht="81.599999999999994" x14ac:dyDescent="0.3">
      <c r="A1251" s="3">
        <v>44874</v>
      </c>
      <c r="B1251" s="16" t="s">
        <v>11524</v>
      </c>
      <c r="C1251" s="16" t="s">
        <v>11525</v>
      </c>
      <c r="D1251" s="16" t="s">
        <v>11526</v>
      </c>
      <c r="E1251" s="16" t="s">
        <v>368</v>
      </c>
      <c r="F1251" s="16" t="s">
        <v>608</v>
      </c>
      <c r="G1251" s="190">
        <v>311.4846</v>
      </c>
      <c r="H1251" s="16" t="s">
        <v>11527</v>
      </c>
      <c r="I1251" s="6" t="s">
        <v>2024</v>
      </c>
    </row>
    <row r="1252" spans="1:9" ht="71.400000000000006" x14ac:dyDescent="0.3">
      <c r="A1252" s="3">
        <v>44874</v>
      </c>
      <c r="B1252" s="16" t="s">
        <v>11528</v>
      </c>
      <c r="C1252" s="16" t="s">
        <v>11529</v>
      </c>
      <c r="D1252" s="16" t="s">
        <v>11530</v>
      </c>
      <c r="E1252" s="16" t="s">
        <v>368</v>
      </c>
      <c r="F1252" s="16" t="s">
        <v>608</v>
      </c>
      <c r="G1252" s="190">
        <v>294.49549999999999</v>
      </c>
      <c r="H1252" s="16" t="s">
        <v>11531</v>
      </c>
      <c r="I1252" s="6" t="s">
        <v>2024</v>
      </c>
    </row>
    <row r="1253" spans="1:9" ht="61.2" x14ac:dyDescent="0.3">
      <c r="A1253" s="3">
        <v>44874</v>
      </c>
      <c r="B1253" s="16" t="s">
        <v>11532</v>
      </c>
      <c r="C1253" s="16" t="s">
        <v>11533</v>
      </c>
      <c r="D1253" s="16" t="s">
        <v>11534</v>
      </c>
      <c r="E1253" s="16" t="s">
        <v>368</v>
      </c>
      <c r="F1253" s="16" t="s">
        <v>643</v>
      </c>
      <c r="G1253" s="190">
        <v>48.6432</v>
      </c>
      <c r="H1253" s="16" t="s">
        <v>11535</v>
      </c>
      <c r="I1253" s="6" t="s">
        <v>2024</v>
      </c>
    </row>
    <row r="1254" spans="1:9" ht="20.399999999999999" x14ac:dyDescent="0.3">
      <c r="A1254" s="3">
        <v>44874</v>
      </c>
      <c r="B1254" s="16" t="s">
        <v>11536</v>
      </c>
      <c r="C1254" s="16" t="s">
        <v>11537</v>
      </c>
      <c r="D1254" s="16" t="s">
        <v>4064</v>
      </c>
      <c r="E1254" s="16" t="s">
        <v>368</v>
      </c>
      <c r="F1254" s="16" t="s">
        <v>872</v>
      </c>
      <c r="G1254" s="190">
        <v>0.15959999999999999</v>
      </c>
      <c r="H1254" s="16" t="s">
        <v>11538</v>
      </c>
      <c r="I1254" s="6" t="s">
        <v>2024</v>
      </c>
    </row>
    <row r="1255" spans="1:9" ht="20.399999999999999" x14ac:dyDescent="0.3">
      <c r="A1255" s="3">
        <v>44874</v>
      </c>
      <c r="B1255" s="16" t="s">
        <v>11539</v>
      </c>
      <c r="C1255" s="16" t="s">
        <v>11540</v>
      </c>
      <c r="D1255" s="16" t="s">
        <v>11541</v>
      </c>
      <c r="E1255" s="16" t="s">
        <v>478</v>
      </c>
      <c r="F1255" s="16" t="s">
        <v>872</v>
      </c>
      <c r="G1255" s="190">
        <v>6.7000000000000002E-3</v>
      </c>
      <c r="H1255" s="16" t="s">
        <v>11542</v>
      </c>
      <c r="I1255" s="6" t="s">
        <v>2024</v>
      </c>
    </row>
    <row r="1256" spans="1:9" ht="20.399999999999999" x14ac:dyDescent="0.3">
      <c r="A1256" s="3">
        <v>44874</v>
      </c>
      <c r="B1256" s="16" t="s">
        <v>11543</v>
      </c>
      <c r="C1256" s="16" t="s">
        <v>11544</v>
      </c>
      <c r="D1256" s="16" t="s">
        <v>4738</v>
      </c>
      <c r="E1256" s="16" t="s">
        <v>478</v>
      </c>
      <c r="F1256" s="16" t="s">
        <v>872</v>
      </c>
      <c r="G1256" s="190">
        <v>2.9899999999999999E-2</v>
      </c>
      <c r="H1256" s="16" t="s">
        <v>11545</v>
      </c>
      <c r="I1256" s="6" t="s">
        <v>2024</v>
      </c>
    </row>
    <row r="1257" spans="1:9" ht="71.400000000000006" x14ac:dyDescent="0.3">
      <c r="A1257" s="3">
        <v>44874</v>
      </c>
      <c r="B1257" s="16" t="s">
        <v>11546</v>
      </c>
      <c r="C1257" s="16" t="s">
        <v>11547</v>
      </c>
      <c r="D1257" s="16" t="s">
        <v>11548</v>
      </c>
      <c r="E1257" s="16" t="s">
        <v>368</v>
      </c>
      <c r="F1257" s="16" t="s">
        <v>608</v>
      </c>
      <c r="G1257" s="190">
        <v>282.15140000000002</v>
      </c>
      <c r="H1257" s="16" t="s">
        <v>11549</v>
      </c>
      <c r="I1257" s="6" t="s">
        <v>2024</v>
      </c>
    </row>
    <row r="1258" spans="1:9" ht="20.399999999999999" x14ac:dyDescent="0.3">
      <c r="A1258" s="35">
        <v>44874</v>
      </c>
      <c r="B1258" s="36" t="s">
        <v>11550</v>
      </c>
      <c r="C1258" s="36" t="s">
        <v>11551</v>
      </c>
      <c r="D1258" s="36" t="s">
        <v>4738</v>
      </c>
      <c r="E1258" s="36" t="s">
        <v>368</v>
      </c>
      <c r="F1258" s="36" t="s">
        <v>643</v>
      </c>
      <c r="G1258" s="172">
        <v>10.388999999999999</v>
      </c>
      <c r="H1258" s="36" t="s">
        <v>12111</v>
      </c>
      <c r="I1258" s="38" t="s">
        <v>8727</v>
      </c>
    </row>
    <row r="1259" spans="1:9" ht="20.399999999999999" x14ac:dyDescent="0.3">
      <c r="A1259" s="3">
        <v>44874</v>
      </c>
      <c r="B1259" s="16" t="s">
        <v>11552</v>
      </c>
      <c r="C1259" s="16" t="s">
        <v>11553</v>
      </c>
      <c r="D1259" s="16" t="s">
        <v>8947</v>
      </c>
      <c r="E1259" s="16" t="s">
        <v>478</v>
      </c>
      <c r="F1259" s="16" t="s">
        <v>872</v>
      </c>
      <c r="G1259" s="190">
        <v>8.5000000000000006E-3</v>
      </c>
      <c r="H1259" s="16" t="s">
        <v>11554</v>
      </c>
      <c r="I1259" s="6" t="s">
        <v>2024</v>
      </c>
    </row>
    <row r="1260" spans="1:9" ht="20.399999999999999" x14ac:dyDescent="0.3">
      <c r="A1260" s="3">
        <v>44874</v>
      </c>
      <c r="B1260" s="16" t="s">
        <v>11555</v>
      </c>
      <c r="C1260" s="16" t="s">
        <v>11556</v>
      </c>
      <c r="D1260" s="16" t="s">
        <v>7310</v>
      </c>
      <c r="E1260" s="16" t="s">
        <v>478</v>
      </c>
      <c r="F1260" s="16" t="s">
        <v>872</v>
      </c>
      <c r="G1260" s="190">
        <v>7.8600000000000003E-2</v>
      </c>
      <c r="H1260" s="16" t="s">
        <v>11557</v>
      </c>
      <c r="I1260" s="6" t="s">
        <v>2024</v>
      </c>
    </row>
    <row r="1261" spans="1:9" ht="20.399999999999999" x14ac:dyDescent="0.3">
      <c r="A1261" s="3">
        <v>44874</v>
      </c>
      <c r="B1261" s="16" t="s">
        <v>11558</v>
      </c>
      <c r="C1261" s="16" t="s">
        <v>11559</v>
      </c>
      <c r="D1261" s="16" t="s">
        <v>9503</v>
      </c>
      <c r="E1261" s="16" t="s">
        <v>363</v>
      </c>
      <c r="F1261" s="16" t="s">
        <v>872</v>
      </c>
      <c r="G1261" s="190">
        <v>0.82820000000000005</v>
      </c>
      <c r="H1261" s="16" t="s">
        <v>11560</v>
      </c>
      <c r="I1261" s="6" t="s">
        <v>2024</v>
      </c>
    </row>
    <row r="1262" spans="1:9" ht="20.399999999999999" x14ac:dyDescent="0.3">
      <c r="A1262" s="3">
        <v>44874</v>
      </c>
      <c r="B1262" s="16" t="s">
        <v>11561</v>
      </c>
      <c r="C1262" s="16" t="s">
        <v>11562</v>
      </c>
      <c r="D1262" s="16" t="s">
        <v>7318</v>
      </c>
      <c r="E1262" s="16" t="s">
        <v>363</v>
      </c>
      <c r="F1262" s="16" t="s">
        <v>872</v>
      </c>
      <c r="G1262" s="190">
        <v>5.7500000000000002E-2</v>
      </c>
      <c r="H1262" s="16" t="s">
        <v>11563</v>
      </c>
      <c r="I1262" s="6" t="s">
        <v>2024</v>
      </c>
    </row>
    <row r="1263" spans="1:9" ht="20.399999999999999" x14ac:dyDescent="0.3">
      <c r="A1263" s="3">
        <v>44874</v>
      </c>
      <c r="B1263" s="16" t="s">
        <v>11564</v>
      </c>
      <c r="C1263" s="16" t="s">
        <v>11565</v>
      </c>
      <c r="D1263" s="16" t="s">
        <v>7774</v>
      </c>
      <c r="E1263" s="16" t="s">
        <v>363</v>
      </c>
      <c r="F1263" s="16" t="s">
        <v>872</v>
      </c>
      <c r="G1263" s="190">
        <v>1.0445</v>
      </c>
      <c r="H1263" s="16" t="s">
        <v>11566</v>
      </c>
      <c r="I1263" s="6" t="s">
        <v>2024</v>
      </c>
    </row>
    <row r="1264" spans="1:9" ht="30.6" x14ac:dyDescent="0.3">
      <c r="A1264" s="3">
        <v>44874</v>
      </c>
      <c r="B1264" s="16" t="s">
        <v>11567</v>
      </c>
      <c r="C1264" s="16" t="s">
        <v>11568</v>
      </c>
      <c r="D1264" s="16" t="s">
        <v>11569</v>
      </c>
      <c r="E1264" s="16" t="s">
        <v>368</v>
      </c>
      <c r="F1264" s="16" t="s">
        <v>634</v>
      </c>
      <c r="G1264" s="190">
        <v>551.42129999999997</v>
      </c>
      <c r="H1264" s="16" t="s">
        <v>11570</v>
      </c>
      <c r="I1264" s="6" t="s">
        <v>2024</v>
      </c>
    </row>
    <row r="1265" spans="1:9" ht="20.399999999999999" x14ac:dyDescent="0.3">
      <c r="A1265" s="3">
        <v>44874</v>
      </c>
      <c r="B1265" s="16" t="s">
        <v>11571</v>
      </c>
      <c r="C1265" s="16" t="s">
        <v>11572</v>
      </c>
      <c r="D1265" s="16" t="s">
        <v>3384</v>
      </c>
      <c r="E1265" s="16" t="s">
        <v>363</v>
      </c>
      <c r="F1265" s="16" t="s">
        <v>643</v>
      </c>
      <c r="G1265" s="190">
        <v>13.348699999999999</v>
      </c>
      <c r="H1265" s="16" t="s">
        <v>11573</v>
      </c>
      <c r="I1265" s="6" t="s">
        <v>2024</v>
      </c>
    </row>
    <row r="1266" spans="1:9" ht="20.399999999999999" x14ac:dyDescent="0.3">
      <c r="A1266" s="3">
        <v>44874</v>
      </c>
      <c r="B1266" s="16" t="s">
        <v>11574</v>
      </c>
      <c r="C1266" s="16" t="s">
        <v>11575</v>
      </c>
      <c r="D1266" s="16" t="s">
        <v>11576</v>
      </c>
      <c r="E1266" s="16" t="s">
        <v>368</v>
      </c>
      <c r="F1266" s="16" t="s">
        <v>634</v>
      </c>
      <c r="G1266" s="190">
        <v>142.06620000000001</v>
      </c>
      <c r="H1266" s="16" t="s">
        <v>11577</v>
      </c>
      <c r="I1266" s="6" t="s">
        <v>2024</v>
      </c>
    </row>
    <row r="1267" spans="1:9" ht="20.399999999999999" x14ac:dyDescent="0.3">
      <c r="A1267" s="3">
        <v>44874</v>
      </c>
      <c r="B1267" s="16" t="s">
        <v>11578</v>
      </c>
      <c r="C1267" s="16" t="s">
        <v>11579</v>
      </c>
      <c r="D1267" s="16" t="s">
        <v>3384</v>
      </c>
      <c r="E1267" s="16" t="s">
        <v>363</v>
      </c>
      <c r="F1267" s="16" t="s">
        <v>634</v>
      </c>
      <c r="G1267" s="190">
        <v>67.521100000000004</v>
      </c>
      <c r="H1267" s="16" t="s">
        <v>11580</v>
      </c>
      <c r="I1267" s="6" t="s">
        <v>2024</v>
      </c>
    </row>
    <row r="1268" spans="1:9" ht="20.399999999999999" x14ac:dyDescent="0.3">
      <c r="A1268" s="3">
        <v>44874</v>
      </c>
      <c r="B1268" s="16" t="s">
        <v>11581</v>
      </c>
      <c r="C1268" s="16" t="s">
        <v>11582</v>
      </c>
      <c r="D1268" s="16" t="s">
        <v>11583</v>
      </c>
      <c r="E1268" s="16" t="s">
        <v>363</v>
      </c>
      <c r="F1268" s="16" t="s">
        <v>8243</v>
      </c>
      <c r="G1268" s="190">
        <v>0.53539999999999999</v>
      </c>
      <c r="H1268" s="16" t="s">
        <v>11584</v>
      </c>
      <c r="I1268" s="6" t="s">
        <v>2024</v>
      </c>
    </row>
    <row r="1269" spans="1:9" ht="20.399999999999999" x14ac:dyDescent="0.3">
      <c r="A1269" s="3">
        <v>44874</v>
      </c>
      <c r="B1269" s="16" t="s">
        <v>1414</v>
      </c>
      <c r="C1269" s="16" t="s">
        <v>11585</v>
      </c>
      <c r="D1269" s="16" t="s">
        <v>5294</v>
      </c>
      <c r="E1269" s="16" t="s">
        <v>363</v>
      </c>
      <c r="F1269" s="16" t="s">
        <v>11586</v>
      </c>
      <c r="G1269" s="190">
        <v>31.861699999999999</v>
      </c>
      <c r="H1269" s="16" t="s">
        <v>11587</v>
      </c>
      <c r="I1269" s="6" t="s">
        <v>2024</v>
      </c>
    </row>
    <row r="1270" spans="1:9" ht="30.6" x14ac:dyDescent="0.3">
      <c r="A1270" s="3">
        <v>44874</v>
      </c>
      <c r="B1270" s="16" t="s">
        <v>10498</v>
      </c>
      <c r="C1270" s="16" t="s">
        <v>11588</v>
      </c>
      <c r="D1270" s="16" t="s">
        <v>2815</v>
      </c>
      <c r="E1270" s="16" t="s">
        <v>363</v>
      </c>
      <c r="F1270" s="16" t="s">
        <v>373</v>
      </c>
      <c r="G1270" s="190">
        <v>37.780799999999999</v>
      </c>
      <c r="H1270" s="16" t="s">
        <v>11589</v>
      </c>
      <c r="I1270" s="6" t="s">
        <v>2024</v>
      </c>
    </row>
    <row r="1271" spans="1:9" ht="20.399999999999999" x14ac:dyDescent="0.3">
      <c r="A1271" s="3">
        <v>44874</v>
      </c>
      <c r="B1271" s="16" t="s">
        <v>11590</v>
      </c>
      <c r="C1271" s="16" t="s">
        <v>11591</v>
      </c>
      <c r="D1271" s="16" t="s">
        <v>5302</v>
      </c>
      <c r="E1271" s="16" t="s">
        <v>368</v>
      </c>
      <c r="F1271" s="16" t="s">
        <v>4337</v>
      </c>
      <c r="G1271" s="190">
        <v>24.457699999999999</v>
      </c>
      <c r="H1271" s="16" t="s">
        <v>11592</v>
      </c>
      <c r="I1271" s="6" t="s">
        <v>2024</v>
      </c>
    </row>
    <row r="1272" spans="1:9" ht="20.399999999999999" x14ac:dyDescent="0.3">
      <c r="A1272" s="3">
        <v>44874</v>
      </c>
      <c r="B1272" s="16" t="s">
        <v>11593</v>
      </c>
      <c r="C1272" s="16" t="s">
        <v>11594</v>
      </c>
      <c r="D1272" s="16" t="s">
        <v>10338</v>
      </c>
      <c r="E1272" s="16" t="s">
        <v>363</v>
      </c>
      <c r="F1272" s="16" t="s">
        <v>872</v>
      </c>
      <c r="G1272" s="190">
        <v>2.2599999999999999E-2</v>
      </c>
      <c r="H1272" s="16" t="s">
        <v>11595</v>
      </c>
      <c r="I1272" s="6" t="s">
        <v>2024</v>
      </c>
    </row>
    <row r="1273" spans="1:9" ht="20.399999999999999" x14ac:dyDescent="0.3">
      <c r="A1273" s="3">
        <v>44874</v>
      </c>
      <c r="B1273" s="16" t="s">
        <v>11596</v>
      </c>
      <c r="C1273" s="16" t="s">
        <v>11597</v>
      </c>
      <c r="D1273" s="16" t="s">
        <v>4791</v>
      </c>
      <c r="E1273" s="16" t="s">
        <v>363</v>
      </c>
      <c r="F1273" s="16" t="s">
        <v>872</v>
      </c>
      <c r="G1273" s="190">
        <v>0.26960000000000001</v>
      </c>
      <c r="H1273" s="16" t="s">
        <v>11598</v>
      </c>
      <c r="I1273" s="6" t="s">
        <v>2024</v>
      </c>
    </row>
    <row r="1274" spans="1:9" ht="20.399999999999999" x14ac:dyDescent="0.3">
      <c r="A1274" s="3">
        <v>44874</v>
      </c>
      <c r="B1274" s="16" t="s">
        <v>11599</v>
      </c>
      <c r="C1274" s="16" t="s">
        <v>11600</v>
      </c>
      <c r="D1274" s="16" t="s">
        <v>11601</v>
      </c>
      <c r="E1274" s="16" t="s">
        <v>368</v>
      </c>
      <c r="F1274" s="16" t="s">
        <v>378</v>
      </c>
      <c r="G1274" s="190">
        <v>85.111900000000006</v>
      </c>
      <c r="H1274" s="16" t="s">
        <v>11602</v>
      </c>
      <c r="I1274" s="6" t="s">
        <v>2024</v>
      </c>
    </row>
    <row r="1275" spans="1:9" ht="20.399999999999999" x14ac:dyDescent="0.3">
      <c r="A1275" s="3">
        <v>44874</v>
      </c>
      <c r="B1275" s="16" t="s">
        <v>11603</v>
      </c>
      <c r="C1275" s="16" t="s">
        <v>11604</v>
      </c>
      <c r="D1275" s="16" t="s">
        <v>7401</v>
      </c>
      <c r="E1275" s="16" t="s">
        <v>368</v>
      </c>
      <c r="F1275" s="16" t="s">
        <v>872</v>
      </c>
      <c r="G1275" s="190">
        <v>1.3360000000000001</v>
      </c>
      <c r="H1275" s="16" t="s">
        <v>11605</v>
      </c>
      <c r="I1275" s="6" t="s">
        <v>2024</v>
      </c>
    </row>
    <row r="1276" spans="1:9" ht="20.399999999999999" x14ac:dyDescent="0.3">
      <c r="A1276" s="3">
        <v>44874</v>
      </c>
      <c r="B1276" s="16" t="s">
        <v>11606</v>
      </c>
      <c r="C1276" s="16" t="s">
        <v>11607</v>
      </c>
      <c r="D1276" s="16" t="s">
        <v>6509</v>
      </c>
      <c r="E1276" s="16" t="s">
        <v>368</v>
      </c>
      <c r="F1276" s="16" t="s">
        <v>362</v>
      </c>
      <c r="G1276" s="190">
        <v>272.94069999999999</v>
      </c>
      <c r="H1276" s="16" t="s">
        <v>11608</v>
      </c>
      <c r="I1276" s="6" t="s">
        <v>2024</v>
      </c>
    </row>
    <row r="1277" spans="1:9" ht="61.2" x14ac:dyDescent="0.3">
      <c r="A1277" s="3">
        <v>44874</v>
      </c>
      <c r="B1277" s="16" t="s">
        <v>11609</v>
      </c>
      <c r="C1277" s="16" t="s">
        <v>11610</v>
      </c>
      <c r="D1277" s="16" t="s">
        <v>11611</v>
      </c>
      <c r="E1277" s="16" t="s">
        <v>368</v>
      </c>
      <c r="F1277" s="16" t="s">
        <v>608</v>
      </c>
      <c r="G1277" s="190">
        <v>126.8297</v>
      </c>
      <c r="H1277" s="16" t="s">
        <v>11612</v>
      </c>
      <c r="I1277" s="6" t="s">
        <v>2024</v>
      </c>
    </row>
    <row r="1278" spans="1:9" ht="30.6" x14ac:dyDescent="0.3">
      <c r="A1278" s="3">
        <v>44874</v>
      </c>
      <c r="B1278" s="16" t="s">
        <v>11613</v>
      </c>
      <c r="C1278" s="16" t="s">
        <v>11614</v>
      </c>
      <c r="D1278" s="16" t="s">
        <v>11615</v>
      </c>
      <c r="E1278" s="16" t="s">
        <v>368</v>
      </c>
      <c r="F1278" s="16" t="s">
        <v>4337</v>
      </c>
      <c r="G1278" s="190">
        <v>57.101700000000001</v>
      </c>
      <c r="H1278" s="16" t="s">
        <v>11616</v>
      </c>
      <c r="I1278" s="6" t="s">
        <v>2024</v>
      </c>
    </row>
    <row r="1279" spans="1:9" ht="20.399999999999999" x14ac:dyDescent="0.3">
      <c r="A1279" s="3">
        <v>44874</v>
      </c>
      <c r="B1279" s="16" t="s">
        <v>11617</v>
      </c>
      <c r="C1279" s="16" t="s">
        <v>11618</v>
      </c>
      <c r="D1279" s="16" t="s">
        <v>2223</v>
      </c>
      <c r="E1279" s="16" t="s">
        <v>478</v>
      </c>
      <c r="F1279" s="16" t="s">
        <v>872</v>
      </c>
      <c r="G1279" s="190">
        <v>2.8000000000000001E-2</v>
      </c>
      <c r="H1279" s="16" t="s">
        <v>11619</v>
      </c>
      <c r="I1279" s="6" t="s">
        <v>2024</v>
      </c>
    </row>
    <row r="1280" spans="1:9" ht="40.799999999999997" x14ac:dyDescent="0.3">
      <c r="A1280" s="3">
        <v>44874</v>
      </c>
      <c r="B1280" s="16" t="s">
        <v>11620</v>
      </c>
      <c r="C1280" s="16" t="s">
        <v>11621</v>
      </c>
      <c r="D1280" s="16" t="s">
        <v>11622</v>
      </c>
      <c r="E1280" s="16" t="s">
        <v>368</v>
      </c>
      <c r="F1280" s="16" t="s">
        <v>7369</v>
      </c>
      <c r="G1280" s="190">
        <v>229.7046</v>
      </c>
      <c r="H1280" s="16" t="s">
        <v>11623</v>
      </c>
      <c r="I1280" s="6" t="s">
        <v>2024</v>
      </c>
    </row>
    <row r="1281" spans="1:9" ht="20.399999999999999" x14ac:dyDescent="0.3">
      <c r="A1281" s="3">
        <v>44874</v>
      </c>
      <c r="B1281" s="16" t="s">
        <v>11624</v>
      </c>
      <c r="C1281" s="16" t="s">
        <v>11625</v>
      </c>
      <c r="D1281" s="16" t="s">
        <v>11626</v>
      </c>
      <c r="E1281" s="16" t="s">
        <v>368</v>
      </c>
      <c r="F1281" s="16" t="s">
        <v>7369</v>
      </c>
      <c r="G1281" s="190">
        <v>134.2859</v>
      </c>
      <c r="H1281" s="16" t="s">
        <v>11627</v>
      </c>
      <c r="I1281" s="6" t="s">
        <v>2024</v>
      </c>
    </row>
    <row r="1282" spans="1:9" ht="20.399999999999999" x14ac:dyDescent="0.3">
      <c r="A1282" s="3">
        <v>44874</v>
      </c>
      <c r="B1282" s="16" t="s">
        <v>11624</v>
      </c>
      <c r="C1282" s="16" t="s">
        <v>11628</v>
      </c>
      <c r="D1282" s="16" t="s">
        <v>4119</v>
      </c>
      <c r="E1282" s="16" t="s">
        <v>363</v>
      </c>
      <c r="F1282" s="16" t="s">
        <v>7369</v>
      </c>
      <c r="G1282" s="190">
        <v>2.3090000000000002</v>
      </c>
      <c r="H1282" s="16" t="s">
        <v>11629</v>
      </c>
      <c r="I1282" s="6" t="s">
        <v>2024</v>
      </c>
    </row>
    <row r="1283" spans="1:9" ht="20.399999999999999" x14ac:dyDescent="0.3">
      <c r="A1283" s="3">
        <v>44874</v>
      </c>
      <c r="B1283" s="16" t="s">
        <v>11630</v>
      </c>
      <c r="C1283" s="16" t="s">
        <v>11631</v>
      </c>
      <c r="D1283" s="16" t="s">
        <v>11632</v>
      </c>
      <c r="E1283" s="16" t="s">
        <v>363</v>
      </c>
      <c r="F1283" s="16" t="s">
        <v>7369</v>
      </c>
      <c r="G1283" s="190">
        <v>1.575</v>
      </c>
      <c r="H1283" s="16" t="s">
        <v>11633</v>
      </c>
      <c r="I1283" s="6" t="s">
        <v>2024</v>
      </c>
    </row>
    <row r="1284" spans="1:9" ht="40.799999999999997" x14ac:dyDescent="0.3">
      <c r="A1284" s="3">
        <v>44874</v>
      </c>
      <c r="B1284" s="16" t="s">
        <v>11634</v>
      </c>
      <c r="C1284" s="16" t="s">
        <v>11635</v>
      </c>
      <c r="D1284" s="16" t="s">
        <v>11636</v>
      </c>
      <c r="E1284" s="16" t="s">
        <v>368</v>
      </c>
      <c r="F1284" s="16" t="s">
        <v>7369</v>
      </c>
      <c r="G1284" s="190">
        <v>448.71210000000002</v>
      </c>
      <c r="H1284" s="16" t="s">
        <v>11637</v>
      </c>
      <c r="I1284" s="6" t="s">
        <v>2024</v>
      </c>
    </row>
    <row r="1285" spans="1:9" ht="20.399999999999999" x14ac:dyDescent="0.3">
      <c r="A1285" s="3">
        <v>44874</v>
      </c>
      <c r="B1285" s="16" t="s">
        <v>11638</v>
      </c>
      <c r="C1285" s="16" t="s">
        <v>11639</v>
      </c>
      <c r="D1285" s="16" t="s">
        <v>3403</v>
      </c>
      <c r="E1285" s="16" t="s">
        <v>368</v>
      </c>
      <c r="F1285" s="16" t="s">
        <v>872</v>
      </c>
      <c r="G1285" s="190">
        <v>0.26419999999999999</v>
      </c>
      <c r="H1285" s="16" t="s">
        <v>11640</v>
      </c>
      <c r="I1285" s="6" t="s">
        <v>2024</v>
      </c>
    </row>
    <row r="1286" spans="1:9" ht="20.399999999999999" x14ac:dyDescent="0.3">
      <c r="A1286" s="3">
        <v>44874</v>
      </c>
      <c r="B1286" s="16" t="s">
        <v>11641</v>
      </c>
      <c r="C1286" s="16" t="s">
        <v>11642</v>
      </c>
      <c r="D1286" s="16" t="s">
        <v>11643</v>
      </c>
      <c r="E1286" s="16" t="s">
        <v>363</v>
      </c>
      <c r="F1286" s="16" t="s">
        <v>872</v>
      </c>
      <c r="G1286" s="190">
        <v>0.69199999999999995</v>
      </c>
      <c r="H1286" s="16" t="s">
        <v>11644</v>
      </c>
      <c r="I1286" s="6" t="s">
        <v>2024</v>
      </c>
    </row>
    <row r="1287" spans="1:9" ht="20.399999999999999" x14ac:dyDescent="0.3">
      <c r="A1287" s="3">
        <v>44874</v>
      </c>
      <c r="B1287" s="16" t="s">
        <v>11645</v>
      </c>
      <c r="C1287" s="16" t="s">
        <v>11646</v>
      </c>
      <c r="D1287" s="16" t="s">
        <v>11647</v>
      </c>
      <c r="E1287" s="16" t="s">
        <v>363</v>
      </c>
      <c r="F1287" s="16" t="s">
        <v>362</v>
      </c>
      <c r="G1287" s="190">
        <v>6.8230000000000004</v>
      </c>
      <c r="H1287" s="16" t="s">
        <v>11648</v>
      </c>
      <c r="I1287" s="6" t="s">
        <v>2024</v>
      </c>
    </row>
    <row r="1288" spans="1:9" ht="20.399999999999999" x14ac:dyDescent="0.3">
      <c r="A1288" s="3">
        <v>44874</v>
      </c>
      <c r="B1288" s="16" t="s">
        <v>11649</v>
      </c>
      <c r="C1288" s="16" t="s">
        <v>11650</v>
      </c>
      <c r="D1288" s="16" t="s">
        <v>11651</v>
      </c>
      <c r="E1288" s="16" t="s">
        <v>478</v>
      </c>
      <c r="F1288" s="16" t="s">
        <v>872</v>
      </c>
      <c r="G1288" s="190">
        <v>1.0146999999999999</v>
      </c>
      <c r="H1288" s="16" t="s">
        <v>11652</v>
      </c>
      <c r="I1288" s="6" t="s">
        <v>2024</v>
      </c>
    </row>
    <row r="1289" spans="1:9" ht="20.399999999999999" x14ac:dyDescent="0.3">
      <c r="A1289" s="3">
        <v>44874</v>
      </c>
      <c r="B1289" s="16" t="s">
        <v>11653</v>
      </c>
      <c r="C1289" s="16" t="s">
        <v>11654</v>
      </c>
      <c r="D1289" s="16" t="s">
        <v>11651</v>
      </c>
      <c r="E1289" s="16" t="s">
        <v>478</v>
      </c>
      <c r="F1289" s="16" t="s">
        <v>872</v>
      </c>
      <c r="G1289" s="190">
        <v>1.9641</v>
      </c>
      <c r="H1289" s="16" t="s">
        <v>11655</v>
      </c>
      <c r="I1289" s="6" t="s">
        <v>2024</v>
      </c>
    </row>
    <row r="1290" spans="1:9" ht="20.399999999999999" x14ac:dyDescent="0.3">
      <c r="A1290" s="3">
        <v>44874</v>
      </c>
      <c r="B1290" s="16" t="s">
        <v>11656</v>
      </c>
      <c r="C1290" s="16" t="s">
        <v>11657</v>
      </c>
      <c r="D1290" s="16" t="s">
        <v>9555</v>
      </c>
      <c r="E1290" s="16" t="s">
        <v>478</v>
      </c>
      <c r="F1290" s="16" t="s">
        <v>872</v>
      </c>
      <c r="G1290" s="190">
        <v>7.2300000000000003E-2</v>
      </c>
      <c r="H1290" s="16" t="s">
        <v>11658</v>
      </c>
      <c r="I1290" s="6" t="s">
        <v>2024</v>
      </c>
    </row>
    <row r="1291" spans="1:9" ht="40.799999999999997" x14ac:dyDescent="0.3">
      <c r="A1291" s="3">
        <v>44874</v>
      </c>
      <c r="B1291" s="16" t="s">
        <v>11659</v>
      </c>
      <c r="C1291" s="16" t="s">
        <v>11660</v>
      </c>
      <c r="D1291" s="16" t="s">
        <v>11661</v>
      </c>
      <c r="E1291" s="16" t="s">
        <v>368</v>
      </c>
      <c r="F1291" s="16" t="s">
        <v>383</v>
      </c>
      <c r="G1291" s="190">
        <v>151.1046</v>
      </c>
      <c r="H1291" s="16" t="s">
        <v>11662</v>
      </c>
      <c r="I1291" s="6" t="s">
        <v>2024</v>
      </c>
    </row>
    <row r="1292" spans="1:9" ht="20.399999999999999" x14ac:dyDescent="0.3">
      <c r="A1292" s="3">
        <v>44874</v>
      </c>
      <c r="B1292" s="16" t="s">
        <v>11663</v>
      </c>
      <c r="C1292" s="16" t="s">
        <v>11664</v>
      </c>
      <c r="D1292" s="16" t="s">
        <v>6578</v>
      </c>
      <c r="E1292" s="16" t="s">
        <v>478</v>
      </c>
      <c r="F1292" s="16" t="s">
        <v>872</v>
      </c>
      <c r="G1292" s="190">
        <v>1.09E-2</v>
      </c>
      <c r="H1292" s="16" t="s">
        <v>11665</v>
      </c>
      <c r="I1292" s="6" t="s">
        <v>2024</v>
      </c>
    </row>
    <row r="1293" spans="1:9" ht="20.399999999999999" x14ac:dyDescent="0.3">
      <c r="A1293" s="3">
        <v>44874</v>
      </c>
      <c r="B1293" s="16" t="s">
        <v>11666</v>
      </c>
      <c r="C1293" s="16" t="s">
        <v>11667</v>
      </c>
      <c r="D1293" s="16" t="s">
        <v>11065</v>
      </c>
      <c r="E1293" s="16" t="s">
        <v>368</v>
      </c>
      <c r="F1293" s="16" t="s">
        <v>373</v>
      </c>
      <c r="G1293" s="190">
        <v>550.149</v>
      </c>
      <c r="H1293" s="16" t="s">
        <v>11668</v>
      </c>
      <c r="I1293" s="6" t="s">
        <v>2024</v>
      </c>
    </row>
    <row r="1294" spans="1:9" ht="20.399999999999999" x14ac:dyDescent="0.3">
      <c r="A1294" s="3">
        <v>44874</v>
      </c>
      <c r="B1294" s="16" t="s">
        <v>11669</v>
      </c>
      <c r="C1294" s="16" t="s">
        <v>11670</v>
      </c>
      <c r="D1294" s="16" t="s">
        <v>5537</v>
      </c>
      <c r="E1294" s="16" t="s">
        <v>363</v>
      </c>
      <c r="F1294" s="16" t="s">
        <v>643</v>
      </c>
      <c r="G1294" s="190">
        <v>2.0386000000000002</v>
      </c>
      <c r="H1294" s="16" t="s">
        <v>11671</v>
      </c>
      <c r="I1294" s="6" t="s">
        <v>2024</v>
      </c>
    </row>
    <row r="1295" spans="1:9" ht="20.399999999999999" x14ac:dyDescent="0.3">
      <c r="A1295" s="3">
        <v>44874</v>
      </c>
      <c r="B1295" s="16" t="s">
        <v>3447</v>
      </c>
      <c r="C1295" s="16" t="s">
        <v>11672</v>
      </c>
      <c r="D1295" s="16" t="s">
        <v>2894</v>
      </c>
      <c r="E1295" s="16" t="s">
        <v>368</v>
      </c>
      <c r="F1295" s="16" t="s">
        <v>373</v>
      </c>
      <c r="G1295" s="190">
        <v>13.891999999999999</v>
      </c>
      <c r="H1295" s="16" t="s">
        <v>11673</v>
      </c>
      <c r="I1295" s="6" t="s">
        <v>2024</v>
      </c>
    </row>
    <row r="1296" spans="1:9" ht="20.399999999999999" x14ac:dyDescent="0.3">
      <c r="A1296" s="3">
        <v>44874</v>
      </c>
      <c r="B1296" s="16" t="s">
        <v>11674</v>
      </c>
      <c r="C1296" s="16" t="s">
        <v>11675</v>
      </c>
      <c r="D1296" s="16" t="s">
        <v>3650</v>
      </c>
      <c r="E1296" s="16" t="s">
        <v>478</v>
      </c>
      <c r="F1296" s="16" t="s">
        <v>872</v>
      </c>
      <c r="G1296" s="190">
        <v>0.89</v>
      </c>
      <c r="H1296" s="16" t="s">
        <v>11676</v>
      </c>
      <c r="I1296" s="6" t="s">
        <v>2024</v>
      </c>
    </row>
    <row r="1297" spans="1:9" ht="20.399999999999999" x14ac:dyDescent="0.3">
      <c r="A1297" s="3">
        <v>44874</v>
      </c>
      <c r="B1297" s="16" t="s">
        <v>11677</v>
      </c>
      <c r="C1297" s="16" t="s">
        <v>11678</v>
      </c>
      <c r="D1297" s="16" t="s">
        <v>11679</v>
      </c>
      <c r="E1297" s="16" t="s">
        <v>478</v>
      </c>
      <c r="F1297" s="16" t="s">
        <v>872</v>
      </c>
      <c r="G1297" s="190">
        <v>7.8399999999999997E-2</v>
      </c>
      <c r="H1297" s="16" t="s">
        <v>11680</v>
      </c>
      <c r="I1297" s="6" t="s">
        <v>2024</v>
      </c>
    </row>
    <row r="1298" spans="1:9" ht="20.399999999999999" x14ac:dyDescent="0.3">
      <c r="A1298" s="3">
        <v>44874</v>
      </c>
      <c r="B1298" s="16" t="s">
        <v>11681</v>
      </c>
      <c r="C1298" s="16" t="s">
        <v>11682</v>
      </c>
      <c r="D1298" s="16" t="s">
        <v>11683</v>
      </c>
      <c r="E1298" s="16" t="s">
        <v>363</v>
      </c>
      <c r="F1298" s="16" t="s">
        <v>872</v>
      </c>
      <c r="G1298" s="190">
        <v>2.9601999999999999</v>
      </c>
      <c r="H1298" s="16" t="s">
        <v>11684</v>
      </c>
      <c r="I1298" s="6" t="s">
        <v>2024</v>
      </c>
    </row>
    <row r="1299" spans="1:9" ht="20.399999999999999" x14ac:dyDescent="0.3">
      <c r="A1299" s="3">
        <v>44874</v>
      </c>
      <c r="B1299" s="16" t="s">
        <v>11685</v>
      </c>
      <c r="C1299" s="16" t="s">
        <v>11686</v>
      </c>
      <c r="D1299" s="16" t="s">
        <v>11687</v>
      </c>
      <c r="E1299" s="16" t="s">
        <v>363</v>
      </c>
      <c r="F1299" s="16" t="s">
        <v>872</v>
      </c>
      <c r="G1299" s="190">
        <v>0.28639999999999999</v>
      </c>
      <c r="H1299" s="16" t="s">
        <v>11688</v>
      </c>
      <c r="I1299" s="6" t="s">
        <v>2024</v>
      </c>
    </row>
    <row r="1300" spans="1:9" ht="20.399999999999999" x14ac:dyDescent="0.3">
      <c r="A1300" s="3">
        <v>44874</v>
      </c>
      <c r="B1300" s="16" t="s">
        <v>11689</v>
      </c>
      <c r="C1300" s="16" t="s">
        <v>11690</v>
      </c>
      <c r="D1300" s="16" t="s">
        <v>4137</v>
      </c>
      <c r="E1300" s="16" t="s">
        <v>478</v>
      </c>
      <c r="F1300" s="16" t="s">
        <v>872</v>
      </c>
      <c r="G1300" s="190">
        <v>5.9200000000000003E-2</v>
      </c>
      <c r="H1300" s="16" t="s">
        <v>11691</v>
      </c>
      <c r="I1300" s="6" t="s">
        <v>2024</v>
      </c>
    </row>
    <row r="1301" spans="1:9" ht="30.6" x14ac:dyDescent="0.3">
      <c r="A1301" s="3">
        <v>44874</v>
      </c>
      <c r="B1301" s="16" t="s">
        <v>9565</v>
      </c>
      <c r="C1301" s="16" t="s">
        <v>11692</v>
      </c>
      <c r="D1301" s="16" t="s">
        <v>9567</v>
      </c>
      <c r="E1301" s="16" t="s">
        <v>368</v>
      </c>
      <c r="F1301" s="16" t="s">
        <v>378</v>
      </c>
      <c r="G1301" s="190">
        <v>5.6675000000000004</v>
      </c>
      <c r="H1301" s="16" t="s">
        <v>11693</v>
      </c>
      <c r="I1301" s="6" t="s">
        <v>2024</v>
      </c>
    </row>
    <row r="1302" spans="1:9" ht="20.399999999999999" x14ac:dyDescent="0.3">
      <c r="A1302" s="3">
        <v>44874</v>
      </c>
      <c r="B1302" s="16" t="s">
        <v>11694</v>
      </c>
      <c r="C1302" s="16" t="s">
        <v>11695</v>
      </c>
      <c r="D1302" s="16" t="s">
        <v>11696</v>
      </c>
      <c r="E1302" s="16" t="s">
        <v>363</v>
      </c>
      <c r="F1302" s="16" t="s">
        <v>872</v>
      </c>
      <c r="G1302" s="190">
        <v>0.33289999999999997</v>
      </c>
      <c r="H1302" s="16" t="s">
        <v>11697</v>
      </c>
      <c r="I1302" s="6" t="s">
        <v>2024</v>
      </c>
    </row>
    <row r="1303" spans="1:9" ht="71.400000000000006" x14ac:dyDescent="0.3">
      <c r="A1303" s="3">
        <v>44874</v>
      </c>
      <c r="B1303" s="16" t="s">
        <v>11307</v>
      </c>
      <c r="C1303" s="16" t="s">
        <v>11698</v>
      </c>
      <c r="D1303" s="16" t="s">
        <v>11699</v>
      </c>
      <c r="E1303" s="16" t="s">
        <v>368</v>
      </c>
      <c r="F1303" s="16" t="s">
        <v>373</v>
      </c>
      <c r="G1303" s="190">
        <v>492.67410000000001</v>
      </c>
      <c r="H1303" s="16" t="s">
        <v>11700</v>
      </c>
      <c r="I1303" s="6" t="s">
        <v>2024</v>
      </c>
    </row>
    <row r="1304" spans="1:9" ht="20.399999999999999" x14ac:dyDescent="0.3">
      <c r="A1304" s="3">
        <v>44909</v>
      </c>
      <c r="B1304" s="4" t="s">
        <v>12173</v>
      </c>
      <c r="C1304" s="4" t="s">
        <v>12174</v>
      </c>
      <c r="D1304" s="4" t="s">
        <v>4422</v>
      </c>
      <c r="E1304" s="4" t="s">
        <v>363</v>
      </c>
      <c r="F1304" s="4" t="s">
        <v>7369</v>
      </c>
      <c r="G1304" s="171">
        <v>1.0002</v>
      </c>
      <c r="H1304" s="4" t="s">
        <v>12175</v>
      </c>
      <c r="I1304" s="6" t="s">
        <v>2024</v>
      </c>
    </row>
    <row r="1305" spans="1:9" ht="20.399999999999999" x14ac:dyDescent="0.3">
      <c r="A1305" s="3">
        <v>44909</v>
      </c>
      <c r="B1305" s="4" t="s">
        <v>12176</v>
      </c>
      <c r="C1305" s="4" t="s">
        <v>12177</v>
      </c>
      <c r="D1305" s="4" t="s">
        <v>12178</v>
      </c>
      <c r="E1305" s="4" t="s">
        <v>363</v>
      </c>
      <c r="F1305" s="4" t="s">
        <v>7369</v>
      </c>
      <c r="G1305" s="171">
        <v>25.0166</v>
      </c>
      <c r="H1305" s="4" t="s">
        <v>12179</v>
      </c>
      <c r="I1305" s="6" t="s">
        <v>2024</v>
      </c>
    </row>
    <row r="1306" spans="1:9" ht="20.399999999999999" x14ac:dyDescent="0.3">
      <c r="A1306" s="3">
        <v>44909</v>
      </c>
      <c r="B1306" s="4" t="s">
        <v>12180</v>
      </c>
      <c r="C1306" s="4" t="s">
        <v>12181</v>
      </c>
      <c r="D1306" s="4" t="s">
        <v>12178</v>
      </c>
      <c r="E1306" s="4" t="s">
        <v>363</v>
      </c>
      <c r="F1306" s="4" t="s">
        <v>7369</v>
      </c>
      <c r="G1306" s="171">
        <v>18.664000000000001</v>
      </c>
      <c r="H1306" s="4" t="s">
        <v>12182</v>
      </c>
      <c r="I1306" s="6" t="s">
        <v>2024</v>
      </c>
    </row>
    <row r="1307" spans="1:9" ht="20.399999999999999" x14ac:dyDescent="0.3">
      <c r="A1307" s="3">
        <v>44909</v>
      </c>
      <c r="B1307" s="4" t="s">
        <v>12183</v>
      </c>
      <c r="C1307" s="4" t="s">
        <v>12184</v>
      </c>
      <c r="D1307" s="4" t="s">
        <v>5990</v>
      </c>
      <c r="E1307" s="4" t="s">
        <v>478</v>
      </c>
      <c r="F1307" s="4" t="s">
        <v>872</v>
      </c>
      <c r="G1307" s="171">
        <v>1.8700000000000001E-2</v>
      </c>
      <c r="H1307" s="4" t="s">
        <v>12185</v>
      </c>
      <c r="I1307" s="6" t="s">
        <v>2024</v>
      </c>
    </row>
    <row r="1308" spans="1:9" ht="20.399999999999999" x14ac:dyDescent="0.3">
      <c r="A1308" s="3">
        <v>44909</v>
      </c>
      <c r="B1308" s="4" t="s">
        <v>12186</v>
      </c>
      <c r="C1308" s="4" t="s">
        <v>12187</v>
      </c>
      <c r="D1308" s="4" t="s">
        <v>5986</v>
      </c>
      <c r="E1308" s="4" t="s">
        <v>363</v>
      </c>
      <c r="F1308" s="4" t="s">
        <v>872</v>
      </c>
      <c r="G1308" s="171">
        <v>0.46479999999999999</v>
      </c>
      <c r="H1308" s="4" t="s">
        <v>12188</v>
      </c>
      <c r="I1308" s="6" t="s">
        <v>2024</v>
      </c>
    </row>
    <row r="1309" spans="1:9" ht="20.399999999999999" x14ac:dyDescent="0.3">
      <c r="A1309" s="3">
        <v>44909</v>
      </c>
      <c r="B1309" s="4" t="s">
        <v>12189</v>
      </c>
      <c r="C1309" s="4" t="s">
        <v>12190</v>
      </c>
      <c r="D1309" s="4" t="s">
        <v>9187</v>
      </c>
      <c r="E1309" s="4" t="s">
        <v>363</v>
      </c>
      <c r="F1309" s="4" t="s">
        <v>872</v>
      </c>
      <c r="G1309" s="171">
        <v>2.2599999999999999E-2</v>
      </c>
      <c r="H1309" s="4" t="s">
        <v>12191</v>
      </c>
      <c r="I1309" s="6" t="s">
        <v>2024</v>
      </c>
    </row>
    <row r="1310" spans="1:9" ht="30.6" x14ac:dyDescent="0.3">
      <c r="A1310" s="3">
        <v>44909</v>
      </c>
      <c r="B1310" s="4" t="s">
        <v>12192</v>
      </c>
      <c r="C1310" s="4" t="s">
        <v>12193</v>
      </c>
      <c r="D1310" s="4" t="s">
        <v>7027</v>
      </c>
      <c r="E1310" s="4" t="s">
        <v>363</v>
      </c>
      <c r="F1310" s="4" t="s">
        <v>872</v>
      </c>
      <c r="G1310" s="171">
        <v>0.25819999999999999</v>
      </c>
      <c r="H1310" s="4" t="s">
        <v>12194</v>
      </c>
      <c r="I1310" s="6" t="s">
        <v>2024</v>
      </c>
    </row>
    <row r="1311" spans="1:9" ht="20.399999999999999" x14ac:dyDescent="0.3">
      <c r="A1311" s="3">
        <v>44909</v>
      </c>
      <c r="B1311" s="4" t="s">
        <v>12195</v>
      </c>
      <c r="C1311" s="4" t="s">
        <v>12196</v>
      </c>
      <c r="D1311" s="4" t="s">
        <v>7027</v>
      </c>
      <c r="E1311" s="4" t="s">
        <v>363</v>
      </c>
      <c r="F1311" s="4" t="s">
        <v>872</v>
      </c>
      <c r="G1311" s="171">
        <v>0.1885</v>
      </c>
      <c r="H1311" s="4" t="s">
        <v>12197</v>
      </c>
      <c r="I1311" s="6" t="s">
        <v>2024</v>
      </c>
    </row>
    <row r="1312" spans="1:9" ht="20.399999999999999" x14ac:dyDescent="0.3">
      <c r="A1312" s="3">
        <v>44909</v>
      </c>
      <c r="B1312" s="4" t="s">
        <v>12198</v>
      </c>
      <c r="C1312" s="4" t="s">
        <v>12199</v>
      </c>
      <c r="D1312" s="4" t="s">
        <v>9187</v>
      </c>
      <c r="E1312" s="4" t="s">
        <v>363</v>
      </c>
      <c r="F1312" s="4" t="s">
        <v>872</v>
      </c>
      <c r="G1312" s="171">
        <v>1.2699999999999999E-2</v>
      </c>
      <c r="H1312" s="4" t="s">
        <v>12200</v>
      </c>
      <c r="I1312" s="6" t="s">
        <v>2024</v>
      </c>
    </row>
    <row r="1313" spans="1:9" ht="20.399999999999999" x14ac:dyDescent="0.3">
      <c r="A1313" s="3">
        <v>44909</v>
      </c>
      <c r="B1313" s="4" t="s">
        <v>12201</v>
      </c>
      <c r="C1313" s="4" t="s">
        <v>12202</v>
      </c>
      <c r="D1313" s="4" t="s">
        <v>12203</v>
      </c>
      <c r="E1313" s="4" t="s">
        <v>363</v>
      </c>
      <c r="F1313" s="4" t="s">
        <v>7369</v>
      </c>
      <c r="G1313" s="171">
        <v>0.37559999999999999</v>
      </c>
      <c r="H1313" s="4" t="s">
        <v>12204</v>
      </c>
      <c r="I1313" s="6" t="s">
        <v>2024</v>
      </c>
    </row>
    <row r="1314" spans="1:9" ht="20.399999999999999" x14ac:dyDescent="0.3">
      <c r="A1314" s="3">
        <v>44909</v>
      </c>
      <c r="B1314" s="4" t="s">
        <v>12205</v>
      </c>
      <c r="C1314" s="4" t="s">
        <v>12206</v>
      </c>
      <c r="D1314" s="4" t="s">
        <v>12207</v>
      </c>
      <c r="E1314" s="4" t="s">
        <v>363</v>
      </c>
      <c r="F1314" s="4" t="s">
        <v>872</v>
      </c>
      <c r="G1314" s="171">
        <v>7.0000000000000001E-3</v>
      </c>
      <c r="H1314" s="4" t="s">
        <v>12208</v>
      </c>
      <c r="I1314" s="6" t="s">
        <v>2024</v>
      </c>
    </row>
    <row r="1315" spans="1:9" ht="20.399999999999999" x14ac:dyDescent="0.3">
      <c r="A1315" s="3">
        <v>44909</v>
      </c>
      <c r="B1315" s="4" t="s">
        <v>12209</v>
      </c>
      <c r="C1315" s="4" t="s">
        <v>12210</v>
      </c>
      <c r="D1315" s="4" t="s">
        <v>3704</v>
      </c>
      <c r="E1315" s="4" t="s">
        <v>363</v>
      </c>
      <c r="F1315" s="4" t="s">
        <v>872</v>
      </c>
      <c r="G1315" s="171">
        <v>5.1700000000000003E-2</v>
      </c>
      <c r="H1315" s="4" t="s">
        <v>12211</v>
      </c>
      <c r="I1315" s="6" t="s">
        <v>2024</v>
      </c>
    </row>
    <row r="1316" spans="1:9" ht="20.399999999999999" x14ac:dyDescent="0.3">
      <c r="A1316" s="3">
        <v>44909</v>
      </c>
      <c r="B1316" s="4" t="s">
        <v>12212</v>
      </c>
      <c r="C1316" s="4" t="s">
        <v>12213</v>
      </c>
      <c r="D1316" s="4" t="s">
        <v>6231</v>
      </c>
      <c r="E1316" s="4" t="s">
        <v>478</v>
      </c>
      <c r="F1316" s="4" t="s">
        <v>872</v>
      </c>
      <c r="G1316" s="171">
        <v>2.4799999999999999E-2</v>
      </c>
      <c r="H1316" s="4" t="s">
        <v>12214</v>
      </c>
      <c r="I1316" s="6" t="s">
        <v>2024</v>
      </c>
    </row>
    <row r="1317" spans="1:9" ht="20.399999999999999" x14ac:dyDescent="0.3">
      <c r="A1317" s="3">
        <v>44909</v>
      </c>
      <c r="B1317" s="4" t="s">
        <v>12215</v>
      </c>
      <c r="C1317" s="4" t="s">
        <v>12216</v>
      </c>
      <c r="D1317" s="4" t="s">
        <v>7750</v>
      </c>
      <c r="E1317" s="4" t="s">
        <v>478</v>
      </c>
      <c r="F1317" s="4" t="s">
        <v>872</v>
      </c>
      <c r="G1317" s="171">
        <v>5.4800000000000001E-2</v>
      </c>
      <c r="H1317" s="4" t="s">
        <v>12217</v>
      </c>
      <c r="I1317" s="6" t="s">
        <v>2024</v>
      </c>
    </row>
    <row r="1318" spans="1:9" ht="30.6" x14ac:dyDescent="0.3">
      <c r="A1318" s="3">
        <v>44909</v>
      </c>
      <c r="B1318" s="4" t="s">
        <v>12218</v>
      </c>
      <c r="C1318" s="4" t="s">
        <v>12219</v>
      </c>
      <c r="D1318" s="4" t="s">
        <v>12220</v>
      </c>
      <c r="E1318" s="4" t="s">
        <v>368</v>
      </c>
      <c r="F1318" s="4" t="s">
        <v>477</v>
      </c>
      <c r="G1318" s="171">
        <v>540.28790000000004</v>
      </c>
      <c r="H1318" s="4" t="s">
        <v>12221</v>
      </c>
      <c r="I1318" s="6" t="s">
        <v>2024</v>
      </c>
    </row>
    <row r="1319" spans="1:9" ht="20.399999999999999" x14ac:dyDescent="0.3">
      <c r="A1319" s="3">
        <v>44909</v>
      </c>
      <c r="B1319" s="4" t="s">
        <v>12222</v>
      </c>
      <c r="C1319" s="4" t="s">
        <v>12223</v>
      </c>
      <c r="D1319" s="4" t="s">
        <v>2046</v>
      </c>
      <c r="E1319" s="4" t="s">
        <v>478</v>
      </c>
      <c r="F1319" s="4" t="s">
        <v>872</v>
      </c>
      <c r="G1319" s="171">
        <v>0.16800000000000001</v>
      </c>
      <c r="H1319" s="4" t="s">
        <v>12224</v>
      </c>
      <c r="I1319" s="6" t="s">
        <v>2024</v>
      </c>
    </row>
    <row r="1320" spans="1:9" ht="40.799999999999997" x14ac:dyDescent="0.3">
      <c r="A1320" s="3">
        <v>44909</v>
      </c>
      <c r="B1320" s="4" t="s">
        <v>12225</v>
      </c>
      <c r="C1320" s="4" t="s">
        <v>12226</v>
      </c>
      <c r="D1320" s="4" t="s">
        <v>12227</v>
      </c>
      <c r="E1320" s="4" t="s">
        <v>368</v>
      </c>
      <c r="F1320" s="4" t="s">
        <v>383</v>
      </c>
      <c r="G1320" s="171">
        <v>910.73360000000002</v>
      </c>
      <c r="H1320" s="4" t="s">
        <v>12228</v>
      </c>
      <c r="I1320" s="6" t="s">
        <v>2024</v>
      </c>
    </row>
    <row r="1321" spans="1:9" ht="30.6" x14ac:dyDescent="0.3">
      <c r="A1321" s="3">
        <v>44909</v>
      </c>
      <c r="B1321" s="4" t="s">
        <v>12229</v>
      </c>
      <c r="C1321" s="4" t="s">
        <v>12230</v>
      </c>
      <c r="D1321" s="4" t="s">
        <v>12231</v>
      </c>
      <c r="E1321" s="4" t="s">
        <v>368</v>
      </c>
      <c r="F1321" s="4" t="s">
        <v>477</v>
      </c>
      <c r="G1321" s="171">
        <v>989.16840000000002</v>
      </c>
      <c r="H1321" s="4" t="s">
        <v>12232</v>
      </c>
      <c r="I1321" s="6" t="s">
        <v>2024</v>
      </c>
    </row>
    <row r="1322" spans="1:9" ht="20.399999999999999" x14ac:dyDescent="0.3">
      <c r="A1322" s="3">
        <v>44909</v>
      </c>
      <c r="B1322" s="4" t="s">
        <v>12233</v>
      </c>
      <c r="C1322" s="4" t="s">
        <v>12234</v>
      </c>
      <c r="D1322" s="4" t="s">
        <v>3327</v>
      </c>
      <c r="E1322" s="4" t="s">
        <v>363</v>
      </c>
      <c r="F1322" s="4" t="s">
        <v>872</v>
      </c>
      <c r="G1322" s="171">
        <v>1.8700000000000001E-2</v>
      </c>
      <c r="H1322" s="4" t="s">
        <v>12235</v>
      </c>
      <c r="I1322" s="6" t="s">
        <v>2024</v>
      </c>
    </row>
    <row r="1323" spans="1:9" ht="20.399999999999999" x14ac:dyDescent="0.3">
      <c r="A1323" s="3">
        <v>44909</v>
      </c>
      <c r="B1323" s="4" t="s">
        <v>12236</v>
      </c>
      <c r="C1323" s="4" t="s">
        <v>12237</v>
      </c>
      <c r="D1323" s="4" t="s">
        <v>3331</v>
      </c>
      <c r="E1323" s="4" t="s">
        <v>363</v>
      </c>
      <c r="F1323" s="4" t="s">
        <v>634</v>
      </c>
      <c r="G1323" s="171">
        <v>6.7786999999999997</v>
      </c>
      <c r="H1323" s="4" t="s">
        <v>12238</v>
      </c>
      <c r="I1323" s="6" t="s">
        <v>2024</v>
      </c>
    </row>
    <row r="1324" spans="1:9" ht="20.399999999999999" x14ac:dyDescent="0.3">
      <c r="A1324" s="3">
        <v>44909</v>
      </c>
      <c r="B1324" s="4" t="s">
        <v>12239</v>
      </c>
      <c r="C1324" s="4" t="s">
        <v>12240</v>
      </c>
      <c r="D1324" s="4" t="s">
        <v>12241</v>
      </c>
      <c r="E1324" s="4" t="s">
        <v>363</v>
      </c>
      <c r="F1324" s="4" t="s">
        <v>872</v>
      </c>
      <c r="G1324" s="171">
        <v>0.42209999999999998</v>
      </c>
      <c r="H1324" s="4" t="s">
        <v>12242</v>
      </c>
      <c r="I1324" s="6" t="s">
        <v>2024</v>
      </c>
    </row>
    <row r="1325" spans="1:9" ht="20.399999999999999" x14ac:dyDescent="0.3">
      <c r="A1325" s="3">
        <v>44909</v>
      </c>
      <c r="B1325" s="4" t="s">
        <v>12243</v>
      </c>
      <c r="C1325" s="4" t="s">
        <v>12244</v>
      </c>
      <c r="D1325" s="4" t="s">
        <v>7075</v>
      </c>
      <c r="E1325" s="4" t="s">
        <v>363</v>
      </c>
      <c r="F1325" s="4" t="s">
        <v>872</v>
      </c>
      <c r="G1325" s="171">
        <v>6.6900000000000001E-2</v>
      </c>
      <c r="H1325" s="4" t="s">
        <v>12245</v>
      </c>
      <c r="I1325" s="6" t="s">
        <v>2024</v>
      </c>
    </row>
    <row r="1326" spans="1:9" ht="20.399999999999999" x14ac:dyDescent="0.3">
      <c r="A1326" s="3">
        <v>44909</v>
      </c>
      <c r="B1326" s="4" t="s">
        <v>12246</v>
      </c>
      <c r="C1326" s="4" t="s">
        <v>12247</v>
      </c>
      <c r="D1326" s="4" t="s">
        <v>3493</v>
      </c>
      <c r="E1326" s="4" t="s">
        <v>478</v>
      </c>
      <c r="F1326" s="4" t="s">
        <v>872</v>
      </c>
      <c r="G1326" s="171">
        <v>4.7100000000000003E-2</v>
      </c>
      <c r="H1326" s="4" t="s">
        <v>12248</v>
      </c>
      <c r="I1326" s="6" t="s">
        <v>2024</v>
      </c>
    </row>
    <row r="1327" spans="1:9" ht="20.399999999999999" x14ac:dyDescent="0.3">
      <c r="A1327" s="3">
        <v>44909</v>
      </c>
      <c r="B1327" s="4" t="s">
        <v>12249</v>
      </c>
      <c r="C1327" s="4" t="s">
        <v>12250</v>
      </c>
      <c r="D1327" s="4" t="s">
        <v>7075</v>
      </c>
      <c r="E1327" s="4" t="s">
        <v>478</v>
      </c>
      <c r="F1327" s="4" t="s">
        <v>872</v>
      </c>
      <c r="G1327" s="171">
        <v>4.1399999999999999E-2</v>
      </c>
      <c r="H1327" s="4" t="s">
        <v>12251</v>
      </c>
      <c r="I1327" s="6" t="s">
        <v>2024</v>
      </c>
    </row>
    <row r="1328" spans="1:9" ht="20.399999999999999" x14ac:dyDescent="0.3">
      <c r="A1328" s="3">
        <v>44909</v>
      </c>
      <c r="B1328" s="4" t="s">
        <v>12252</v>
      </c>
      <c r="C1328" s="4" t="s">
        <v>12253</v>
      </c>
      <c r="D1328" s="4" t="s">
        <v>12254</v>
      </c>
      <c r="E1328" s="4" t="s">
        <v>363</v>
      </c>
      <c r="F1328" s="4" t="s">
        <v>477</v>
      </c>
      <c r="G1328" s="171">
        <v>8.7649000000000008</v>
      </c>
      <c r="H1328" s="4" t="s">
        <v>12255</v>
      </c>
      <c r="I1328" s="6" t="s">
        <v>2024</v>
      </c>
    </row>
    <row r="1329" spans="1:9" ht="20.399999999999999" x14ac:dyDescent="0.3">
      <c r="A1329" s="3">
        <v>44909</v>
      </c>
      <c r="B1329" s="4" t="s">
        <v>12256</v>
      </c>
      <c r="C1329" s="4" t="s">
        <v>12257</v>
      </c>
      <c r="D1329" s="4" t="s">
        <v>12258</v>
      </c>
      <c r="E1329" s="4" t="s">
        <v>363</v>
      </c>
      <c r="F1329" s="4" t="s">
        <v>643</v>
      </c>
      <c r="G1329" s="171">
        <v>16.216799999999999</v>
      </c>
      <c r="H1329" s="4" t="s">
        <v>12259</v>
      </c>
      <c r="I1329" s="6" t="s">
        <v>2024</v>
      </c>
    </row>
    <row r="1330" spans="1:9" ht="20.399999999999999" x14ac:dyDescent="0.3">
      <c r="A1330" s="3">
        <v>44909</v>
      </c>
      <c r="B1330" s="4" t="s">
        <v>12260</v>
      </c>
      <c r="C1330" s="4" t="s">
        <v>12261</v>
      </c>
      <c r="D1330" s="4" t="s">
        <v>12262</v>
      </c>
      <c r="E1330" s="4" t="s">
        <v>478</v>
      </c>
      <c r="F1330" s="4" t="s">
        <v>872</v>
      </c>
      <c r="G1330" s="171">
        <v>0.21640000000000001</v>
      </c>
      <c r="H1330" s="4" t="s">
        <v>12263</v>
      </c>
      <c r="I1330" s="6" t="s">
        <v>2024</v>
      </c>
    </row>
    <row r="1331" spans="1:9" ht="20.399999999999999" x14ac:dyDescent="0.3">
      <c r="A1331" s="3">
        <v>44909</v>
      </c>
      <c r="B1331" s="4" t="s">
        <v>12264</v>
      </c>
      <c r="C1331" s="4" t="s">
        <v>12265</v>
      </c>
      <c r="D1331" s="4" t="s">
        <v>12266</v>
      </c>
      <c r="E1331" s="4" t="s">
        <v>363</v>
      </c>
      <c r="F1331" s="4" t="s">
        <v>872</v>
      </c>
      <c r="G1331" s="171">
        <v>5.3999999999999999E-2</v>
      </c>
      <c r="H1331" s="4" t="s">
        <v>12267</v>
      </c>
      <c r="I1331" s="6" t="s">
        <v>2024</v>
      </c>
    </row>
    <row r="1332" spans="1:9" ht="20.399999999999999" x14ac:dyDescent="0.3">
      <c r="A1332" s="3">
        <v>44909</v>
      </c>
      <c r="B1332" s="4" t="s">
        <v>12268</v>
      </c>
      <c r="C1332" s="4" t="s">
        <v>12269</v>
      </c>
      <c r="D1332" s="4" t="s">
        <v>12270</v>
      </c>
      <c r="E1332" s="4" t="s">
        <v>478</v>
      </c>
      <c r="F1332" s="4" t="s">
        <v>872</v>
      </c>
      <c r="G1332" s="171">
        <v>1.9699999999999999E-2</v>
      </c>
      <c r="H1332" s="4" t="s">
        <v>12271</v>
      </c>
      <c r="I1332" s="6" t="s">
        <v>2024</v>
      </c>
    </row>
    <row r="1333" spans="1:9" ht="20.399999999999999" x14ac:dyDescent="0.3">
      <c r="A1333" s="3">
        <v>44909</v>
      </c>
      <c r="B1333" s="4" t="s">
        <v>12272</v>
      </c>
      <c r="C1333" s="4" t="s">
        <v>12273</v>
      </c>
      <c r="D1333" s="4" t="s">
        <v>10867</v>
      </c>
      <c r="E1333" s="4" t="s">
        <v>363</v>
      </c>
      <c r="F1333" s="4" t="s">
        <v>362</v>
      </c>
      <c r="G1333" s="171">
        <v>3.3658999999999999</v>
      </c>
      <c r="H1333" s="4" t="s">
        <v>12274</v>
      </c>
      <c r="I1333" s="6" t="s">
        <v>2024</v>
      </c>
    </row>
    <row r="1334" spans="1:9" ht="30.6" x14ac:dyDescent="0.3">
      <c r="A1334" s="3">
        <v>44909</v>
      </c>
      <c r="B1334" s="4" t="s">
        <v>9958</v>
      </c>
      <c r="C1334" s="4" t="s">
        <v>12275</v>
      </c>
      <c r="D1334" s="4" t="s">
        <v>12276</v>
      </c>
      <c r="E1334" s="4" t="s">
        <v>368</v>
      </c>
      <c r="F1334" s="4" t="s">
        <v>4337</v>
      </c>
      <c r="G1334" s="171">
        <v>302.83550000000002</v>
      </c>
      <c r="H1334" s="4" t="s">
        <v>12277</v>
      </c>
      <c r="I1334" s="6" t="s">
        <v>2024</v>
      </c>
    </row>
    <row r="1335" spans="1:9" ht="20.399999999999999" x14ac:dyDescent="0.3">
      <c r="A1335" s="3">
        <v>44909</v>
      </c>
      <c r="B1335" s="4" t="s">
        <v>12278</v>
      </c>
      <c r="C1335" s="4" t="s">
        <v>12279</v>
      </c>
      <c r="D1335" s="4" t="s">
        <v>12280</v>
      </c>
      <c r="E1335" s="4" t="s">
        <v>368</v>
      </c>
      <c r="F1335" s="4" t="s">
        <v>378</v>
      </c>
      <c r="G1335" s="171">
        <v>547.22140000000002</v>
      </c>
      <c r="H1335" s="4" t="s">
        <v>12281</v>
      </c>
      <c r="I1335" s="6" t="s">
        <v>2024</v>
      </c>
    </row>
    <row r="1336" spans="1:9" ht="20.399999999999999" x14ac:dyDescent="0.3">
      <c r="A1336" s="3">
        <v>44909</v>
      </c>
      <c r="B1336" s="4" t="s">
        <v>12282</v>
      </c>
      <c r="C1336" s="4" t="s">
        <v>12283</v>
      </c>
      <c r="D1336" s="4" t="s">
        <v>12276</v>
      </c>
      <c r="E1336" s="4" t="s">
        <v>363</v>
      </c>
      <c r="F1336" s="4" t="s">
        <v>378</v>
      </c>
      <c r="G1336" s="171">
        <v>40.269799999999996</v>
      </c>
      <c r="H1336" s="4" t="s">
        <v>12284</v>
      </c>
      <c r="I1336" s="6" t="s">
        <v>2024</v>
      </c>
    </row>
    <row r="1337" spans="1:9" ht="20.399999999999999" x14ac:dyDescent="0.3">
      <c r="A1337" s="3">
        <v>44909</v>
      </c>
      <c r="B1337" s="4" t="s">
        <v>12285</v>
      </c>
      <c r="C1337" s="4" t="s">
        <v>12286</v>
      </c>
      <c r="D1337" s="4" t="s">
        <v>12287</v>
      </c>
      <c r="E1337" s="4" t="s">
        <v>363</v>
      </c>
      <c r="F1337" s="4" t="s">
        <v>872</v>
      </c>
      <c r="G1337" s="171">
        <v>0.1</v>
      </c>
      <c r="H1337" s="4" t="s">
        <v>12288</v>
      </c>
      <c r="I1337" s="6" t="s">
        <v>2024</v>
      </c>
    </row>
    <row r="1338" spans="1:9" ht="40.799999999999997" x14ac:dyDescent="0.3">
      <c r="A1338" s="3">
        <v>44909</v>
      </c>
      <c r="B1338" s="4" t="s">
        <v>12289</v>
      </c>
      <c r="C1338" s="4" t="s">
        <v>12290</v>
      </c>
      <c r="D1338" s="4" t="s">
        <v>12291</v>
      </c>
      <c r="E1338" s="4" t="s">
        <v>363</v>
      </c>
      <c r="F1338" s="4" t="s">
        <v>373</v>
      </c>
      <c r="G1338" s="171">
        <v>310.31490000000002</v>
      </c>
      <c r="H1338" s="4" t="s">
        <v>12292</v>
      </c>
      <c r="I1338" s="6" t="s">
        <v>2024</v>
      </c>
    </row>
    <row r="1339" spans="1:9" ht="20.399999999999999" x14ac:dyDescent="0.3">
      <c r="A1339" s="3">
        <v>44909</v>
      </c>
      <c r="B1339" s="4" t="s">
        <v>12293</v>
      </c>
      <c r="C1339" s="4" t="s">
        <v>12294</v>
      </c>
      <c r="D1339" s="4" t="s">
        <v>12295</v>
      </c>
      <c r="E1339" s="4" t="s">
        <v>363</v>
      </c>
      <c r="F1339" s="4" t="s">
        <v>872</v>
      </c>
      <c r="G1339" s="171">
        <v>0.45329999999999998</v>
      </c>
      <c r="H1339" s="4" t="s">
        <v>12296</v>
      </c>
      <c r="I1339" s="6" t="s">
        <v>2024</v>
      </c>
    </row>
    <row r="1340" spans="1:9" ht="40.799999999999997" x14ac:dyDescent="0.3">
      <c r="A1340" s="3">
        <v>44909</v>
      </c>
      <c r="B1340" s="4" t="s">
        <v>8260</v>
      </c>
      <c r="C1340" s="4" t="s">
        <v>12297</v>
      </c>
      <c r="D1340" s="4" t="s">
        <v>12298</v>
      </c>
      <c r="E1340" s="4" t="s">
        <v>363</v>
      </c>
      <c r="F1340" s="4" t="s">
        <v>7369</v>
      </c>
      <c r="G1340" s="171">
        <v>28.058399999999999</v>
      </c>
      <c r="H1340" s="4" t="s">
        <v>12299</v>
      </c>
      <c r="I1340" s="6" t="s">
        <v>2024</v>
      </c>
    </row>
    <row r="1341" spans="1:9" ht="30.6" x14ac:dyDescent="0.3">
      <c r="A1341" s="3">
        <v>44909</v>
      </c>
      <c r="B1341" s="4" t="s">
        <v>12300</v>
      </c>
      <c r="C1341" s="4" t="s">
        <v>12301</v>
      </c>
      <c r="D1341" s="4" t="s">
        <v>12302</v>
      </c>
      <c r="E1341" s="4" t="s">
        <v>368</v>
      </c>
      <c r="F1341" s="4" t="s">
        <v>7369</v>
      </c>
      <c r="G1341" s="171">
        <v>623.15980000000002</v>
      </c>
      <c r="H1341" s="4" t="s">
        <v>12303</v>
      </c>
      <c r="I1341" s="6" t="s">
        <v>2024</v>
      </c>
    </row>
    <row r="1342" spans="1:9" ht="20.399999999999999" x14ac:dyDescent="0.3">
      <c r="A1342" s="3">
        <v>44909</v>
      </c>
      <c r="B1342" s="4" t="s">
        <v>12304</v>
      </c>
      <c r="C1342" s="4" t="s">
        <v>12305</v>
      </c>
      <c r="D1342" s="4" t="s">
        <v>10472</v>
      </c>
      <c r="E1342" s="4" t="s">
        <v>478</v>
      </c>
      <c r="F1342" s="4" t="s">
        <v>378</v>
      </c>
      <c r="G1342" s="171">
        <v>0.90620000000000001</v>
      </c>
      <c r="H1342" s="4" t="s">
        <v>12306</v>
      </c>
      <c r="I1342" s="6" t="s">
        <v>2024</v>
      </c>
    </row>
    <row r="1343" spans="1:9" ht="20.399999999999999" x14ac:dyDescent="0.3">
      <c r="A1343" s="3">
        <v>44909</v>
      </c>
      <c r="B1343" s="4" t="s">
        <v>12307</v>
      </c>
      <c r="C1343" s="4" t="s">
        <v>12308</v>
      </c>
      <c r="D1343" s="4" t="s">
        <v>5465</v>
      </c>
      <c r="E1343" s="4" t="s">
        <v>363</v>
      </c>
      <c r="F1343" s="4" t="s">
        <v>7369</v>
      </c>
      <c r="G1343" s="171">
        <v>48.1404</v>
      </c>
      <c r="H1343" s="4" t="s">
        <v>12309</v>
      </c>
      <c r="I1343" s="6" t="s">
        <v>2024</v>
      </c>
    </row>
    <row r="1344" spans="1:9" ht="20.399999999999999" x14ac:dyDescent="0.3">
      <c r="A1344" s="3">
        <v>44909</v>
      </c>
      <c r="B1344" s="4" t="s">
        <v>12310</v>
      </c>
      <c r="C1344" s="4" t="s">
        <v>12311</v>
      </c>
      <c r="D1344" s="4" t="s">
        <v>5465</v>
      </c>
      <c r="E1344" s="4" t="s">
        <v>363</v>
      </c>
      <c r="F1344" s="4" t="s">
        <v>7369</v>
      </c>
      <c r="G1344" s="171">
        <v>12.956300000000001</v>
      </c>
      <c r="H1344" s="4" t="s">
        <v>12312</v>
      </c>
      <c r="I1344" s="6" t="s">
        <v>2024</v>
      </c>
    </row>
    <row r="1345" spans="1:9" ht="30.6" x14ac:dyDescent="0.3">
      <c r="A1345" s="3">
        <v>44909</v>
      </c>
      <c r="B1345" s="4" t="s">
        <v>12313</v>
      </c>
      <c r="C1345" s="4" t="s">
        <v>12314</v>
      </c>
      <c r="D1345" s="4" t="s">
        <v>12315</v>
      </c>
      <c r="E1345" s="4" t="s">
        <v>363</v>
      </c>
      <c r="F1345" s="4" t="s">
        <v>7369</v>
      </c>
      <c r="G1345" s="171">
        <v>65.252799999999993</v>
      </c>
      <c r="H1345" s="4" t="s">
        <v>12316</v>
      </c>
      <c r="I1345" s="6" t="s">
        <v>2024</v>
      </c>
    </row>
    <row r="1346" spans="1:9" ht="20.399999999999999" x14ac:dyDescent="0.3">
      <c r="A1346" s="3">
        <v>44909</v>
      </c>
      <c r="B1346" s="4" t="s">
        <v>12317</v>
      </c>
      <c r="C1346" s="4" t="s">
        <v>12318</v>
      </c>
      <c r="D1346" s="4" t="s">
        <v>12319</v>
      </c>
      <c r="E1346" s="4" t="s">
        <v>363</v>
      </c>
      <c r="F1346" s="4" t="s">
        <v>7369</v>
      </c>
      <c r="G1346" s="171">
        <v>127.47329999999999</v>
      </c>
      <c r="H1346" s="4" t="s">
        <v>12320</v>
      </c>
      <c r="I1346" s="6" t="s">
        <v>2024</v>
      </c>
    </row>
    <row r="1347" spans="1:9" ht="20.399999999999999" x14ac:dyDescent="0.3">
      <c r="A1347" s="3">
        <v>44909</v>
      </c>
      <c r="B1347" s="4" t="s">
        <v>12321</v>
      </c>
      <c r="C1347" s="4" t="s">
        <v>12322</v>
      </c>
      <c r="D1347" s="4" t="s">
        <v>6051</v>
      </c>
      <c r="E1347" s="4" t="s">
        <v>363</v>
      </c>
      <c r="F1347" s="4" t="s">
        <v>7369</v>
      </c>
      <c r="G1347" s="171">
        <v>17.418700000000001</v>
      </c>
      <c r="H1347" s="4" t="s">
        <v>12323</v>
      </c>
      <c r="I1347" s="6" t="s">
        <v>2024</v>
      </c>
    </row>
    <row r="1348" spans="1:9" ht="20.399999999999999" x14ac:dyDescent="0.3">
      <c r="A1348" s="3">
        <v>44909</v>
      </c>
      <c r="B1348" s="4" t="s">
        <v>12324</v>
      </c>
      <c r="C1348" s="4" t="s">
        <v>12325</v>
      </c>
      <c r="D1348" s="4" t="s">
        <v>12326</v>
      </c>
      <c r="E1348" s="4" t="s">
        <v>368</v>
      </c>
      <c r="F1348" s="4" t="s">
        <v>7369</v>
      </c>
      <c r="G1348" s="171">
        <v>520.19600000000003</v>
      </c>
      <c r="H1348" s="4" t="s">
        <v>12327</v>
      </c>
      <c r="I1348" s="6" t="s">
        <v>2024</v>
      </c>
    </row>
    <row r="1349" spans="1:9" ht="20.399999999999999" x14ac:dyDescent="0.3">
      <c r="A1349" s="3">
        <v>44909</v>
      </c>
      <c r="B1349" s="4" t="s">
        <v>12328</v>
      </c>
      <c r="C1349" s="4" t="s">
        <v>12329</v>
      </c>
      <c r="D1349" s="4" t="s">
        <v>12330</v>
      </c>
      <c r="E1349" s="4" t="s">
        <v>363</v>
      </c>
      <c r="F1349" s="4" t="s">
        <v>872</v>
      </c>
      <c r="G1349" s="171">
        <v>1.5264</v>
      </c>
      <c r="H1349" s="4" t="s">
        <v>12331</v>
      </c>
      <c r="I1349" s="6" t="s">
        <v>2024</v>
      </c>
    </row>
    <row r="1350" spans="1:9" ht="20.399999999999999" x14ac:dyDescent="0.3">
      <c r="A1350" s="3">
        <v>44909</v>
      </c>
      <c r="B1350" s="4" t="s">
        <v>12332</v>
      </c>
      <c r="C1350" s="4" t="s">
        <v>12333</v>
      </c>
      <c r="D1350" s="4" t="s">
        <v>3378</v>
      </c>
      <c r="E1350" s="4" t="s">
        <v>363</v>
      </c>
      <c r="F1350" s="4" t="s">
        <v>872</v>
      </c>
      <c r="G1350" s="171">
        <v>5.5300000000000002E-2</v>
      </c>
      <c r="H1350" s="4" t="s">
        <v>12334</v>
      </c>
      <c r="I1350" s="6" t="s">
        <v>2024</v>
      </c>
    </row>
    <row r="1351" spans="1:9" ht="20.399999999999999" x14ac:dyDescent="0.3">
      <c r="A1351" s="3">
        <v>44909</v>
      </c>
      <c r="B1351" s="4" t="s">
        <v>1499</v>
      </c>
      <c r="C1351" s="4" t="s">
        <v>12335</v>
      </c>
      <c r="D1351" s="4" t="s">
        <v>5610</v>
      </c>
      <c r="E1351" s="4" t="s">
        <v>478</v>
      </c>
      <c r="F1351" s="4" t="s">
        <v>4337</v>
      </c>
      <c r="G1351" s="171">
        <v>1.9155</v>
      </c>
      <c r="H1351" s="4" t="s">
        <v>12336</v>
      </c>
      <c r="I1351" s="6" t="s">
        <v>2024</v>
      </c>
    </row>
    <row r="1352" spans="1:9" ht="20.399999999999999" x14ac:dyDescent="0.3">
      <c r="A1352" s="3">
        <v>44909</v>
      </c>
      <c r="B1352" s="4" t="s">
        <v>12337</v>
      </c>
      <c r="C1352" s="4" t="s">
        <v>12338</v>
      </c>
      <c r="D1352" s="4" t="s">
        <v>9300</v>
      </c>
      <c r="E1352" s="4" t="s">
        <v>478</v>
      </c>
      <c r="F1352" s="4" t="s">
        <v>872</v>
      </c>
      <c r="G1352" s="171">
        <v>2.8199999999999999E-2</v>
      </c>
      <c r="H1352" s="4" t="s">
        <v>12339</v>
      </c>
      <c r="I1352" s="6" t="s">
        <v>2024</v>
      </c>
    </row>
    <row r="1353" spans="1:9" ht="20.399999999999999" x14ac:dyDescent="0.3">
      <c r="A1353" s="3">
        <v>44909</v>
      </c>
      <c r="B1353" s="4" t="s">
        <v>12340</v>
      </c>
      <c r="C1353" s="4" t="s">
        <v>12341</v>
      </c>
      <c r="D1353" s="4" t="s">
        <v>12342</v>
      </c>
      <c r="E1353" s="4" t="s">
        <v>363</v>
      </c>
      <c r="F1353" s="4" t="s">
        <v>872</v>
      </c>
      <c r="G1353" s="171">
        <v>4.0500000000000001E-2</v>
      </c>
      <c r="H1353" s="4" t="s">
        <v>12343</v>
      </c>
      <c r="I1353" s="6" t="s">
        <v>2024</v>
      </c>
    </row>
    <row r="1354" spans="1:9" ht="20.399999999999999" x14ac:dyDescent="0.3">
      <c r="A1354" s="3">
        <v>44909</v>
      </c>
      <c r="B1354" s="4" t="s">
        <v>12344</v>
      </c>
      <c r="C1354" s="4" t="s">
        <v>12345</v>
      </c>
      <c r="D1354" s="4" t="s">
        <v>10142</v>
      </c>
      <c r="E1354" s="4" t="s">
        <v>368</v>
      </c>
      <c r="F1354" s="4" t="s">
        <v>378</v>
      </c>
      <c r="G1354" s="171">
        <v>107.0065</v>
      </c>
      <c r="H1354" s="4" t="s">
        <v>12346</v>
      </c>
      <c r="I1354" s="6" t="s">
        <v>2024</v>
      </c>
    </row>
    <row r="1355" spans="1:9" ht="20.399999999999999" x14ac:dyDescent="0.3">
      <c r="A1355" s="3">
        <v>44909</v>
      </c>
      <c r="B1355" s="4" t="s">
        <v>12347</v>
      </c>
      <c r="C1355" s="4" t="s">
        <v>12348</v>
      </c>
      <c r="D1355" s="4" t="s">
        <v>3358</v>
      </c>
      <c r="E1355" s="4" t="s">
        <v>368</v>
      </c>
      <c r="F1355" s="4" t="s">
        <v>373</v>
      </c>
      <c r="G1355" s="171">
        <v>52.821100000000001</v>
      </c>
      <c r="H1355" s="4" t="s">
        <v>12349</v>
      </c>
      <c r="I1355" s="6" t="s">
        <v>2024</v>
      </c>
    </row>
    <row r="1356" spans="1:9" ht="20.399999999999999" x14ac:dyDescent="0.3">
      <c r="A1356" s="3">
        <v>44909</v>
      </c>
      <c r="B1356" s="4" t="s">
        <v>12350</v>
      </c>
      <c r="C1356" s="4" t="s">
        <v>12351</v>
      </c>
      <c r="D1356" s="4" t="s">
        <v>5418</v>
      </c>
      <c r="E1356" s="4" t="s">
        <v>478</v>
      </c>
      <c r="F1356" s="4" t="s">
        <v>872</v>
      </c>
      <c r="G1356" s="171">
        <v>2.7000000000000001E-3</v>
      </c>
      <c r="H1356" s="4" t="s">
        <v>12352</v>
      </c>
      <c r="I1356" s="6" t="s">
        <v>2024</v>
      </c>
    </row>
    <row r="1357" spans="1:9" ht="20.399999999999999" x14ac:dyDescent="0.3">
      <c r="A1357" s="3">
        <v>44909</v>
      </c>
      <c r="B1357" s="4" t="s">
        <v>12353</v>
      </c>
      <c r="C1357" s="4" t="s">
        <v>12354</v>
      </c>
      <c r="D1357" s="4" t="s">
        <v>5669</v>
      </c>
      <c r="E1357" s="4" t="s">
        <v>478</v>
      </c>
      <c r="F1357" s="4" t="s">
        <v>872</v>
      </c>
      <c r="G1357" s="171">
        <v>5.3999999999999999E-2</v>
      </c>
      <c r="H1357" s="4" t="s">
        <v>12267</v>
      </c>
      <c r="I1357" s="6" t="s">
        <v>2024</v>
      </c>
    </row>
    <row r="1358" spans="1:9" ht="20.399999999999999" x14ac:dyDescent="0.3">
      <c r="A1358" s="3">
        <v>44909</v>
      </c>
      <c r="B1358" s="4" t="s">
        <v>12355</v>
      </c>
      <c r="C1358" s="4" t="s">
        <v>12356</v>
      </c>
      <c r="D1358" s="4" t="s">
        <v>12357</v>
      </c>
      <c r="E1358" s="4" t="s">
        <v>363</v>
      </c>
      <c r="F1358" s="4" t="s">
        <v>362</v>
      </c>
      <c r="G1358" s="171">
        <v>7.7906000000000004</v>
      </c>
      <c r="H1358" s="4" t="s">
        <v>12358</v>
      </c>
      <c r="I1358" s="6" t="s">
        <v>2024</v>
      </c>
    </row>
    <row r="1359" spans="1:9" ht="20.399999999999999" x14ac:dyDescent="0.3">
      <c r="A1359" s="3">
        <v>44909</v>
      </c>
      <c r="B1359" s="4" t="s">
        <v>12359</v>
      </c>
      <c r="C1359" s="4" t="s">
        <v>12360</v>
      </c>
      <c r="D1359" s="4" t="s">
        <v>12361</v>
      </c>
      <c r="E1359" s="4" t="s">
        <v>363</v>
      </c>
      <c r="F1359" s="4" t="s">
        <v>12362</v>
      </c>
      <c r="G1359" s="171">
        <v>5.2031999999999998</v>
      </c>
      <c r="H1359" s="4" t="s">
        <v>12363</v>
      </c>
      <c r="I1359" s="6" t="s">
        <v>2024</v>
      </c>
    </row>
    <row r="1360" spans="1:9" ht="20.399999999999999" x14ac:dyDescent="0.3">
      <c r="A1360" s="3">
        <v>44909</v>
      </c>
      <c r="B1360" s="4" t="s">
        <v>12364</v>
      </c>
      <c r="C1360" s="4" t="s">
        <v>12365</v>
      </c>
      <c r="D1360" s="4" t="s">
        <v>12366</v>
      </c>
      <c r="E1360" s="4" t="s">
        <v>363</v>
      </c>
      <c r="F1360" s="4" t="s">
        <v>643</v>
      </c>
      <c r="G1360" s="171">
        <v>5.3776999999999999</v>
      </c>
      <c r="H1360" s="4" t="s">
        <v>12367</v>
      </c>
      <c r="I1360" s="6" t="s">
        <v>2024</v>
      </c>
    </row>
    <row r="1361" spans="1:9" ht="20.399999999999999" x14ac:dyDescent="0.3">
      <c r="A1361" s="3">
        <v>44909</v>
      </c>
      <c r="B1361" s="4" t="s">
        <v>12368</v>
      </c>
      <c r="C1361" s="4" t="s">
        <v>12369</v>
      </c>
      <c r="D1361" s="4" t="s">
        <v>2736</v>
      </c>
      <c r="E1361" s="4" t="s">
        <v>363</v>
      </c>
      <c r="F1361" s="4" t="s">
        <v>373</v>
      </c>
      <c r="G1361" s="171">
        <v>2.5609999999999999</v>
      </c>
      <c r="H1361" s="4" t="s">
        <v>12370</v>
      </c>
      <c r="I1361" s="6" t="s">
        <v>2024</v>
      </c>
    </row>
    <row r="1362" spans="1:9" ht="20.399999999999999" x14ac:dyDescent="0.3">
      <c r="A1362" s="3">
        <v>44909</v>
      </c>
      <c r="B1362" s="4" t="s">
        <v>8215</v>
      </c>
      <c r="C1362" s="4" t="s">
        <v>12371</v>
      </c>
      <c r="D1362" s="4" t="s">
        <v>12372</v>
      </c>
      <c r="E1362" s="4" t="s">
        <v>363</v>
      </c>
      <c r="F1362" s="4" t="s">
        <v>4337</v>
      </c>
      <c r="G1362" s="171">
        <v>1.3459000000000001</v>
      </c>
      <c r="H1362" s="4" t="s">
        <v>12373</v>
      </c>
      <c r="I1362" s="6" t="s">
        <v>2024</v>
      </c>
    </row>
    <row r="1363" spans="1:9" ht="30.6" x14ac:dyDescent="0.3">
      <c r="A1363" s="3">
        <v>44909</v>
      </c>
      <c r="B1363" s="4" t="s">
        <v>12374</v>
      </c>
      <c r="C1363" s="4" t="s">
        <v>4211</v>
      </c>
      <c r="D1363" s="4" t="s">
        <v>12375</v>
      </c>
      <c r="E1363" s="4" t="s">
        <v>368</v>
      </c>
      <c r="F1363" s="4" t="s">
        <v>373</v>
      </c>
      <c r="G1363" s="171">
        <v>99.358400000000003</v>
      </c>
      <c r="H1363" s="4" t="s">
        <v>12376</v>
      </c>
      <c r="I1363" s="6" t="s">
        <v>2024</v>
      </c>
    </row>
    <row r="1364" spans="1:9" ht="20.399999999999999" x14ac:dyDescent="0.3">
      <c r="A1364" s="3">
        <v>44909</v>
      </c>
      <c r="B1364" s="4" t="s">
        <v>12377</v>
      </c>
      <c r="C1364" s="4" t="s">
        <v>12378</v>
      </c>
      <c r="D1364" s="4" t="s">
        <v>12379</v>
      </c>
      <c r="E1364" s="4" t="s">
        <v>363</v>
      </c>
      <c r="F1364" s="4" t="s">
        <v>362</v>
      </c>
      <c r="G1364" s="171">
        <v>8.4595000000000002</v>
      </c>
      <c r="H1364" s="4" t="s">
        <v>12380</v>
      </c>
      <c r="I1364" s="6" t="s">
        <v>2024</v>
      </c>
    </row>
    <row r="1365" spans="1:9" ht="20.399999999999999" x14ac:dyDescent="0.3">
      <c r="A1365" s="3">
        <v>44909</v>
      </c>
      <c r="B1365" s="4" t="s">
        <v>12381</v>
      </c>
      <c r="C1365" s="4" t="s">
        <v>12382</v>
      </c>
      <c r="D1365" s="4" t="s">
        <v>7845</v>
      </c>
      <c r="E1365" s="4" t="s">
        <v>363</v>
      </c>
      <c r="F1365" s="4" t="s">
        <v>373</v>
      </c>
      <c r="G1365" s="171">
        <v>45.955800000000004</v>
      </c>
      <c r="H1365" s="4" t="s">
        <v>12383</v>
      </c>
      <c r="I1365" s="6" t="s">
        <v>2024</v>
      </c>
    </row>
    <row r="1366" spans="1:9" ht="20.399999999999999" x14ac:dyDescent="0.3">
      <c r="A1366" s="3">
        <v>44909</v>
      </c>
      <c r="B1366" s="4" t="s">
        <v>12384</v>
      </c>
      <c r="C1366" s="4" t="s">
        <v>12385</v>
      </c>
      <c r="D1366" s="4" t="s">
        <v>8229</v>
      </c>
      <c r="E1366" s="4" t="s">
        <v>363</v>
      </c>
      <c r="F1366" s="4" t="s">
        <v>477</v>
      </c>
      <c r="G1366" s="171">
        <v>82.831100000000006</v>
      </c>
      <c r="H1366" s="4" t="s">
        <v>12386</v>
      </c>
      <c r="I1366" s="6" t="s">
        <v>2024</v>
      </c>
    </row>
    <row r="1367" spans="1:9" ht="20.399999999999999" x14ac:dyDescent="0.3">
      <c r="A1367" s="3">
        <v>44909</v>
      </c>
      <c r="B1367" s="4" t="s">
        <v>10921</v>
      </c>
      <c r="C1367" s="4" t="s">
        <v>12387</v>
      </c>
      <c r="D1367" s="4" t="s">
        <v>10923</v>
      </c>
      <c r="E1367" s="4" t="s">
        <v>368</v>
      </c>
      <c r="F1367" s="4" t="s">
        <v>383</v>
      </c>
      <c r="G1367" s="171">
        <v>121.32940000000001</v>
      </c>
      <c r="H1367" s="4" t="s">
        <v>12388</v>
      </c>
      <c r="I1367" s="6" t="s">
        <v>2024</v>
      </c>
    </row>
    <row r="1368" spans="1:9" ht="20.399999999999999" x14ac:dyDescent="0.3">
      <c r="A1368" s="3">
        <v>44909</v>
      </c>
      <c r="B1368" s="4" t="s">
        <v>10925</v>
      </c>
      <c r="C1368" s="4" t="s">
        <v>12389</v>
      </c>
      <c r="D1368" s="4" t="s">
        <v>10927</v>
      </c>
      <c r="E1368" s="4" t="s">
        <v>368</v>
      </c>
      <c r="F1368" s="4" t="s">
        <v>634</v>
      </c>
      <c r="G1368" s="171">
        <v>640.85730000000001</v>
      </c>
      <c r="H1368" s="4" t="s">
        <v>12390</v>
      </c>
      <c r="I1368" s="6" t="s">
        <v>2024</v>
      </c>
    </row>
    <row r="1369" spans="1:9" ht="20.399999999999999" x14ac:dyDescent="0.3">
      <c r="A1369" s="35">
        <v>44909</v>
      </c>
      <c r="B1369" s="36" t="s">
        <v>12391</v>
      </c>
      <c r="C1369" s="36" t="s">
        <v>3765</v>
      </c>
      <c r="D1369" s="36" t="s">
        <v>3766</v>
      </c>
      <c r="E1369" s="36" t="s">
        <v>478</v>
      </c>
      <c r="F1369" s="36" t="s">
        <v>872</v>
      </c>
      <c r="G1369" s="172">
        <v>5.0700000000000002E-2</v>
      </c>
      <c r="H1369" s="36" t="s">
        <v>3919</v>
      </c>
      <c r="I1369" s="38" t="s">
        <v>13192</v>
      </c>
    </row>
    <row r="1370" spans="1:9" ht="20.399999999999999" x14ac:dyDescent="0.3">
      <c r="A1370" s="3">
        <v>44909</v>
      </c>
      <c r="B1370" s="4" t="s">
        <v>12392</v>
      </c>
      <c r="C1370" s="4" t="s">
        <v>12393</v>
      </c>
      <c r="D1370" s="4" t="s">
        <v>12394</v>
      </c>
      <c r="E1370" s="4" t="s">
        <v>363</v>
      </c>
      <c r="F1370" s="4" t="s">
        <v>872</v>
      </c>
      <c r="G1370" s="171">
        <v>2.8500000000000001E-2</v>
      </c>
      <c r="H1370" s="4" t="s">
        <v>12395</v>
      </c>
      <c r="I1370" s="6" t="s">
        <v>2024</v>
      </c>
    </row>
    <row r="1371" spans="1:9" ht="20.399999999999999" x14ac:dyDescent="0.3">
      <c r="A1371" s="3">
        <v>44909</v>
      </c>
      <c r="B1371" s="4" t="s">
        <v>12396</v>
      </c>
      <c r="C1371" s="4" t="s">
        <v>12397</v>
      </c>
      <c r="D1371" s="4" t="s">
        <v>12398</v>
      </c>
      <c r="E1371" s="4" t="s">
        <v>478</v>
      </c>
      <c r="F1371" s="4" t="s">
        <v>872</v>
      </c>
      <c r="G1371" s="171">
        <v>1.37E-2</v>
      </c>
      <c r="H1371" s="4" t="s">
        <v>12399</v>
      </c>
      <c r="I1371" s="6" t="s">
        <v>2024</v>
      </c>
    </row>
    <row r="1372" spans="1:9" ht="20.399999999999999" x14ac:dyDescent="0.3">
      <c r="A1372" s="3">
        <v>44909</v>
      </c>
      <c r="B1372" s="4" t="s">
        <v>12400</v>
      </c>
      <c r="C1372" s="4" t="s">
        <v>12401</v>
      </c>
      <c r="D1372" s="4" t="s">
        <v>3360</v>
      </c>
      <c r="E1372" s="4" t="s">
        <v>478</v>
      </c>
      <c r="F1372" s="4" t="s">
        <v>872</v>
      </c>
      <c r="G1372" s="171">
        <v>0.10100000000000001</v>
      </c>
      <c r="H1372" s="4" t="s">
        <v>12402</v>
      </c>
      <c r="I1372" s="6" t="s">
        <v>2024</v>
      </c>
    </row>
    <row r="1373" spans="1:9" ht="20.399999999999999" x14ac:dyDescent="0.3">
      <c r="A1373" s="3">
        <v>44909</v>
      </c>
      <c r="B1373" s="4" t="s">
        <v>12403</v>
      </c>
      <c r="C1373" s="4" t="s">
        <v>12404</v>
      </c>
      <c r="D1373" s="4" t="s">
        <v>2724</v>
      </c>
      <c r="E1373" s="4" t="s">
        <v>478</v>
      </c>
      <c r="F1373" s="4" t="s">
        <v>872</v>
      </c>
      <c r="G1373" s="171">
        <v>0.20519999999999999</v>
      </c>
      <c r="H1373" s="4" t="s">
        <v>12405</v>
      </c>
      <c r="I1373" s="6" t="s">
        <v>2024</v>
      </c>
    </row>
    <row r="1374" spans="1:9" ht="20.399999999999999" x14ac:dyDescent="0.3">
      <c r="A1374" s="3">
        <v>44909</v>
      </c>
      <c r="B1374" s="4" t="s">
        <v>12406</v>
      </c>
      <c r="C1374" s="4" t="s">
        <v>12407</v>
      </c>
      <c r="D1374" s="4" t="s">
        <v>2373</v>
      </c>
      <c r="E1374" s="4" t="s">
        <v>478</v>
      </c>
      <c r="F1374" s="4" t="s">
        <v>872</v>
      </c>
      <c r="G1374" s="171">
        <v>4.24E-2</v>
      </c>
      <c r="H1374" s="4" t="s">
        <v>12408</v>
      </c>
      <c r="I1374" s="6" t="s">
        <v>2024</v>
      </c>
    </row>
    <row r="1375" spans="1:9" ht="20.399999999999999" x14ac:dyDescent="0.3">
      <c r="A1375" s="3">
        <v>44909</v>
      </c>
      <c r="B1375" s="4" t="s">
        <v>12409</v>
      </c>
      <c r="C1375" s="4" t="s">
        <v>12410</v>
      </c>
      <c r="D1375" s="4" t="s">
        <v>2373</v>
      </c>
      <c r="E1375" s="4" t="s">
        <v>478</v>
      </c>
      <c r="F1375" s="4" t="s">
        <v>872</v>
      </c>
      <c r="G1375" s="171">
        <v>6.7199999999999996E-2</v>
      </c>
      <c r="H1375" s="4" t="s">
        <v>12411</v>
      </c>
      <c r="I1375" s="6" t="s">
        <v>2024</v>
      </c>
    </row>
    <row r="1376" spans="1:9" ht="20.399999999999999" x14ac:dyDescent="0.3">
      <c r="A1376" s="3">
        <v>44909</v>
      </c>
      <c r="B1376" s="4" t="s">
        <v>12412</v>
      </c>
      <c r="C1376" s="4" t="s">
        <v>12413</v>
      </c>
      <c r="D1376" s="4" t="s">
        <v>7780</v>
      </c>
      <c r="E1376" s="4" t="s">
        <v>478</v>
      </c>
      <c r="F1376" s="4" t="s">
        <v>872</v>
      </c>
      <c r="G1376" s="171">
        <v>6.9199999999999998E-2</v>
      </c>
      <c r="H1376" s="4" t="s">
        <v>12414</v>
      </c>
      <c r="I1376" s="6" t="s">
        <v>2024</v>
      </c>
    </row>
    <row r="1377" spans="1:9" ht="40.799999999999997" x14ac:dyDescent="0.3">
      <c r="A1377" s="3">
        <v>44909</v>
      </c>
      <c r="B1377" s="4" t="s">
        <v>12415</v>
      </c>
      <c r="C1377" s="4" t="s">
        <v>12416</v>
      </c>
      <c r="D1377" s="4" t="s">
        <v>12417</v>
      </c>
      <c r="E1377" s="4" t="s">
        <v>368</v>
      </c>
      <c r="F1377" s="4" t="s">
        <v>383</v>
      </c>
      <c r="G1377" s="171">
        <v>262.89510000000001</v>
      </c>
      <c r="H1377" s="4" t="s">
        <v>12418</v>
      </c>
      <c r="I1377" s="6" t="s">
        <v>2024</v>
      </c>
    </row>
    <row r="1378" spans="1:9" ht="20.399999999999999" x14ac:dyDescent="0.3">
      <c r="A1378" s="3">
        <v>44909</v>
      </c>
      <c r="B1378" s="4" t="s">
        <v>12419</v>
      </c>
      <c r="C1378" s="4" t="s">
        <v>12420</v>
      </c>
      <c r="D1378" s="4" t="s">
        <v>7230</v>
      </c>
      <c r="E1378" s="4" t="s">
        <v>478</v>
      </c>
      <c r="F1378" s="4" t="s">
        <v>872</v>
      </c>
      <c r="G1378" s="171">
        <v>8.77E-2</v>
      </c>
      <c r="H1378" s="4" t="s">
        <v>12421</v>
      </c>
      <c r="I1378" s="6" t="s">
        <v>2024</v>
      </c>
    </row>
    <row r="1379" spans="1:9" ht="20.399999999999999" x14ac:dyDescent="0.3">
      <c r="A1379" s="3">
        <v>44909</v>
      </c>
      <c r="B1379" s="4" t="s">
        <v>12422</v>
      </c>
      <c r="C1379" s="4" t="s">
        <v>12423</v>
      </c>
      <c r="D1379" s="4" t="s">
        <v>7236</v>
      </c>
      <c r="E1379" s="4" t="s">
        <v>478</v>
      </c>
      <c r="F1379" s="4" t="s">
        <v>872</v>
      </c>
      <c r="G1379" s="171">
        <v>0.1517</v>
      </c>
      <c r="H1379" s="4" t="s">
        <v>12424</v>
      </c>
      <c r="I1379" s="6" t="s">
        <v>2024</v>
      </c>
    </row>
    <row r="1380" spans="1:9" ht="20.399999999999999" x14ac:dyDescent="0.3">
      <c r="A1380" s="3">
        <v>44909</v>
      </c>
      <c r="B1380" s="4" t="s">
        <v>12425</v>
      </c>
      <c r="C1380" s="4" t="s">
        <v>12426</v>
      </c>
      <c r="D1380" s="4" t="s">
        <v>12427</v>
      </c>
      <c r="E1380" s="4" t="s">
        <v>368</v>
      </c>
      <c r="F1380" s="4" t="s">
        <v>7369</v>
      </c>
      <c r="G1380" s="171">
        <v>377.73410000000001</v>
      </c>
      <c r="H1380" s="4" t="s">
        <v>12428</v>
      </c>
      <c r="I1380" s="6" t="s">
        <v>2024</v>
      </c>
    </row>
    <row r="1381" spans="1:9" ht="20.399999999999999" x14ac:dyDescent="0.3">
      <c r="A1381" s="3">
        <v>44909</v>
      </c>
      <c r="B1381" s="4" t="s">
        <v>9330</v>
      </c>
      <c r="C1381" s="4" t="s">
        <v>12429</v>
      </c>
      <c r="D1381" s="4" t="s">
        <v>12430</v>
      </c>
      <c r="E1381" s="4" t="s">
        <v>363</v>
      </c>
      <c r="F1381" s="4" t="s">
        <v>7369</v>
      </c>
      <c r="G1381" s="171">
        <v>55.260899999999999</v>
      </c>
      <c r="H1381" s="4" t="s">
        <v>12431</v>
      </c>
      <c r="I1381" s="6" t="s">
        <v>2024</v>
      </c>
    </row>
    <row r="1382" spans="1:9" ht="30.6" x14ac:dyDescent="0.3">
      <c r="A1382" s="3">
        <v>44909</v>
      </c>
      <c r="B1382" s="4" t="s">
        <v>12432</v>
      </c>
      <c r="C1382" s="4" t="s">
        <v>12433</v>
      </c>
      <c r="D1382" s="4" t="s">
        <v>12434</v>
      </c>
      <c r="E1382" s="4" t="s">
        <v>368</v>
      </c>
      <c r="F1382" s="4" t="s">
        <v>7369</v>
      </c>
      <c r="G1382" s="171">
        <v>98.9636</v>
      </c>
      <c r="H1382" s="4" t="s">
        <v>12435</v>
      </c>
      <c r="I1382" s="6" t="s">
        <v>2024</v>
      </c>
    </row>
    <row r="1383" spans="1:9" ht="20.399999999999999" x14ac:dyDescent="0.3">
      <c r="A1383" s="3">
        <v>44909</v>
      </c>
      <c r="B1383" s="4" t="s">
        <v>12436</v>
      </c>
      <c r="C1383" s="4" t="s">
        <v>12437</v>
      </c>
      <c r="D1383" s="4" t="s">
        <v>7706</v>
      </c>
      <c r="E1383" s="4" t="s">
        <v>368</v>
      </c>
      <c r="F1383" s="4" t="s">
        <v>643</v>
      </c>
      <c r="G1383" s="171">
        <v>168.71010000000001</v>
      </c>
      <c r="H1383" s="4" t="s">
        <v>12438</v>
      </c>
      <c r="I1383" s="6" t="s">
        <v>2024</v>
      </c>
    </row>
    <row r="1384" spans="1:9" ht="20.399999999999999" x14ac:dyDescent="0.3">
      <c r="A1384" s="3">
        <v>44909</v>
      </c>
      <c r="B1384" s="4" t="s">
        <v>1528</v>
      </c>
      <c r="C1384" s="4" t="s">
        <v>12439</v>
      </c>
      <c r="D1384" s="4" t="s">
        <v>7706</v>
      </c>
      <c r="E1384" s="4" t="s">
        <v>363</v>
      </c>
      <c r="F1384" s="4" t="s">
        <v>7369</v>
      </c>
      <c r="G1384" s="171">
        <v>208.4896</v>
      </c>
      <c r="H1384" s="4" t="s">
        <v>12440</v>
      </c>
      <c r="I1384" s="6" t="s">
        <v>2024</v>
      </c>
    </row>
    <row r="1385" spans="1:9" ht="51" x14ac:dyDescent="0.3">
      <c r="A1385" s="3">
        <v>44909</v>
      </c>
      <c r="B1385" s="4" t="s">
        <v>8282</v>
      </c>
      <c r="C1385" s="4" t="s">
        <v>12441</v>
      </c>
      <c r="D1385" s="4" t="s">
        <v>8284</v>
      </c>
      <c r="E1385" s="4" t="s">
        <v>368</v>
      </c>
      <c r="F1385" s="4" t="s">
        <v>383</v>
      </c>
      <c r="G1385" s="171">
        <v>438.78429999999997</v>
      </c>
      <c r="H1385" s="4" t="s">
        <v>12442</v>
      </c>
      <c r="I1385" s="6" t="s">
        <v>2024</v>
      </c>
    </row>
    <row r="1386" spans="1:9" ht="20.399999999999999" x14ac:dyDescent="0.3">
      <c r="A1386" s="3">
        <v>44909</v>
      </c>
      <c r="B1386" s="4" t="s">
        <v>12443</v>
      </c>
      <c r="C1386" s="4" t="s">
        <v>12444</v>
      </c>
      <c r="D1386" s="4" t="s">
        <v>12445</v>
      </c>
      <c r="E1386" s="4" t="s">
        <v>363</v>
      </c>
      <c r="F1386" s="4" t="s">
        <v>4337</v>
      </c>
      <c r="G1386" s="171">
        <v>137.56309999999999</v>
      </c>
      <c r="H1386" s="4" t="s">
        <v>12446</v>
      </c>
      <c r="I1386" s="6" t="s">
        <v>2024</v>
      </c>
    </row>
    <row r="1387" spans="1:9" ht="20.399999999999999" x14ac:dyDescent="0.3">
      <c r="A1387" s="3">
        <v>44909</v>
      </c>
      <c r="B1387" s="4" t="s">
        <v>12447</v>
      </c>
      <c r="C1387" s="4" t="s">
        <v>12448</v>
      </c>
      <c r="D1387" s="4" t="s">
        <v>12449</v>
      </c>
      <c r="E1387" s="4" t="s">
        <v>478</v>
      </c>
      <c r="F1387" s="4" t="s">
        <v>872</v>
      </c>
      <c r="G1387" s="171">
        <v>6.1699999999999998E-2</v>
      </c>
      <c r="H1387" s="4" t="s">
        <v>12450</v>
      </c>
      <c r="I1387" s="6" t="s">
        <v>2024</v>
      </c>
    </row>
    <row r="1388" spans="1:9" ht="30.6" x14ac:dyDescent="0.3">
      <c r="A1388" s="3">
        <v>44909</v>
      </c>
      <c r="B1388" s="4" t="s">
        <v>12451</v>
      </c>
      <c r="C1388" s="4" t="s">
        <v>12452</v>
      </c>
      <c r="D1388" s="4" t="s">
        <v>12453</v>
      </c>
      <c r="E1388" s="4" t="s">
        <v>363</v>
      </c>
      <c r="F1388" s="4" t="s">
        <v>378</v>
      </c>
      <c r="G1388" s="171">
        <v>378.95420000000001</v>
      </c>
      <c r="H1388" s="4" t="s">
        <v>12454</v>
      </c>
      <c r="I1388" s="6" t="s">
        <v>2024</v>
      </c>
    </row>
    <row r="1389" spans="1:9" ht="20.399999999999999" x14ac:dyDescent="0.3">
      <c r="A1389" s="3">
        <v>44909</v>
      </c>
      <c r="B1389" s="4" t="s">
        <v>12455</v>
      </c>
      <c r="C1389" s="4" t="s">
        <v>12456</v>
      </c>
      <c r="D1389" s="4" t="s">
        <v>3377</v>
      </c>
      <c r="E1389" s="4" t="s">
        <v>478</v>
      </c>
      <c r="F1389" s="4" t="s">
        <v>872</v>
      </c>
      <c r="G1389" s="171">
        <v>0.5554</v>
      </c>
      <c r="H1389" s="4" t="s">
        <v>12457</v>
      </c>
      <c r="I1389" s="6" t="s">
        <v>2024</v>
      </c>
    </row>
    <row r="1390" spans="1:9" ht="20.399999999999999" x14ac:dyDescent="0.3">
      <c r="A1390" s="3">
        <v>44909</v>
      </c>
      <c r="B1390" s="4" t="s">
        <v>12458</v>
      </c>
      <c r="C1390" s="4" t="s">
        <v>12459</v>
      </c>
      <c r="D1390" s="4" t="s">
        <v>6111</v>
      </c>
      <c r="E1390" s="4" t="s">
        <v>363</v>
      </c>
      <c r="F1390" s="4" t="s">
        <v>872</v>
      </c>
      <c r="G1390" s="171">
        <v>0.10299999999999999</v>
      </c>
      <c r="H1390" s="4" t="s">
        <v>12460</v>
      </c>
      <c r="I1390" s="6" t="s">
        <v>2024</v>
      </c>
    </row>
    <row r="1391" spans="1:9" ht="20.399999999999999" x14ac:dyDescent="0.3">
      <c r="A1391" s="3">
        <v>44909</v>
      </c>
      <c r="B1391" s="4" t="s">
        <v>12461</v>
      </c>
      <c r="C1391" s="4" t="s">
        <v>12462</v>
      </c>
      <c r="D1391" s="4" t="s">
        <v>11477</v>
      </c>
      <c r="E1391" s="4" t="s">
        <v>478</v>
      </c>
      <c r="F1391" s="4" t="s">
        <v>872</v>
      </c>
      <c r="G1391" s="171">
        <v>2.06E-2</v>
      </c>
      <c r="H1391" s="4" t="s">
        <v>12463</v>
      </c>
      <c r="I1391" s="6" t="s">
        <v>2024</v>
      </c>
    </row>
    <row r="1392" spans="1:9" ht="20.399999999999999" x14ac:dyDescent="0.3">
      <c r="A1392" s="3">
        <v>44909</v>
      </c>
      <c r="B1392" s="4" t="s">
        <v>12464</v>
      </c>
      <c r="C1392" s="4" t="s">
        <v>12465</v>
      </c>
      <c r="D1392" s="4" t="s">
        <v>10249</v>
      </c>
      <c r="E1392" s="4" t="s">
        <v>363</v>
      </c>
      <c r="F1392" s="4" t="s">
        <v>872</v>
      </c>
      <c r="G1392" s="171">
        <v>1.6400000000000001E-2</v>
      </c>
      <c r="H1392" s="4" t="s">
        <v>12466</v>
      </c>
      <c r="I1392" s="6" t="s">
        <v>2024</v>
      </c>
    </row>
    <row r="1393" spans="1:9" ht="20.399999999999999" x14ac:dyDescent="0.3">
      <c r="A1393" s="3">
        <v>44909</v>
      </c>
      <c r="B1393" s="4" t="s">
        <v>8300</v>
      </c>
      <c r="C1393" s="4" t="s">
        <v>12467</v>
      </c>
      <c r="D1393" s="4" t="s">
        <v>8302</v>
      </c>
      <c r="E1393" s="4" t="s">
        <v>363</v>
      </c>
      <c r="F1393" s="4" t="s">
        <v>4337</v>
      </c>
      <c r="G1393" s="171">
        <v>139.68639999999999</v>
      </c>
      <c r="H1393" s="4" t="s">
        <v>12468</v>
      </c>
      <c r="I1393" s="6" t="s">
        <v>2024</v>
      </c>
    </row>
    <row r="1394" spans="1:9" ht="30.6" x14ac:dyDescent="0.3">
      <c r="A1394" s="3">
        <v>44909</v>
      </c>
      <c r="B1394" s="4" t="s">
        <v>9958</v>
      </c>
      <c r="C1394" s="4" t="s">
        <v>12469</v>
      </c>
      <c r="D1394" s="4" t="s">
        <v>12470</v>
      </c>
      <c r="E1394" s="4" t="s">
        <v>363</v>
      </c>
      <c r="F1394" s="4" t="s">
        <v>4337</v>
      </c>
      <c r="G1394" s="171">
        <v>13.4587</v>
      </c>
      <c r="H1394" s="4" t="s">
        <v>12471</v>
      </c>
      <c r="I1394" s="6" t="s">
        <v>2024</v>
      </c>
    </row>
    <row r="1395" spans="1:9" ht="20.399999999999999" x14ac:dyDescent="0.3">
      <c r="A1395" s="3">
        <v>44909</v>
      </c>
      <c r="B1395" s="4" t="s">
        <v>12472</v>
      </c>
      <c r="C1395" s="4" t="s">
        <v>12473</v>
      </c>
      <c r="D1395" s="4" t="s">
        <v>12474</v>
      </c>
      <c r="E1395" s="4" t="s">
        <v>478</v>
      </c>
      <c r="F1395" s="4" t="s">
        <v>872</v>
      </c>
      <c r="G1395" s="171">
        <v>0.2979</v>
      </c>
      <c r="H1395" s="4" t="s">
        <v>12475</v>
      </c>
      <c r="I1395" s="6" t="s">
        <v>2024</v>
      </c>
    </row>
    <row r="1396" spans="1:9" ht="20.399999999999999" x14ac:dyDescent="0.3">
      <c r="A1396" s="3">
        <v>44909</v>
      </c>
      <c r="B1396" s="4" t="s">
        <v>12476</v>
      </c>
      <c r="C1396" s="4" t="s">
        <v>12477</v>
      </c>
      <c r="D1396" s="4" t="s">
        <v>12478</v>
      </c>
      <c r="E1396" s="4" t="s">
        <v>363</v>
      </c>
      <c r="F1396" s="4" t="s">
        <v>362</v>
      </c>
      <c r="G1396" s="171">
        <v>5.3246000000000002</v>
      </c>
      <c r="H1396" s="4" t="s">
        <v>12479</v>
      </c>
      <c r="I1396" s="6" t="s">
        <v>2024</v>
      </c>
    </row>
    <row r="1397" spans="1:9" ht="30.6" x14ac:dyDescent="0.3">
      <c r="A1397" s="3">
        <v>44909</v>
      </c>
      <c r="B1397" s="4" t="s">
        <v>12480</v>
      </c>
      <c r="C1397" s="4" t="s">
        <v>12481</v>
      </c>
      <c r="D1397" s="4" t="s">
        <v>12482</v>
      </c>
      <c r="E1397" s="4" t="s">
        <v>368</v>
      </c>
      <c r="F1397" s="4" t="s">
        <v>362</v>
      </c>
      <c r="G1397" s="171">
        <v>144.16249999999999</v>
      </c>
      <c r="H1397" s="4" t="s">
        <v>12483</v>
      </c>
      <c r="I1397" s="6" t="s">
        <v>2024</v>
      </c>
    </row>
    <row r="1398" spans="1:9" ht="20.399999999999999" x14ac:dyDescent="0.3">
      <c r="A1398" s="3">
        <v>44909</v>
      </c>
      <c r="B1398" s="4" t="s">
        <v>12484</v>
      </c>
      <c r="C1398" s="4" t="s">
        <v>12485</v>
      </c>
      <c r="D1398" s="4" t="s">
        <v>7292</v>
      </c>
      <c r="E1398" s="4" t="s">
        <v>363</v>
      </c>
      <c r="F1398" s="4" t="s">
        <v>362</v>
      </c>
      <c r="G1398" s="171">
        <v>2.2864</v>
      </c>
      <c r="H1398" s="4" t="s">
        <v>12486</v>
      </c>
      <c r="I1398" s="6" t="s">
        <v>2024</v>
      </c>
    </row>
    <row r="1399" spans="1:9" ht="20.399999999999999" x14ac:dyDescent="0.3">
      <c r="A1399" s="3">
        <v>44909</v>
      </c>
      <c r="B1399" s="4" t="s">
        <v>12487</v>
      </c>
      <c r="C1399" s="4" t="s">
        <v>12488</v>
      </c>
      <c r="D1399" s="4" t="s">
        <v>12489</v>
      </c>
      <c r="E1399" s="4" t="s">
        <v>363</v>
      </c>
      <c r="F1399" s="4" t="s">
        <v>872</v>
      </c>
      <c r="G1399" s="171">
        <v>0.2311</v>
      </c>
      <c r="H1399" s="4" t="s">
        <v>12490</v>
      </c>
      <c r="I1399" s="6" t="s">
        <v>2024</v>
      </c>
    </row>
    <row r="1400" spans="1:9" ht="20.399999999999999" x14ac:dyDescent="0.3">
      <c r="A1400" s="3">
        <v>44909</v>
      </c>
      <c r="B1400" s="4" t="s">
        <v>12491</v>
      </c>
      <c r="C1400" s="4" t="s">
        <v>12492</v>
      </c>
      <c r="D1400" s="4" t="s">
        <v>8035</v>
      </c>
      <c r="E1400" s="4" t="s">
        <v>363</v>
      </c>
      <c r="F1400" s="4" t="s">
        <v>373</v>
      </c>
      <c r="G1400" s="171">
        <v>20.090900000000001</v>
      </c>
      <c r="H1400" s="4" t="s">
        <v>12493</v>
      </c>
      <c r="I1400" s="6" t="s">
        <v>2024</v>
      </c>
    </row>
    <row r="1401" spans="1:9" ht="20.399999999999999" x14ac:dyDescent="0.3">
      <c r="A1401" s="3">
        <v>44909</v>
      </c>
      <c r="B1401" s="4" t="s">
        <v>12494</v>
      </c>
      <c r="C1401" s="4" t="s">
        <v>12495</v>
      </c>
      <c r="D1401" s="4" t="s">
        <v>12496</v>
      </c>
      <c r="E1401" s="4" t="s">
        <v>363</v>
      </c>
      <c r="F1401" s="4" t="s">
        <v>872</v>
      </c>
      <c r="G1401" s="171">
        <v>0.2868</v>
      </c>
      <c r="H1401" s="4" t="s">
        <v>12497</v>
      </c>
      <c r="I1401" s="6" t="s">
        <v>2024</v>
      </c>
    </row>
    <row r="1402" spans="1:9" ht="20.399999999999999" x14ac:dyDescent="0.3">
      <c r="A1402" s="3">
        <v>44909</v>
      </c>
      <c r="B1402" s="4" t="s">
        <v>12498</v>
      </c>
      <c r="C1402" s="4" t="s">
        <v>12499</v>
      </c>
      <c r="D1402" s="4" t="s">
        <v>3382</v>
      </c>
      <c r="E1402" s="4" t="s">
        <v>363</v>
      </c>
      <c r="F1402" s="4" t="s">
        <v>872</v>
      </c>
      <c r="G1402" s="171">
        <v>5.33E-2</v>
      </c>
      <c r="H1402" s="4" t="s">
        <v>12500</v>
      </c>
      <c r="I1402" s="6" t="s">
        <v>2024</v>
      </c>
    </row>
    <row r="1403" spans="1:9" ht="20.399999999999999" x14ac:dyDescent="0.3">
      <c r="A1403" s="3">
        <v>44909</v>
      </c>
      <c r="B1403" s="4" t="s">
        <v>12501</v>
      </c>
      <c r="C1403" s="4" t="s">
        <v>12502</v>
      </c>
      <c r="D1403" s="4" t="s">
        <v>12503</v>
      </c>
      <c r="E1403" s="4" t="s">
        <v>478</v>
      </c>
      <c r="F1403" s="4" t="s">
        <v>373</v>
      </c>
      <c r="G1403" s="171">
        <v>2.7675000000000001</v>
      </c>
      <c r="H1403" s="4" t="s">
        <v>12504</v>
      </c>
      <c r="I1403" s="6" t="s">
        <v>2024</v>
      </c>
    </row>
    <row r="1404" spans="1:9" ht="20.399999999999999" x14ac:dyDescent="0.3">
      <c r="A1404" s="3">
        <v>44909</v>
      </c>
      <c r="B1404" s="4" t="s">
        <v>12505</v>
      </c>
      <c r="C1404" s="4" t="s">
        <v>12506</v>
      </c>
      <c r="D1404" s="4" t="s">
        <v>6132</v>
      </c>
      <c r="E1404" s="4" t="s">
        <v>478</v>
      </c>
      <c r="F1404" s="4" t="s">
        <v>872</v>
      </c>
      <c r="G1404" s="171">
        <v>0.35039999999999999</v>
      </c>
      <c r="H1404" s="4" t="s">
        <v>12507</v>
      </c>
      <c r="I1404" s="6" t="s">
        <v>2024</v>
      </c>
    </row>
    <row r="1405" spans="1:9" ht="20.399999999999999" x14ac:dyDescent="0.3">
      <c r="A1405" s="3">
        <v>44909</v>
      </c>
      <c r="B1405" s="4" t="s">
        <v>12508</v>
      </c>
      <c r="C1405" s="4" t="s">
        <v>12509</v>
      </c>
      <c r="D1405" s="4" t="s">
        <v>2821</v>
      </c>
      <c r="E1405" s="4" t="s">
        <v>478</v>
      </c>
      <c r="F1405" s="4" t="s">
        <v>872</v>
      </c>
      <c r="G1405" s="171">
        <v>0.2127</v>
      </c>
      <c r="H1405" s="4" t="s">
        <v>12510</v>
      </c>
      <c r="I1405" s="6" t="s">
        <v>2024</v>
      </c>
    </row>
    <row r="1406" spans="1:9" ht="20.399999999999999" x14ac:dyDescent="0.3">
      <c r="A1406" s="3">
        <v>44909</v>
      </c>
      <c r="B1406" s="4" t="s">
        <v>12511</v>
      </c>
      <c r="C1406" s="4" t="s">
        <v>12512</v>
      </c>
      <c r="D1406" s="4" t="s">
        <v>4064</v>
      </c>
      <c r="E1406" s="4" t="s">
        <v>478</v>
      </c>
      <c r="F1406" s="4" t="s">
        <v>872</v>
      </c>
      <c r="G1406" s="171">
        <v>0.1726</v>
      </c>
      <c r="H1406" s="4" t="s">
        <v>12513</v>
      </c>
      <c r="I1406" s="6" t="s">
        <v>2024</v>
      </c>
    </row>
    <row r="1407" spans="1:9" ht="30.6" x14ac:dyDescent="0.3">
      <c r="A1407" s="3">
        <v>44909</v>
      </c>
      <c r="B1407" s="4" t="s">
        <v>4725</v>
      </c>
      <c r="C1407" s="4" t="s">
        <v>12514</v>
      </c>
      <c r="D1407" s="4" t="s">
        <v>12515</v>
      </c>
      <c r="E1407" s="4" t="s">
        <v>363</v>
      </c>
      <c r="F1407" s="4" t="s">
        <v>383</v>
      </c>
      <c r="G1407" s="171">
        <v>34.5124</v>
      </c>
      <c r="H1407" s="4" t="s">
        <v>12516</v>
      </c>
      <c r="I1407" s="6" t="s">
        <v>2024</v>
      </c>
    </row>
    <row r="1408" spans="1:9" ht="30.6" x14ac:dyDescent="0.3">
      <c r="A1408" s="3">
        <v>44909</v>
      </c>
      <c r="B1408" s="4" t="s">
        <v>3862</v>
      </c>
      <c r="C1408" s="4" t="s">
        <v>12517</v>
      </c>
      <c r="D1408" s="4" t="s">
        <v>3791</v>
      </c>
      <c r="E1408" s="4" t="s">
        <v>363</v>
      </c>
      <c r="F1408" s="4" t="s">
        <v>4337</v>
      </c>
      <c r="G1408" s="171">
        <v>40.001300000000001</v>
      </c>
      <c r="H1408" s="4" t="s">
        <v>12518</v>
      </c>
      <c r="I1408" s="6" t="s">
        <v>2024</v>
      </c>
    </row>
    <row r="1409" spans="1:9" ht="20.399999999999999" x14ac:dyDescent="0.3">
      <c r="A1409" s="3">
        <v>44909</v>
      </c>
      <c r="B1409" s="4" t="s">
        <v>12519</v>
      </c>
      <c r="C1409" s="4" t="s">
        <v>12520</v>
      </c>
      <c r="D1409" s="4" t="s">
        <v>4072</v>
      </c>
      <c r="E1409" s="4" t="s">
        <v>368</v>
      </c>
      <c r="F1409" s="4" t="s">
        <v>477</v>
      </c>
      <c r="G1409" s="171">
        <v>69.4405</v>
      </c>
      <c r="H1409" s="4" t="s">
        <v>12521</v>
      </c>
      <c r="I1409" s="6" t="s">
        <v>2024</v>
      </c>
    </row>
    <row r="1410" spans="1:9" ht="20.399999999999999" x14ac:dyDescent="0.3">
      <c r="A1410" s="3">
        <v>44909</v>
      </c>
      <c r="B1410" s="4" t="s">
        <v>12522</v>
      </c>
      <c r="C1410" s="4" t="s">
        <v>12523</v>
      </c>
      <c r="D1410" s="4" t="s">
        <v>12524</v>
      </c>
      <c r="E1410" s="4" t="s">
        <v>478</v>
      </c>
      <c r="F1410" s="4" t="s">
        <v>872</v>
      </c>
      <c r="G1410" s="171">
        <v>3.6200000000000003E-2</v>
      </c>
      <c r="H1410" s="4" t="s">
        <v>12525</v>
      </c>
      <c r="I1410" s="6" t="s">
        <v>2024</v>
      </c>
    </row>
    <row r="1411" spans="1:9" ht="30.6" x14ac:dyDescent="0.3">
      <c r="A1411" s="3">
        <v>44909</v>
      </c>
      <c r="B1411" s="4" t="s">
        <v>12526</v>
      </c>
      <c r="C1411" s="4" t="s">
        <v>12527</v>
      </c>
      <c r="D1411" s="4" t="s">
        <v>12528</v>
      </c>
      <c r="E1411" s="4" t="s">
        <v>368</v>
      </c>
      <c r="F1411" s="4" t="s">
        <v>477</v>
      </c>
      <c r="G1411" s="171">
        <v>111.6691</v>
      </c>
      <c r="H1411" s="4" t="s">
        <v>12529</v>
      </c>
      <c r="I1411" s="6" t="s">
        <v>2024</v>
      </c>
    </row>
    <row r="1412" spans="1:9" ht="20.399999999999999" x14ac:dyDescent="0.3">
      <c r="A1412" s="3">
        <v>44909</v>
      </c>
      <c r="B1412" s="4" t="s">
        <v>7772</v>
      </c>
      <c r="C1412" s="4" t="s">
        <v>12530</v>
      </c>
      <c r="D1412" s="4" t="s">
        <v>9457</v>
      </c>
      <c r="E1412" s="4" t="s">
        <v>363</v>
      </c>
      <c r="F1412" s="4" t="s">
        <v>417</v>
      </c>
      <c r="G1412" s="171">
        <v>7.5430000000000001</v>
      </c>
      <c r="H1412" s="4" t="s">
        <v>12531</v>
      </c>
      <c r="I1412" s="6" t="s">
        <v>2024</v>
      </c>
    </row>
    <row r="1413" spans="1:9" ht="20.399999999999999" x14ac:dyDescent="0.3">
      <c r="A1413" s="3">
        <v>44909</v>
      </c>
      <c r="B1413" s="4" t="s">
        <v>12532</v>
      </c>
      <c r="C1413" s="4" t="s">
        <v>12533</v>
      </c>
      <c r="D1413" s="4" t="s">
        <v>12534</v>
      </c>
      <c r="E1413" s="4" t="s">
        <v>363</v>
      </c>
      <c r="F1413" s="4" t="s">
        <v>634</v>
      </c>
      <c r="G1413" s="171">
        <v>10.965199999999999</v>
      </c>
      <c r="H1413" s="4" t="s">
        <v>12535</v>
      </c>
      <c r="I1413" s="6" t="s">
        <v>2024</v>
      </c>
    </row>
    <row r="1414" spans="1:9" ht="20.399999999999999" x14ac:dyDescent="0.3">
      <c r="A1414" s="3">
        <v>44909</v>
      </c>
      <c r="B1414" s="4" t="s">
        <v>12536</v>
      </c>
      <c r="C1414" s="4" t="s">
        <v>12537</v>
      </c>
      <c r="D1414" s="4" t="s">
        <v>10283</v>
      </c>
      <c r="E1414" s="4" t="s">
        <v>363</v>
      </c>
      <c r="F1414" s="4" t="s">
        <v>872</v>
      </c>
      <c r="G1414" s="171">
        <v>2.5100000000000001E-2</v>
      </c>
      <c r="H1414" s="4" t="s">
        <v>8248</v>
      </c>
      <c r="I1414" s="6" t="s">
        <v>2024</v>
      </c>
    </row>
    <row r="1415" spans="1:9" ht="20.399999999999999" x14ac:dyDescent="0.3">
      <c r="A1415" s="3">
        <v>44909</v>
      </c>
      <c r="B1415" s="4" t="s">
        <v>12538</v>
      </c>
      <c r="C1415" s="4" t="s">
        <v>12539</v>
      </c>
      <c r="D1415" s="4" t="s">
        <v>11858</v>
      </c>
      <c r="E1415" s="4" t="s">
        <v>363</v>
      </c>
      <c r="F1415" s="4" t="s">
        <v>872</v>
      </c>
      <c r="G1415" s="171">
        <v>1.3741000000000001</v>
      </c>
      <c r="H1415" s="4" t="s">
        <v>12540</v>
      </c>
      <c r="I1415" s="6" t="s">
        <v>2024</v>
      </c>
    </row>
    <row r="1416" spans="1:9" ht="20.399999999999999" x14ac:dyDescent="0.3">
      <c r="A1416" s="3">
        <v>44909</v>
      </c>
      <c r="B1416" s="4" t="s">
        <v>10992</v>
      </c>
      <c r="C1416" s="4" t="s">
        <v>12541</v>
      </c>
      <c r="D1416" s="4" t="s">
        <v>10994</v>
      </c>
      <c r="E1416" s="4" t="s">
        <v>368</v>
      </c>
      <c r="F1416" s="4" t="s">
        <v>373</v>
      </c>
      <c r="G1416" s="171">
        <v>143.71700000000001</v>
      </c>
      <c r="H1416" s="4" t="s">
        <v>12542</v>
      </c>
      <c r="I1416" s="6" t="s">
        <v>2024</v>
      </c>
    </row>
    <row r="1417" spans="1:9" ht="20.399999999999999" x14ac:dyDescent="0.3">
      <c r="A1417" s="3">
        <v>44909</v>
      </c>
      <c r="B1417" s="4" t="s">
        <v>12543</v>
      </c>
      <c r="C1417" s="4" t="s">
        <v>12544</v>
      </c>
      <c r="D1417" s="4" t="s">
        <v>11001</v>
      </c>
      <c r="E1417" s="4" t="s">
        <v>368</v>
      </c>
      <c r="F1417" s="4" t="s">
        <v>4337</v>
      </c>
      <c r="G1417" s="171">
        <v>1.8848</v>
      </c>
      <c r="H1417" s="4" t="s">
        <v>12545</v>
      </c>
      <c r="I1417" s="6" t="s">
        <v>2024</v>
      </c>
    </row>
    <row r="1418" spans="1:9" ht="20.399999999999999" x14ac:dyDescent="0.3">
      <c r="A1418" s="3">
        <v>44909</v>
      </c>
      <c r="B1418" s="4" t="s">
        <v>12546</v>
      </c>
      <c r="C1418" s="4" t="s">
        <v>12547</v>
      </c>
      <c r="D1418" s="4" t="s">
        <v>10338</v>
      </c>
      <c r="E1418" s="4" t="s">
        <v>363</v>
      </c>
      <c r="F1418" s="4" t="s">
        <v>378</v>
      </c>
      <c r="G1418" s="171">
        <v>0.75660000000000005</v>
      </c>
      <c r="H1418" s="4" t="s">
        <v>12548</v>
      </c>
      <c r="I1418" s="6" t="s">
        <v>2024</v>
      </c>
    </row>
    <row r="1419" spans="1:9" ht="20.399999999999999" x14ac:dyDescent="0.3">
      <c r="A1419" s="3">
        <v>44909</v>
      </c>
      <c r="B1419" s="4" t="s">
        <v>12549</v>
      </c>
      <c r="C1419" s="4" t="s">
        <v>12550</v>
      </c>
      <c r="D1419" s="4" t="s">
        <v>12551</v>
      </c>
      <c r="E1419" s="4" t="s">
        <v>478</v>
      </c>
      <c r="F1419" s="4" t="s">
        <v>872</v>
      </c>
      <c r="G1419" s="171">
        <v>0.68789999999999996</v>
      </c>
      <c r="H1419" s="4" t="s">
        <v>12552</v>
      </c>
      <c r="I1419" s="6" t="s">
        <v>2024</v>
      </c>
    </row>
    <row r="1420" spans="1:9" ht="20.399999999999999" x14ac:dyDescent="0.3">
      <c r="A1420" s="3">
        <v>44909</v>
      </c>
      <c r="B1420" s="4" t="s">
        <v>12553</v>
      </c>
      <c r="C1420" s="4" t="s">
        <v>12554</v>
      </c>
      <c r="D1420" s="4" t="s">
        <v>12555</v>
      </c>
      <c r="E1420" s="4" t="s">
        <v>363</v>
      </c>
      <c r="F1420" s="4" t="s">
        <v>872</v>
      </c>
      <c r="G1420" s="171">
        <v>0.1661</v>
      </c>
      <c r="H1420" s="4" t="s">
        <v>12556</v>
      </c>
      <c r="I1420" s="6" t="s">
        <v>2024</v>
      </c>
    </row>
    <row r="1421" spans="1:9" ht="20.399999999999999" x14ac:dyDescent="0.3">
      <c r="A1421" s="3">
        <v>44909</v>
      </c>
      <c r="B1421" s="4" t="s">
        <v>12557</v>
      </c>
      <c r="C1421" s="4" t="s">
        <v>12558</v>
      </c>
      <c r="D1421" s="4" t="s">
        <v>3390</v>
      </c>
      <c r="E1421" s="4" t="s">
        <v>478</v>
      </c>
      <c r="F1421" s="4" t="s">
        <v>872</v>
      </c>
      <c r="G1421" s="171">
        <v>9.01E-2</v>
      </c>
      <c r="H1421" s="4" t="s">
        <v>12559</v>
      </c>
      <c r="I1421" s="6" t="s">
        <v>2024</v>
      </c>
    </row>
    <row r="1422" spans="1:9" ht="20.399999999999999" x14ac:dyDescent="0.3">
      <c r="A1422" s="3">
        <v>44909</v>
      </c>
      <c r="B1422" s="4" t="s">
        <v>12560</v>
      </c>
      <c r="C1422" s="4" t="s">
        <v>12561</v>
      </c>
      <c r="D1422" s="4" t="s">
        <v>3412</v>
      </c>
      <c r="E1422" s="4" t="s">
        <v>478</v>
      </c>
      <c r="F1422" s="4" t="s">
        <v>872</v>
      </c>
      <c r="G1422" s="171">
        <v>0.125</v>
      </c>
      <c r="H1422" s="4" t="s">
        <v>12562</v>
      </c>
      <c r="I1422" s="6" t="s">
        <v>2024</v>
      </c>
    </row>
    <row r="1423" spans="1:9" ht="61.2" x14ac:dyDescent="0.3">
      <c r="A1423" s="3">
        <v>44909</v>
      </c>
      <c r="B1423" s="4" t="s">
        <v>12563</v>
      </c>
      <c r="C1423" s="4" t="s">
        <v>12564</v>
      </c>
      <c r="D1423" s="4" t="s">
        <v>12565</v>
      </c>
      <c r="E1423" s="4" t="s">
        <v>368</v>
      </c>
      <c r="F1423" s="4" t="s">
        <v>378</v>
      </c>
      <c r="G1423" s="171">
        <v>310.88200000000001</v>
      </c>
      <c r="H1423" s="4" t="s">
        <v>12566</v>
      </c>
      <c r="I1423" s="6" t="s">
        <v>2024</v>
      </c>
    </row>
    <row r="1424" spans="1:9" ht="20.399999999999999" x14ac:dyDescent="0.3">
      <c r="A1424" s="3">
        <v>44909</v>
      </c>
      <c r="B1424" s="4" t="s">
        <v>12567</v>
      </c>
      <c r="C1424" s="4" t="s">
        <v>12568</v>
      </c>
      <c r="D1424" s="4" t="s">
        <v>12569</v>
      </c>
      <c r="E1424" s="4" t="s">
        <v>368</v>
      </c>
      <c r="F1424" s="4" t="s">
        <v>378</v>
      </c>
      <c r="G1424" s="171">
        <v>57.423900000000003</v>
      </c>
      <c r="H1424" s="4" t="s">
        <v>12570</v>
      </c>
      <c r="I1424" s="6" t="s">
        <v>2024</v>
      </c>
    </row>
    <row r="1425" spans="1:9" ht="20.399999999999999" x14ac:dyDescent="0.3">
      <c r="A1425" s="3">
        <v>44909</v>
      </c>
      <c r="B1425" s="4" t="s">
        <v>12571</v>
      </c>
      <c r="C1425" s="4" t="s">
        <v>12572</v>
      </c>
      <c r="D1425" s="4" t="s">
        <v>12573</v>
      </c>
      <c r="E1425" s="4" t="s">
        <v>478</v>
      </c>
      <c r="F1425" s="4" t="s">
        <v>872</v>
      </c>
      <c r="G1425" s="171">
        <v>9.8900000000000002E-2</v>
      </c>
      <c r="H1425" s="4" t="s">
        <v>12574</v>
      </c>
      <c r="I1425" s="6" t="s">
        <v>2024</v>
      </c>
    </row>
    <row r="1426" spans="1:9" ht="20.399999999999999" x14ac:dyDescent="0.3">
      <c r="A1426" s="3">
        <v>44909</v>
      </c>
      <c r="B1426" s="4" t="s">
        <v>12575</v>
      </c>
      <c r="C1426" s="4" t="s">
        <v>12576</v>
      </c>
      <c r="D1426" s="4" t="s">
        <v>12577</v>
      </c>
      <c r="E1426" s="4" t="s">
        <v>368</v>
      </c>
      <c r="F1426" s="4" t="s">
        <v>378</v>
      </c>
      <c r="G1426" s="171">
        <v>48.385300000000001</v>
      </c>
      <c r="H1426" s="4" t="s">
        <v>12578</v>
      </c>
      <c r="I1426" s="6" t="s">
        <v>2024</v>
      </c>
    </row>
    <row r="1427" spans="1:9" ht="20.399999999999999" x14ac:dyDescent="0.3">
      <c r="A1427" s="3">
        <v>44909</v>
      </c>
      <c r="B1427" s="4" t="s">
        <v>12579</v>
      </c>
      <c r="C1427" s="4" t="s">
        <v>12580</v>
      </c>
      <c r="D1427" s="4" t="s">
        <v>12581</v>
      </c>
      <c r="E1427" s="4" t="s">
        <v>363</v>
      </c>
      <c r="F1427" s="4" t="s">
        <v>872</v>
      </c>
      <c r="G1427" s="171">
        <v>4.6699999999999998E-2</v>
      </c>
      <c r="H1427" s="4" t="s">
        <v>12582</v>
      </c>
      <c r="I1427" s="6" t="s">
        <v>2024</v>
      </c>
    </row>
    <row r="1428" spans="1:9" ht="20.399999999999999" x14ac:dyDescent="0.3">
      <c r="A1428" s="3">
        <v>44909</v>
      </c>
      <c r="B1428" s="4" t="s">
        <v>12583</v>
      </c>
      <c r="C1428" s="4" t="s">
        <v>12584</v>
      </c>
      <c r="D1428" s="4" t="s">
        <v>7350</v>
      </c>
      <c r="E1428" s="4" t="s">
        <v>363</v>
      </c>
      <c r="F1428" s="4" t="s">
        <v>643</v>
      </c>
      <c r="G1428" s="171">
        <v>18.041499999999999</v>
      </c>
      <c r="H1428" s="4" t="s">
        <v>12585</v>
      </c>
      <c r="I1428" s="6" t="s">
        <v>2024</v>
      </c>
    </row>
    <row r="1429" spans="1:9" ht="20.399999999999999" x14ac:dyDescent="0.3">
      <c r="A1429" s="3">
        <v>44909</v>
      </c>
      <c r="B1429" s="4" t="s">
        <v>12586</v>
      </c>
      <c r="C1429" s="4" t="s">
        <v>12587</v>
      </c>
      <c r="D1429" s="4" t="s">
        <v>7350</v>
      </c>
      <c r="E1429" s="4" t="s">
        <v>363</v>
      </c>
      <c r="F1429" s="4" t="s">
        <v>362</v>
      </c>
      <c r="G1429" s="171">
        <v>4.9923999999999999</v>
      </c>
      <c r="H1429" s="4" t="s">
        <v>12588</v>
      </c>
      <c r="I1429" s="6" t="s">
        <v>2024</v>
      </c>
    </row>
    <row r="1430" spans="1:9" ht="20.399999999999999" x14ac:dyDescent="0.3">
      <c r="A1430" s="3">
        <v>44909</v>
      </c>
      <c r="B1430" s="4" t="s">
        <v>12589</v>
      </c>
      <c r="C1430" s="4" t="s">
        <v>12590</v>
      </c>
      <c r="D1430" s="4" t="s">
        <v>12591</v>
      </c>
      <c r="E1430" s="4" t="s">
        <v>478</v>
      </c>
      <c r="F1430" s="4" t="s">
        <v>643</v>
      </c>
      <c r="G1430" s="171">
        <v>0.36180000000000001</v>
      </c>
      <c r="H1430" s="4" t="s">
        <v>12592</v>
      </c>
      <c r="I1430" s="6" t="s">
        <v>2024</v>
      </c>
    </row>
    <row r="1431" spans="1:9" ht="40.799999999999997" x14ac:dyDescent="0.3">
      <c r="A1431" s="3">
        <v>44909</v>
      </c>
      <c r="B1431" s="4" t="s">
        <v>12593</v>
      </c>
      <c r="C1431" s="4" t="s">
        <v>12594</v>
      </c>
      <c r="D1431" s="4" t="s">
        <v>12595</v>
      </c>
      <c r="E1431" s="4" t="s">
        <v>368</v>
      </c>
      <c r="F1431" s="4" t="s">
        <v>417</v>
      </c>
      <c r="G1431" s="171">
        <v>557.84159999999997</v>
      </c>
      <c r="H1431" s="4" t="s">
        <v>12596</v>
      </c>
      <c r="I1431" s="6" t="s">
        <v>2024</v>
      </c>
    </row>
    <row r="1432" spans="1:9" ht="20.399999999999999" x14ac:dyDescent="0.3">
      <c r="A1432" s="3">
        <v>44909</v>
      </c>
      <c r="B1432" s="4" t="s">
        <v>12597</v>
      </c>
      <c r="C1432" s="4" t="s">
        <v>12598</v>
      </c>
      <c r="D1432" s="4" t="s">
        <v>6192</v>
      </c>
      <c r="E1432" s="4" t="s">
        <v>363</v>
      </c>
      <c r="F1432" s="4" t="s">
        <v>383</v>
      </c>
      <c r="G1432" s="171">
        <v>39.3279</v>
      </c>
      <c r="H1432" s="4" t="s">
        <v>12599</v>
      </c>
      <c r="I1432" s="6" t="s">
        <v>2024</v>
      </c>
    </row>
    <row r="1433" spans="1:9" ht="20.399999999999999" x14ac:dyDescent="0.3">
      <c r="A1433" s="3">
        <v>44909</v>
      </c>
      <c r="B1433" s="4" t="s">
        <v>12600</v>
      </c>
      <c r="C1433" s="4" t="s">
        <v>12601</v>
      </c>
      <c r="D1433" s="4" t="s">
        <v>12602</v>
      </c>
      <c r="E1433" s="4" t="s">
        <v>363</v>
      </c>
      <c r="F1433" s="4" t="s">
        <v>872</v>
      </c>
      <c r="G1433" s="171">
        <v>0.1341</v>
      </c>
      <c r="H1433" s="4" t="s">
        <v>12603</v>
      </c>
      <c r="I1433" s="6" t="s">
        <v>2024</v>
      </c>
    </row>
    <row r="1434" spans="1:9" ht="20.399999999999999" x14ac:dyDescent="0.3">
      <c r="A1434" s="3">
        <v>44909</v>
      </c>
      <c r="B1434" s="4" t="s">
        <v>12604</v>
      </c>
      <c r="C1434" s="4" t="s">
        <v>12605</v>
      </c>
      <c r="D1434" s="4" t="s">
        <v>12606</v>
      </c>
      <c r="E1434" s="4" t="s">
        <v>363</v>
      </c>
      <c r="F1434" s="4" t="s">
        <v>373</v>
      </c>
      <c r="G1434" s="171">
        <v>1.4811000000000001</v>
      </c>
      <c r="H1434" s="4" t="s">
        <v>12607</v>
      </c>
      <c r="I1434" s="6" t="s">
        <v>2024</v>
      </c>
    </row>
    <row r="1435" spans="1:9" ht="20.399999999999999" x14ac:dyDescent="0.3">
      <c r="A1435" s="3">
        <v>44909</v>
      </c>
      <c r="B1435" s="4" t="s">
        <v>12608</v>
      </c>
      <c r="C1435" s="4" t="s">
        <v>12609</v>
      </c>
      <c r="D1435" s="4" t="s">
        <v>12602</v>
      </c>
      <c r="E1435" s="4" t="s">
        <v>363</v>
      </c>
      <c r="F1435" s="4" t="s">
        <v>872</v>
      </c>
      <c r="G1435" s="171">
        <v>0.14779999999999999</v>
      </c>
      <c r="H1435" s="4" t="s">
        <v>12610</v>
      </c>
      <c r="I1435" s="6" t="s">
        <v>2024</v>
      </c>
    </row>
    <row r="1436" spans="1:9" ht="20.399999999999999" x14ac:dyDescent="0.3">
      <c r="A1436" s="3">
        <v>44909</v>
      </c>
      <c r="B1436" s="4" t="s">
        <v>12611</v>
      </c>
      <c r="C1436" s="4" t="s">
        <v>12612</v>
      </c>
      <c r="D1436" s="4" t="s">
        <v>3399</v>
      </c>
      <c r="E1436" s="4" t="s">
        <v>368</v>
      </c>
      <c r="F1436" s="4" t="s">
        <v>643</v>
      </c>
      <c r="G1436" s="171">
        <v>47.771999999999998</v>
      </c>
      <c r="H1436" s="4" t="s">
        <v>12613</v>
      </c>
      <c r="I1436" s="6" t="s">
        <v>2024</v>
      </c>
    </row>
    <row r="1437" spans="1:9" ht="20.399999999999999" x14ac:dyDescent="0.3">
      <c r="A1437" s="3">
        <v>44909</v>
      </c>
      <c r="B1437" s="4" t="s">
        <v>12614</v>
      </c>
      <c r="C1437" s="4" t="s">
        <v>12615</v>
      </c>
      <c r="D1437" s="4" t="s">
        <v>3393</v>
      </c>
      <c r="E1437" s="4" t="s">
        <v>363</v>
      </c>
      <c r="F1437" s="4" t="s">
        <v>383</v>
      </c>
      <c r="G1437" s="171">
        <v>28.1401</v>
      </c>
      <c r="H1437" s="4" t="s">
        <v>12616</v>
      </c>
      <c r="I1437" s="6" t="s">
        <v>2024</v>
      </c>
    </row>
    <row r="1438" spans="1:9" ht="20.399999999999999" x14ac:dyDescent="0.3">
      <c r="A1438" s="3">
        <v>44909</v>
      </c>
      <c r="B1438" s="4" t="s">
        <v>12617</v>
      </c>
      <c r="C1438" s="4" t="s">
        <v>12618</v>
      </c>
      <c r="D1438" s="4" t="s">
        <v>12619</v>
      </c>
      <c r="E1438" s="4" t="s">
        <v>363</v>
      </c>
      <c r="F1438" s="4" t="s">
        <v>383</v>
      </c>
      <c r="G1438" s="171">
        <v>126.37520000000001</v>
      </c>
      <c r="H1438" s="4" t="s">
        <v>12620</v>
      </c>
      <c r="I1438" s="6" t="s">
        <v>2024</v>
      </c>
    </row>
    <row r="1439" spans="1:9" ht="30.6" x14ac:dyDescent="0.3">
      <c r="A1439" s="3">
        <v>44909</v>
      </c>
      <c r="B1439" s="4" t="s">
        <v>12621</v>
      </c>
      <c r="C1439" s="4" t="s">
        <v>12622</v>
      </c>
      <c r="D1439" s="4" t="s">
        <v>3393</v>
      </c>
      <c r="E1439" s="4" t="s">
        <v>363</v>
      </c>
      <c r="F1439" s="4" t="s">
        <v>373</v>
      </c>
      <c r="G1439" s="171">
        <v>1.9496</v>
      </c>
      <c r="H1439" s="4" t="s">
        <v>12623</v>
      </c>
      <c r="I1439" s="6" t="s">
        <v>2024</v>
      </c>
    </row>
    <row r="1440" spans="1:9" ht="20.399999999999999" x14ac:dyDescent="0.3">
      <c r="A1440" s="3">
        <v>44909</v>
      </c>
      <c r="B1440" s="4" t="s">
        <v>12624</v>
      </c>
      <c r="C1440" s="4" t="s">
        <v>12625</v>
      </c>
      <c r="D1440" s="4" t="s">
        <v>3393</v>
      </c>
      <c r="E1440" s="4" t="s">
        <v>363</v>
      </c>
      <c r="F1440" s="4" t="s">
        <v>872</v>
      </c>
      <c r="G1440" s="171">
        <v>0.61650000000000005</v>
      </c>
      <c r="H1440" s="4" t="s">
        <v>12626</v>
      </c>
      <c r="I1440" s="6" t="s">
        <v>2024</v>
      </c>
    </row>
    <row r="1441" spans="1:9" ht="20.399999999999999" x14ac:dyDescent="0.3">
      <c r="A1441" s="3">
        <v>44909</v>
      </c>
      <c r="B1441" s="4" t="s">
        <v>12627</v>
      </c>
      <c r="C1441" s="4" t="s">
        <v>12628</v>
      </c>
      <c r="D1441" s="4" t="s">
        <v>12629</v>
      </c>
      <c r="E1441" s="4" t="s">
        <v>363</v>
      </c>
      <c r="F1441" s="4" t="s">
        <v>872</v>
      </c>
      <c r="G1441" s="171">
        <v>0.15670000000000001</v>
      </c>
      <c r="H1441" s="4" t="s">
        <v>12630</v>
      </c>
      <c r="I1441" s="6" t="s">
        <v>2024</v>
      </c>
    </row>
    <row r="1442" spans="1:9" ht="20.399999999999999" x14ac:dyDescent="0.3">
      <c r="A1442" s="3">
        <v>44909</v>
      </c>
      <c r="B1442" s="4" t="s">
        <v>12631</v>
      </c>
      <c r="C1442" s="4" t="s">
        <v>12632</v>
      </c>
      <c r="D1442" s="4" t="s">
        <v>12633</v>
      </c>
      <c r="E1442" s="4" t="s">
        <v>478</v>
      </c>
      <c r="F1442" s="4" t="s">
        <v>383</v>
      </c>
      <c r="G1442" s="171">
        <v>660.90329999999994</v>
      </c>
      <c r="H1442" s="4" t="s">
        <v>12634</v>
      </c>
      <c r="I1442" s="6" t="s">
        <v>2024</v>
      </c>
    </row>
    <row r="1443" spans="1:9" ht="20.399999999999999" x14ac:dyDescent="0.3">
      <c r="A1443" s="3">
        <v>44909</v>
      </c>
      <c r="B1443" s="4" t="s">
        <v>12635</v>
      </c>
      <c r="C1443" s="4" t="s">
        <v>12636</v>
      </c>
      <c r="D1443" s="4" t="s">
        <v>9139</v>
      </c>
      <c r="E1443" s="4" t="s">
        <v>478</v>
      </c>
      <c r="F1443" s="4" t="s">
        <v>373</v>
      </c>
      <c r="G1443" s="171">
        <v>1.3250999999999999</v>
      </c>
      <c r="H1443" s="4" t="s">
        <v>12637</v>
      </c>
      <c r="I1443" s="6" t="s">
        <v>2024</v>
      </c>
    </row>
    <row r="1444" spans="1:9" ht="20.399999999999999" x14ac:dyDescent="0.3">
      <c r="A1444" s="3">
        <v>44909</v>
      </c>
      <c r="B1444" s="4" t="s">
        <v>12638</v>
      </c>
      <c r="C1444" s="4" t="s">
        <v>12639</v>
      </c>
      <c r="D1444" s="4" t="s">
        <v>3679</v>
      </c>
      <c r="E1444" s="4" t="s">
        <v>363</v>
      </c>
      <c r="F1444" s="4" t="s">
        <v>872</v>
      </c>
      <c r="G1444" s="171">
        <v>2.1700000000000001E-2</v>
      </c>
      <c r="H1444" s="4" t="s">
        <v>12640</v>
      </c>
      <c r="I1444" s="6" t="s">
        <v>2024</v>
      </c>
    </row>
    <row r="1445" spans="1:9" ht="20.399999999999999" x14ac:dyDescent="0.3">
      <c r="A1445" s="3">
        <v>44909</v>
      </c>
      <c r="B1445" s="4" t="s">
        <v>12641</v>
      </c>
      <c r="C1445" s="4" t="s">
        <v>12642</v>
      </c>
      <c r="D1445" s="4" t="s">
        <v>6440</v>
      </c>
      <c r="E1445" s="4" t="s">
        <v>363</v>
      </c>
      <c r="F1445" s="4" t="s">
        <v>872</v>
      </c>
      <c r="G1445" s="171">
        <v>2.8000000000000001E-2</v>
      </c>
      <c r="H1445" s="4" t="s">
        <v>12643</v>
      </c>
      <c r="I1445" s="6" t="s">
        <v>2024</v>
      </c>
    </row>
    <row r="1446" spans="1:9" ht="20.399999999999999" x14ac:dyDescent="0.3">
      <c r="A1446" s="3">
        <v>44909</v>
      </c>
      <c r="B1446" s="4" t="s">
        <v>12644</v>
      </c>
      <c r="C1446" s="4" t="s">
        <v>12645</v>
      </c>
      <c r="D1446" s="4" t="s">
        <v>2223</v>
      </c>
      <c r="E1446" s="4" t="s">
        <v>478</v>
      </c>
      <c r="F1446" s="4" t="s">
        <v>872</v>
      </c>
      <c r="G1446" s="171">
        <v>0.12909999999999999</v>
      </c>
      <c r="H1446" s="4" t="s">
        <v>12646</v>
      </c>
      <c r="I1446" s="6" t="s">
        <v>2024</v>
      </c>
    </row>
    <row r="1447" spans="1:9" ht="30.6" x14ac:dyDescent="0.3">
      <c r="A1447" s="3">
        <v>44909</v>
      </c>
      <c r="B1447" s="4" t="s">
        <v>11634</v>
      </c>
      <c r="C1447" s="4" t="s">
        <v>12647</v>
      </c>
      <c r="D1447" s="4" t="s">
        <v>12648</v>
      </c>
      <c r="E1447" s="4" t="s">
        <v>363</v>
      </c>
      <c r="F1447" s="4" t="s">
        <v>7369</v>
      </c>
      <c r="G1447" s="171">
        <v>3.2629000000000001</v>
      </c>
      <c r="H1447" s="4" t="s">
        <v>12649</v>
      </c>
      <c r="I1447" s="6" t="s">
        <v>2024</v>
      </c>
    </row>
    <row r="1448" spans="1:9" ht="20.399999999999999" x14ac:dyDescent="0.3">
      <c r="A1448" s="3">
        <v>44909</v>
      </c>
      <c r="B1448" s="4" t="s">
        <v>12650</v>
      </c>
      <c r="C1448" s="4" t="s">
        <v>12651</v>
      </c>
      <c r="D1448" s="4" t="s">
        <v>3618</v>
      </c>
      <c r="E1448" s="4" t="s">
        <v>478</v>
      </c>
      <c r="F1448" s="4" t="s">
        <v>872</v>
      </c>
      <c r="G1448" s="171">
        <v>7.5999999999999998E-2</v>
      </c>
      <c r="H1448" s="4" t="s">
        <v>12652</v>
      </c>
      <c r="I1448" s="6" t="s">
        <v>2024</v>
      </c>
    </row>
    <row r="1449" spans="1:9" ht="20.399999999999999" x14ac:dyDescent="0.3">
      <c r="A1449" s="3">
        <v>44909</v>
      </c>
      <c r="B1449" s="4" t="s">
        <v>12653</v>
      </c>
      <c r="C1449" s="4" t="s">
        <v>12654</v>
      </c>
      <c r="D1449" s="4" t="s">
        <v>12655</v>
      </c>
      <c r="E1449" s="4" t="s">
        <v>363</v>
      </c>
      <c r="F1449" s="4" t="s">
        <v>872</v>
      </c>
      <c r="G1449" s="171">
        <v>5.0900000000000001E-2</v>
      </c>
      <c r="H1449" s="4" t="s">
        <v>12656</v>
      </c>
      <c r="I1449" s="6" t="s">
        <v>2024</v>
      </c>
    </row>
    <row r="1450" spans="1:9" ht="20.399999999999999" x14ac:dyDescent="0.3">
      <c r="A1450" s="3">
        <v>44909</v>
      </c>
      <c r="B1450" s="4" t="s">
        <v>12425</v>
      </c>
      <c r="C1450" s="4" t="s">
        <v>12657</v>
      </c>
      <c r="D1450" s="4" t="s">
        <v>2306</v>
      </c>
      <c r="E1450" s="4" t="s">
        <v>368</v>
      </c>
      <c r="F1450" s="4" t="s">
        <v>7369</v>
      </c>
      <c r="G1450" s="171">
        <v>6.0622999999999996</v>
      </c>
      <c r="H1450" s="4" t="s">
        <v>12658</v>
      </c>
      <c r="I1450" s="6" t="s">
        <v>2024</v>
      </c>
    </row>
    <row r="1451" spans="1:9" ht="20.399999999999999" x14ac:dyDescent="0.3">
      <c r="A1451" s="3">
        <v>44909</v>
      </c>
      <c r="B1451" s="4" t="s">
        <v>12659</v>
      </c>
      <c r="C1451" s="4" t="s">
        <v>12660</v>
      </c>
      <c r="D1451" s="4" t="s">
        <v>5690</v>
      </c>
      <c r="E1451" s="4" t="s">
        <v>478</v>
      </c>
      <c r="F1451" s="4" t="s">
        <v>872</v>
      </c>
      <c r="G1451" s="171">
        <v>6.4500000000000002E-2</v>
      </c>
      <c r="H1451" s="4" t="s">
        <v>12661</v>
      </c>
      <c r="I1451" s="6" t="s">
        <v>2024</v>
      </c>
    </row>
    <row r="1452" spans="1:9" ht="20.399999999999999" x14ac:dyDescent="0.3">
      <c r="A1452" s="3">
        <v>44909</v>
      </c>
      <c r="B1452" s="4" t="s">
        <v>12662</v>
      </c>
      <c r="C1452" s="4" t="s">
        <v>12663</v>
      </c>
      <c r="D1452" s="4" t="s">
        <v>12664</v>
      </c>
      <c r="E1452" s="4" t="s">
        <v>363</v>
      </c>
      <c r="F1452" s="4" t="s">
        <v>373</v>
      </c>
      <c r="G1452" s="171">
        <v>72.400300000000001</v>
      </c>
      <c r="H1452" s="4" t="s">
        <v>12665</v>
      </c>
      <c r="I1452" s="6" t="s">
        <v>2024</v>
      </c>
    </row>
    <row r="1453" spans="1:9" ht="20.399999999999999" x14ac:dyDescent="0.3">
      <c r="A1453" s="3">
        <v>44909</v>
      </c>
      <c r="B1453" s="4" t="s">
        <v>12666</v>
      </c>
      <c r="C1453" s="4" t="s">
        <v>12667</v>
      </c>
      <c r="D1453" s="4" t="s">
        <v>12668</v>
      </c>
      <c r="E1453" s="4" t="s">
        <v>363</v>
      </c>
      <c r="F1453" s="4" t="s">
        <v>872</v>
      </c>
      <c r="G1453" s="171">
        <v>2.8899999999999999E-2</v>
      </c>
      <c r="H1453" s="4" t="s">
        <v>12669</v>
      </c>
      <c r="I1453" s="6" t="s">
        <v>2024</v>
      </c>
    </row>
    <row r="1454" spans="1:9" ht="20.399999999999999" x14ac:dyDescent="0.3">
      <c r="A1454" s="3">
        <v>44909</v>
      </c>
      <c r="B1454" s="4" t="s">
        <v>12670</v>
      </c>
      <c r="C1454" s="4" t="s">
        <v>12671</v>
      </c>
      <c r="D1454" s="4" t="s">
        <v>8983</v>
      </c>
      <c r="E1454" s="4" t="s">
        <v>363</v>
      </c>
      <c r="F1454" s="4" t="s">
        <v>872</v>
      </c>
      <c r="G1454" s="171">
        <v>4.7399999999999998E-2</v>
      </c>
      <c r="H1454" s="4" t="s">
        <v>12672</v>
      </c>
      <c r="I1454" s="6" t="s">
        <v>2024</v>
      </c>
    </row>
    <row r="1455" spans="1:9" ht="20.399999999999999" x14ac:dyDescent="0.3">
      <c r="A1455" s="3">
        <v>44909</v>
      </c>
      <c r="B1455" s="4" t="s">
        <v>12673</v>
      </c>
      <c r="C1455" s="4" t="s">
        <v>12674</v>
      </c>
      <c r="D1455" s="4" t="s">
        <v>5607</v>
      </c>
      <c r="E1455" s="4" t="s">
        <v>478</v>
      </c>
      <c r="F1455" s="4" t="s">
        <v>872</v>
      </c>
      <c r="G1455" s="171">
        <v>0.16370000000000001</v>
      </c>
      <c r="H1455" s="4" t="s">
        <v>12675</v>
      </c>
      <c r="I1455" s="6" t="s">
        <v>2024</v>
      </c>
    </row>
    <row r="1456" spans="1:9" ht="20.399999999999999" x14ac:dyDescent="0.3">
      <c r="A1456" s="3">
        <v>44909</v>
      </c>
      <c r="B1456" s="4" t="s">
        <v>12676</v>
      </c>
      <c r="C1456" s="4" t="s">
        <v>12677</v>
      </c>
      <c r="D1456" s="4" t="s">
        <v>3437</v>
      </c>
      <c r="E1456" s="4" t="s">
        <v>363</v>
      </c>
      <c r="F1456" s="4" t="s">
        <v>872</v>
      </c>
      <c r="G1456" s="171">
        <v>0.15490000000000001</v>
      </c>
      <c r="H1456" s="4" t="s">
        <v>12678</v>
      </c>
      <c r="I1456" s="6" t="s">
        <v>2024</v>
      </c>
    </row>
    <row r="1457" spans="1:9" ht="20.399999999999999" x14ac:dyDescent="0.3">
      <c r="A1457" s="3">
        <v>44909</v>
      </c>
      <c r="B1457" s="4" t="s">
        <v>12679</v>
      </c>
      <c r="C1457" s="4" t="s">
        <v>12680</v>
      </c>
      <c r="D1457" s="4" t="s">
        <v>7476</v>
      </c>
      <c r="E1457" s="4" t="s">
        <v>363</v>
      </c>
      <c r="F1457" s="4" t="s">
        <v>872</v>
      </c>
      <c r="G1457" s="171">
        <v>0.1673</v>
      </c>
      <c r="H1457" s="4" t="s">
        <v>12681</v>
      </c>
      <c r="I1457" s="6" t="s">
        <v>2024</v>
      </c>
    </row>
    <row r="1458" spans="1:9" ht="20.399999999999999" x14ac:dyDescent="0.3">
      <c r="A1458" s="3">
        <v>44909</v>
      </c>
      <c r="B1458" s="4" t="s">
        <v>12682</v>
      </c>
      <c r="C1458" s="4" t="s">
        <v>12683</v>
      </c>
      <c r="D1458" s="4" t="s">
        <v>9555</v>
      </c>
      <c r="E1458" s="4" t="s">
        <v>363</v>
      </c>
      <c r="F1458" s="4" t="s">
        <v>872</v>
      </c>
      <c r="G1458" s="171">
        <v>0.1115</v>
      </c>
      <c r="H1458" s="4" t="s">
        <v>12684</v>
      </c>
      <c r="I1458" s="6" t="s">
        <v>2024</v>
      </c>
    </row>
    <row r="1459" spans="1:9" ht="20.399999999999999" x14ac:dyDescent="0.3">
      <c r="A1459" s="3">
        <v>44909</v>
      </c>
      <c r="B1459" s="4" t="s">
        <v>12685</v>
      </c>
      <c r="C1459" s="4" t="s">
        <v>12686</v>
      </c>
      <c r="D1459" s="4" t="s">
        <v>12687</v>
      </c>
      <c r="E1459" s="4" t="s">
        <v>478</v>
      </c>
      <c r="F1459" s="4" t="s">
        <v>872</v>
      </c>
      <c r="G1459" s="171">
        <v>1.17E-2</v>
      </c>
      <c r="H1459" s="4" t="s">
        <v>12688</v>
      </c>
      <c r="I1459" s="6" t="s">
        <v>2024</v>
      </c>
    </row>
    <row r="1460" spans="1:9" ht="20.399999999999999" x14ac:dyDescent="0.3">
      <c r="A1460" s="3">
        <v>44909</v>
      </c>
      <c r="B1460" s="4" t="s">
        <v>12689</v>
      </c>
      <c r="C1460" s="4" t="s">
        <v>12690</v>
      </c>
      <c r="D1460" s="4" t="s">
        <v>9555</v>
      </c>
      <c r="E1460" s="4" t="s">
        <v>478</v>
      </c>
      <c r="F1460" s="4" t="s">
        <v>872</v>
      </c>
      <c r="G1460" s="171">
        <v>6.1999999999999998E-3</v>
      </c>
      <c r="H1460" s="4" t="s">
        <v>12691</v>
      </c>
      <c r="I1460" s="6" t="s">
        <v>2024</v>
      </c>
    </row>
    <row r="1461" spans="1:9" ht="20.399999999999999" x14ac:dyDescent="0.3">
      <c r="A1461" s="3">
        <v>44909</v>
      </c>
      <c r="B1461" s="4" t="s">
        <v>11669</v>
      </c>
      <c r="C1461" s="4" t="s">
        <v>12692</v>
      </c>
      <c r="D1461" s="4" t="s">
        <v>12693</v>
      </c>
      <c r="E1461" s="4" t="s">
        <v>363</v>
      </c>
      <c r="F1461" s="4" t="s">
        <v>643</v>
      </c>
      <c r="G1461" s="171">
        <v>133.86089999999999</v>
      </c>
      <c r="H1461" s="4" t="s">
        <v>12694</v>
      </c>
      <c r="I1461" s="6" t="s">
        <v>2024</v>
      </c>
    </row>
    <row r="1462" spans="1:9" ht="20.399999999999999" x14ac:dyDescent="0.3">
      <c r="A1462" s="3">
        <v>44909</v>
      </c>
      <c r="B1462" s="4" t="s">
        <v>12695</v>
      </c>
      <c r="C1462" s="4" t="s">
        <v>12696</v>
      </c>
      <c r="D1462" s="4" t="s">
        <v>3444</v>
      </c>
      <c r="E1462" s="4" t="s">
        <v>478</v>
      </c>
      <c r="F1462" s="4" t="s">
        <v>872</v>
      </c>
      <c r="G1462" s="171">
        <v>4.36E-2</v>
      </c>
      <c r="H1462" s="4" t="s">
        <v>12697</v>
      </c>
      <c r="I1462" s="6" t="s">
        <v>2024</v>
      </c>
    </row>
    <row r="1463" spans="1:9" ht="20.399999999999999" x14ac:dyDescent="0.3">
      <c r="A1463" s="3">
        <v>44909</v>
      </c>
      <c r="B1463" s="4" t="s">
        <v>12698</v>
      </c>
      <c r="C1463" s="4" t="s">
        <v>12699</v>
      </c>
      <c r="D1463" s="4" t="s">
        <v>11687</v>
      </c>
      <c r="E1463" s="4" t="s">
        <v>368</v>
      </c>
      <c r="F1463" s="4" t="s">
        <v>643</v>
      </c>
      <c r="G1463" s="171">
        <v>24.8017</v>
      </c>
      <c r="H1463" s="4" t="s">
        <v>12700</v>
      </c>
      <c r="I1463" s="6" t="s">
        <v>2024</v>
      </c>
    </row>
    <row r="1464" spans="1:9" ht="20.399999999999999" x14ac:dyDescent="0.3">
      <c r="A1464" s="3">
        <v>44909</v>
      </c>
      <c r="B1464" s="4" t="s">
        <v>12701</v>
      </c>
      <c r="C1464" s="4" t="s">
        <v>12702</v>
      </c>
      <c r="D1464" s="4" t="s">
        <v>5128</v>
      </c>
      <c r="E1464" s="4" t="s">
        <v>478</v>
      </c>
      <c r="F1464" s="4" t="s">
        <v>373</v>
      </c>
      <c r="G1464" s="171">
        <v>1.0580000000000001</v>
      </c>
      <c r="H1464" s="4" t="s">
        <v>12703</v>
      </c>
      <c r="I1464" s="6" t="s">
        <v>2024</v>
      </c>
    </row>
    <row r="1465" spans="1:9" ht="20.399999999999999" x14ac:dyDescent="0.3">
      <c r="A1465" s="3">
        <v>44909</v>
      </c>
      <c r="B1465" s="4" t="s">
        <v>12704</v>
      </c>
      <c r="C1465" s="4" t="s">
        <v>12705</v>
      </c>
      <c r="D1465" s="4" t="s">
        <v>11679</v>
      </c>
      <c r="E1465" s="4" t="s">
        <v>363</v>
      </c>
      <c r="F1465" s="4" t="s">
        <v>872</v>
      </c>
      <c r="G1465" s="171">
        <v>0.63600000000000001</v>
      </c>
      <c r="H1465" s="4" t="s">
        <v>12706</v>
      </c>
      <c r="I1465" s="6" t="s">
        <v>2024</v>
      </c>
    </row>
    <row r="1466" spans="1:9" ht="20.399999999999999" x14ac:dyDescent="0.3">
      <c r="A1466" s="3">
        <v>44909</v>
      </c>
      <c r="B1466" s="4" t="s">
        <v>11806</v>
      </c>
      <c r="C1466" s="4" t="s">
        <v>12707</v>
      </c>
      <c r="D1466" s="4" t="s">
        <v>5236</v>
      </c>
      <c r="E1466" s="4" t="s">
        <v>363</v>
      </c>
      <c r="F1466" s="4" t="s">
        <v>378</v>
      </c>
      <c r="G1466" s="171">
        <v>11.0443</v>
      </c>
      <c r="H1466" s="4" t="s">
        <v>12708</v>
      </c>
      <c r="I1466" s="6" t="s">
        <v>2024</v>
      </c>
    </row>
    <row r="1467" spans="1:9" ht="20.399999999999999" x14ac:dyDescent="0.3">
      <c r="A1467" s="3">
        <v>44909</v>
      </c>
      <c r="B1467" s="4" t="s">
        <v>12709</v>
      </c>
      <c r="C1467" s="4" t="s">
        <v>12710</v>
      </c>
      <c r="D1467" s="4" t="s">
        <v>4150</v>
      </c>
      <c r="E1467" s="4" t="s">
        <v>478</v>
      </c>
      <c r="F1467" s="4" t="s">
        <v>872</v>
      </c>
      <c r="G1467" s="171">
        <v>1.5699999999999999E-2</v>
      </c>
      <c r="H1467" s="4" t="s">
        <v>12711</v>
      </c>
      <c r="I1467" s="6" t="s">
        <v>2024</v>
      </c>
    </row>
    <row r="1468" spans="1:9" ht="20.399999999999999" x14ac:dyDescent="0.3">
      <c r="A1468" s="3">
        <v>44909</v>
      </c>
      <c r="B1468" s="4" t="s">
        <v>12712</v>
      </c>
      <c r="C1468" s="4" t="s">
        <v>12713</v>
      </c>
      <c r="D1468" s="4" t="s">
        <v>11687</v>
      </c>
      <c r="E1468" s="4" t="s">
        <v>363</v>
      </c>
      <c r="F1468" s="4" t="s">
        <v>872</v>
      </c>
      <c r="G1468" s="171">
        <v>0.14899999999999999</v>
      </c>
      <c r="H1468" s="4" t="s">
        <v>12714</v>
      </c>
      <c r="I1468" s="6" t="s">
        <v>2024</v>
      </c>
    </row>
    <row r="1469" spans="1:9" ht="20.399999999999999" x14ac:dyDescent="0.3">
      <c r="A1469" s="3">
        <v>44909</v>
      </c>
      <c r="B1469" s="4" t="s">
        <v>12715</v>
      </c>
      <c r="C1469" s="4" t="s">
        <v>12716</v>
      </c>
      <c r="D1469" s="4" t="s">
        <v>3442</v>
      </c>
      <c r="E1469" s="4" t="s">
        <v>478</v>
      </c>
      <c r="F1469" s="4" t="s">
        <v>872</v>
      </c>
      <c r="G1469" s="171">
        <v>1.4867999999999999</v>
      </c>
      <c r="H1469" s="4" t="s">
        <v>12717</v>
      </c>
      <c r="I1469" s="6" t="s">
        <v>2024</v>
      </c>
    </row>
    <row r="1470" spans="1:9" ht="20.399999999999999" x14ac:dyDescent="0.3">
      <c r="A1470" s="3">
        <v>44909</v>
      </c>
      <c r="B1470" s="4" t="s">
        <v>12718</v>
      </c>
      <c r="C1470" s="4" t="s">
        <v>12719</v>
      </c>
      <c r="D1470" s="4" t="s">
        <v>12720</v>
      </c>
      <c r="E1470" s="4" t="s">
        <v>363</v>
      </c>
      <c r="F1470" s="4" t="s">
        <v>872</v>
      </c>
      <c r="G1470" s="171">
        <v>5.5899999999999998E-2</v>
      </c>
      <c r="H1470" s="4" t="s">
        <v>12721</v>
      </c>
      <c r="I1470" s="6" t="s">
        <v>2024</v>
      </c>
    </row>
    <row r="1471" spans="1:9" ht="20.399999999999999" x14ac:dyDescent="0.3">
      <c r="A1471" s="3">
        <v>44909</v>
      </c>
      <c r="B1471" s="4" t="s">
        <v>12722</v>
      </c>
      <c r="C1471" s="4" t="s">
        <v>12723</v>
      </c>
      <c r="D1471" s="4" t="s">
        <v>12724</v>
      </c>
      <c r="E1471" s="4" t="s">
        <v>368</v>
      </c>
      <c r="F1471" s="4" t="s">
        <v>608</v>
      </c>
      <c r="G1471" s="171">
        <v>2.6276000000000002</v>
      </c>
      <c r="H1471" s="4" t="s">
        <v>12725</v>
      </c>
      <c r="I1471" s="6" t="s">
        <v>2024</v>
      </c>
    </row>
    <row r="1472" spans="1:9" ht="20.399999999999999" x14ac:dyDescent="0.3">
      <c r="A1472" s="3">
        <v>44909</v>
      </c>
      <c r="B1472" s="4" t="s">
        <v>12726</v>
      </c>
      <c r="C1472" s="4" t="s">
        <v>12727</v>
      </c>
      <c r="D1472" s="4" t="s">
        <v>4954</v>
      </c>
      <c r="E1472" s="4" t="s">
        <v>363</v>
      </c>
      <c r="F1472" s="4" t="s">
        <v>608</v>
      </c>
      <c r="G1472" s="171">
        <v>4.1285999999999996</v>
      </c>
      <c r="H1472" s="4" t="s">
        <v>12728</v>
      </c>
      <c r="I1472" s="6" t="s">
        <v>2024</v>
      </c>
    </row>
    <row r="1473" spans="1:9" ht="20.399999999999999" x14ac:dyDescent="0.3">
      <c r="A1473" s="3">
        <v>44909</v>
      </c>
      <c r="B1473" s="4" t="s">
        <v>12729</v>
      </c>
      <c r="C1473" s="4" t="s">
        <v>12730</v>
      </c>
      <c r="D1473" s="4" t="s">
        <v>9581</v>
      </c>
      <c r="E1473" s="4" t="s">
        <v>363</v>
      </c>
      <c r="F1473" s="4" t="s">
        <v>872</v>
      </c>
      <c r="G1473" s="171">
        <v>0.38080000000000003</v>
      </c>
      <c r="H1473" s="4" t="s">
        <v>12731</v>
      </c>
      <c r="I1473" s="6" t="s">
        <v>2024</v>
      </c>
    </row>
    <row r="1474" spans="1:9" ht="20.399999999999999" x14ac:dyDescent="0.3">
      <c r="A1474" s="30">
        <v>44959</v>
      </c>
      <c r="B1474" s="16" t="s">
        <v>13279</v>
      </c>
      <c r="C1474" s="16" t="s">
        <v>13280</v>
      </c>
      <c r="D1474" s="16" t="s">
        <v>9173</v>
      </c>
      <c r="E1474" s="16" t="s">
        <v>363</v>
      </c>
      <c r="F1474" s="16" t="s">
        <v>872</v>
      </c>
      <c r="G1474" s="190">
        <v>0.3276</v>
      </c>
      <c r="H1474" s="16" t="s">
        <v>13281</v>
      </c>
      <c r="I1474" s="6" t="s">
        <v>2024</v>
      </c>
    </row>
    <row r="1475" spans="1:9" ht="20.399999999999999" x14ac:dyDescent="0.3">
      <c r="A1475" s="30">
        <v>44959</v>
      </c>
      <c r="B1475" s="16" t="s">
        <v>11285</v>
      </c>
      <c r="C1475" s="16" t="s">
        <v>11286</v>
      </c>
      <c r="D1475" s="16" t="s">
        <v>4443</v>
      </c>
      <c r="E1475" s="16" t="s">
        <v>478</v>
      </c>
      <c r="F1475" s="16" t="s">
        <v>872</v>
      </c>
      <c r="G1475" s="190">
        <v>3.6799999999999999E-2</v>
      </c>
      <c r="H1475" s="16" t="s">
        <v>11287</v>
      </c>
      <c r="I1475" s="6" t="s">
        <v>2024</v>
      </c>
    </row>
    <row r="1476" spans="1:9" ht="20.399999999999999" x14ac:dyDescent="0.3">
      <c r="A1476" s="30">
        <v>44959</v>
      </c>
      <c r="B1476" s="16" t="s">
        <v>13282</v>
      </c>
      <c r="C1476" s="16" t="s">
        <v>13283</v>
      </c>
      <c r="D1476" s="16" t="s">
        <v>4443</v>
      </c>
      <c r="E1476" s="16" t="s">
        <v>478</v>
      </c>
      <c r="F1476" s="16" t="s">
        <v>872</v>
      </c>
      <c r="G1476" s="190">
        <v>4.58E-2</v>
      </c>
      <c r="H1476" s="16" t="s">
        <v>13284</v>
      </c>
      <c r="I1476" s="6" t="s">
        <v>2024</v>
      </c>
    </row>
    <row r="1477" spans="1:9" ht="40.799999999999997" x14ac:dyDescent="0.3">
      <c r="A1477" s="30">
        <v>44959</v>
      </c>
      <c r="B1477" s="16" t="s">
        <v>13285</v>
      </c>
      <c r="C1477" s="16" t="s">
        <v>13286</v>
      </c>
      <c r="D1477" s="16" t="s">
        <v>13287</v>
      </c>
      <c r="E1477" s="16" t="s">
        <v>368</v>
      </c>
      <c r="F1477" s="16" t="s">
        <v>7369</v>
      </c>
      <c r="G1477" s="190">
        <v>209.6354</v>
      </c>
      <c r="H1477" s="16" t="s">
        <v>13288</v>
      </c>
      <c r="I1477" s="6" t="s">
        <v>2024</v>
      </c>
    </row>
    <row r="1478" spans="1:9" ht="40.799999999999997" x14ac:dyDescent="0.3">
      <c r="A1478" s="30">
        <v>44959</v>
      </c>
      <c r="B1478" s="16" t="s">
        <v>13285</v>
      </c>
      <c r="C1478" s="16" t="s">
        <v>13289</v>
      </c>
      <c r="D1478" s="16" t="s">
        <v>5719</v>
      </c>
      <c r="E1478" s="16" t="s">
        <v>363</v>
      </c>
      <c r="F1478" s="16" t="s">
        <v>7369</v>
      </c>
      <c r="G1478" s="190">
        <v>10.9254</v>
      </c>
      <c r="H1478" s="16" t="s">
        <v>13290</v>
      </c>
      <c r="I1478" s="6" t="s">
        <v>2024</v>
      </c>
    </row>
    <row r="1479" spans="1:9" ht="20.399999999999999" x14ac:dyDescent="0.3">
      <c r="A1479" s="30">
        <v>44959</v>
      </c>
      <c r="B1479" s="16" t="s">
        <v>13291</v>
      </c>
      <c r="C1479" s="16" t="s">
        <v>13292</v>
      </c>
      <c r="D1479" s="16" t="s">
        <v>4443</v>
      </c>
      <c r="E1479" s="16" t="s">
        <v>363</v>
      </c>
      <c r="F1479" s="16" t="s">
        <v>872</v>
      </c>
      <c r="G1479" s="190">
        <v>1.29E-2</v>
      </c>
      <c r="H1479" s="16" t="s">
        <v>13293</v>
      </c>
      <c r="I1479" s="6" t="s">
        <v>2024</v>
      </c>
    </row>
    <row r="1480" spans="1:9" ht="20.399999999999999" x14ac:dyDescent="0.3">
      <c r="A1480" s="30">
        <v>44959</v>
      </c>
      <c r="B1480" s="16" t="s">
        <v>13294</v>
      </c>
      <c r="C1480" s="16" t="s">
        <v>13295</v>
      </c>
      <c r="D1480" s="16" t="s">
        <v>4443</v>
      </c>
      <c r="E1480" s="16" t="s">
        <v>363</v>
      </c>
      <c r="F1480" s="16" t="s">
        <v>872</v>
      </c>
      <c r="G1480" s="190">
        <v>2.3300000000000001E-2</v>
      </c>
      <c r="H1480" s="16" t="s">
        <v>13296</v>
      </c>
      <c r="I1480" s="6" t="s">
        <v>2024</v>
      </c>
    </row>
    <row r="1481" spans="1:9" ht="20.399999999999999" x14ac:dyDescent="0.3">
      <c r="A1481" s="30">
        <v>44959</v>
      </c>
      <c r="B1481" s="16" t="s">
        <v>13297</v>
      </c>
      <c r="C1481" s="16" t="s">
        <v>13298</v>
      </c>
      <c r="D1481" s="16" t="s">
        <v>8071</v>
      </c>
      <c r="E1481" s="16" t="s">
        <v>363</v>
      </c>
      <c r="F1481" s="16" t="s">
        <v>872</v>
      </c>
      <c r="G1481" s="190">
        <v>0.2089</v>
      </c>
      <c r="H1481" s="16" t="s">
        <v>13299</v>
      </c>
      <c r="I1481" s="6" t="s">
        <v>2024</v>
      </c>
    </row>
    <row r="1482" spans="1:9" ht="20.399999999999999" x14ac:dyDescent="0.3">
      <c r="A1482" s="30">
        <v>44959</v>
      </c>
      <c r="B1482" s="16" t="s">
        <v>13300</v>
      </c>
      <c r="C1482" s="16" t="s">
        <v>13301</v>
      </c>
      <c r="D1482" s="16" t="s">
        <v>9173</v>
      </c>
      <c r="E1482" s="16" t="s">
        <v>363</v>
      </c>
      <c r="F1482" s="16" t="s">
        <v>872</v>
      </c>
      <c r="G1482" s="190">
        <v>2.5499999999999998E-2</v>
      </c>
      <c r="H1482" s="16" t="s">
        <v>13302</v>
      </c>
      <c r="I1482" s="6" t="s">
        <v>2024</v>
      </c>
    </row>
    <row r="1483" spans="1:9" ht="20.399999999999999" x14ac:dyDescent="0.3">
      <c r="A1483" s="30">
        <v>44959</v>
      </c>
      <c r="B1483" s="16" t="s">
        <v>13303</v>
      </c>
      <c r="C1483" s="16" t="s">
        <v>13304</v>
      </c>
      <c r="D1483" s="16" t="s">
        <v>3433</v>
      </c>
      <c r="E1483" s="16" t="s">
        <v>478</v>
      </c>
      <c r="F1483" s="16" t="s">
        <v>872</v>
      </c>
      <c r="G1483" s="190">
        <v>4.1399999999999999E-2</v>
      </c>
      <c r="H1483" s="16" t="s">
        <v>13305</v>
      </c>
      <c r="I1483" s="6" t="s">
        <v>2024</v>
      </c>
    </row>
    <row r="1484" spans="1:9" ht="20.399999999999999" x14ac:dyDescent="0.3">
      <c r="A1484" s="30">
        <v>44959</v>
      </c>
      <c r="B1484" s="16" t="s">
        <v>13306</v>
      </c>
      <c r="C1484" s="16" t="s">
        <v>13307</v>
      </c>
      <c r="D1484" s="16" t="s">
        <v>2432</v>
      </c>
      <c r="E1484" s="16" t="s">
        <v>478</v>
      </c>
      <c r="F1484" s="16" t="s">
        <v>872</v>
      </c>
      <c r="G1484" s="190">
        <v>2.5000000000000001E-2</v>
      </c>
      <c r="H1484" s="16" t="s">
        <v>13308</v>
      </c>
      <c r="I1484" s="6" t="s">
        <v>2024</v>
      </c>
    </row>
    <row r="1485" spans="1:9" ht="20.399999999999999" x14ac:dyDescent="0.3">
      <c r="A1485" s="30">
        <v>44959</v>
      </c>
      <c r="B1485" s="16" t="s">
        <v>13309</v>
      </c>
      <c r="C1485" s="16" t="s">
        <v>13310</v>
      </c>
      <c r="D1485" s="16" t="s">
        <v>13311</v>
      </c>
      <c r="E1485" s="16" t="s">
        <v>478</v>
      </c>
      <c r="F1485" s="16" t="s">
        <v>872</v>
      </c>
      <c r="G1485" s="190">
        <v>0.10920000000000001</v>
      </c>
      <c r="H1485" s="16" t="s">
        <v>13312</v>
      </c>
      <c r="I1485" s="6" t="s">
        <v>2024</v>
      </c>
    </row>
    <row r="1486" spans="1:9" ht="20.399999999999999" x14ac:dyDescent="0.3">
      <c r="A1486" s="30">
        <v>44959</v>
      </c>
      <c r="B1486" s="16" t="s">
        <v>13313</v>
      </c>
      <c r="C1486" s="16" t="s">
        <v>13314</v>
      </c>
      <c r="D1486" s="16" t="s">
        <v>6231</v>
      </c>
      <c r="E1486" s="16" t="s">
        <v>478</v>
      </c>
      <c r="F1486" s="16" t="s">
        <v>872</v>
      </c>
      <c r="G1486" s="190">
        <v>5.4300000000000001E-2</v>
      </c>
      <c r="H1486" s="16" t="s">
        <v>13315</v>
      </c>
      <c r="I1486" s="6" t="s">
        <v>2024</v>
      </c>
    </row>
    <row r="1487" spans="1:9" ht="20.399999999999999" x14ac:dyDescent="0.3">
      <c r="A1487" s="30">
        <v>44959</v>
      </c>
      <c r="B1487" s="16" t="s">
        <v>13316</v>
      </c>
      <c r="C1487" s="16" t="s">
        <v>13317</v>
      </c>
      <c r="D1487" s="16" t="s">
        <v>3704</v>
      </c>
      <c r="E1487" s="16" t="s">
        <v>363</v>
      </c>
      <c r="F1487" s="16" t="s">
        <v>872</v>
      </c>
      <c r="G1487" s="190">
        <v>7.5899999999999995E-2</v>
      </c>
      <c r="H1487" s="16" t="s">
        <v>13318</v>
      </c>
      <c r="I1487" s="6" t="s">
        <v>2024</v>
      </c>
    </row>
    <row r="1488" spans="1:9" ht="20.399999999999999" x14ac:dyDescent="0.3">
      <c r="A1488" s="30">
        <v>44959</v>
      </c>
      <c r="B1488" s="16" t="s">
        <v>13319</v>
      </c>
      <c r="C1488" s="16" t="s">
        <v>13320</v>
      </c>
      <c r="D1488" s="16" t="s">
        <v>5719</v>
      </c>
      <c r="E1488" s="16" t="s">
        <v>363</v>
      </c>
      <c r="F1488" s="16" t="s">
        <v>872</v>
      </c>
      <c r="G1488" s="190">
        <v>1.1826000000000001</v>
      </c>
      <c r="H1488" s="16" t="s">
        <v>13321</v>
      </c>
      <c r="I1488" s="6" t="s">
        <v>2024</v>
      </c>
    </row>
    <row r="1489" spans="1:9" ht="20.399999999999999" x14ac:dyDescent="0.3">
      <c r="A1489" s="30">
        <v>44959</v>
      </c>
      <c r="B1489" s="16" t="s">
        <v>13322</v>
      </c>
      <c r="C1489" s="16" t="s">
        <v>13323</v>
      </c>
      <c r="D1489" s="16" t="s">
        <v>5990</v>
      </c>
      <c r="E1489" s="16" t="s">
        <v>363</v>
      </c>
      <c r="F1489" s="16" t="s">
        <v>872</v>
      </c>
      <c r="G1489" s="190">
        <v>0.10829999999999999</v>
      </c>
      <c r="H1489" s="16" t="s">
        <v>13324</v>
      </c>
      <c r="I1489" s="6" t="s">
        <v>2024</v>
      </c>
    </row>
    <row r="1490" spans="1:9" ht="20.399999999999999" x14ac:dyDescent="0.3">
      <c r="A1490" s="30">
        <v>44959</v>
      </c>
      <c r="B1490" s="16" t="s">
        <v>13325</v>
      </c>
      <c r="C1490" s="16" t="s">
        <v>13326</v>
      </c>
      <c r="D1490" s="16" t="s">
        <v>3611</v>
      </c>
      <c r="E1490" s="16" t="s">
        <v>363</v>
      </c>
      <c r="F1490" s="16" t="s">
        <v>872</v>
      </c>
      <c r="G1490" s="190">
        <v>2.47E-2</v>
      </c>
      <c r="H1490" s="16" t="s">
        <v>13327</v>
      </c>
      <c r="I1490" s="6" t="s">
        <v>2024</v>
      </c>
    </row>
    <row r="1491" spans="1:9" ht="20.399999999999999" x14ac:dyDescent="0.3">
      <c r="A1491" s="30">
        <v>44959</v>
      </c>
      <c r="B1491" s="16" t="s">
        <v>13328</v>
      </c>
      <c r="C1491" s="16" t="s">
        <v>13329</v>
      </c>
      <c r="D1491" s="16" t="s">
        <v>9992</v>
      </c>
      <c r="E1491" s="16" t="s">
        <v>363</v>
      </c>
      <c r="F1491" s="16" t="s">
        <v>872</v>
      </c>
      <c r="G1491" s="190">
        <v>6.4799999999999996E-2</v>
      </c>
      <c r="H1491" s="16" t="s">
        <v>13330</v>
      </c>
      <c r="I1491" s="6" t="s">
        <v>2024</v>
      </c>
    </row>
    <row r="1492" spans="1:9" ht="20.399999999999999" x14ac:dyDescent="0.3">
      <c r="A1492" s="30">
        <v>44959</v>
      </c>
      <c r="B1492" s="16" t="s">
        <v>13331</v>
      </c>
      <c r="C1492" s="16" t="s">
        <v>13332</v>
      </c>
      <c r="D1492" s="16" t="s">
        <v>6231</v>
      </c>
      <c r="E1492" s="16" t="s">
        <v>368</v>
      </c>
      <c r="F1492" s="16" t="s">
        <v>872</v>
      </c>
      <c r="G1492" s="190">
        <v>0.1716</v>
      </c>
      <c r="H1492" s="16" t="s">
        <v>13333</v>
      </c>
      <c r="I1492" s="6" t="s">
        <v>2024</v>
      </c>
    </row>
    <row r="1493" spans="1:9" ht="20.399999999999999" x14ac:dyDescent="0.3">
      <c r="A1493" s="30">
        <v>44959</v>
      </c>
      <c r="B1493" s="16" t="s">
        <v>13334</v>
      </c>
      <c r="C1493" s="16" t="s">
        <v>13335</v>
      </c>
      <c r="D1493" s="16" t="s">
        <v>2028</v>
      </c>
      <c r="E1493" s="16" t="s">
        <v>363</v>
      </c>
      <c r="F1493" s="16" t="s">
        <v>872</v>
      </c>
      <c r="G1493" s="190">
        <v>0.11169999999999999</v>
      </c>
      <c r="H1493" s="16" t="s">
        <v>13336</v>
      </c>
      <c r="I1493" s="6" t="s">
        <v>2024</v>
      </c>
    </row>
    <row r="1494" spans="1:9" ht="20.399999999999999" x14ac:dyDescent="0.3">
      <c r="A1494" s="30">
        <v>44959</v>
      </c>
      <c r="B1494" s="16" t="s">
        <v>13337</v>
      </c>
      <c r="C1494" s="16" t="s">
        <v>13338</v>
      </c>
      <c r="D1494" s="16" t="s">
        <v>13339</v>
      </c>
      <c r="E1494" s="16" t="s">
        <v>368</v>
      </c>
      <c r="F1494" s="16" t="s">
        <v>477</v>
      </c>
      <c r="G1494" s="190">
        <v>93.815200000000004</v>
      </c>
      <c r="H1494" s="16" t="s">
        <v>13340</v>
      </c>
      <c r="I1494" s="6" t="s">
        <v>2024</v>
      </c>
    </row>
    <row r="1495" spans="1:9" ht="20.399999999999999" x14ac:dyDescent="0.3">
      <c r="A1495" s="30">
        <v>44959</v>
      </c>
      <c r="B1495" s="16" t="s">
        <v>13341</v>
      </c>
      <c r="C1495" s="16" t="s">
        <v>13342</v>
      </c>
      <c r="D1495" s="16" t="s">
        <v>9901</v>
      </c>
      <c r="E1495" s="16" t="s">
        <v>363</v>
      </c>
      <c r="F1495" s="16" t="s">
        <v>872</v>
      </c>
      <c r="G1495" s="190">
        <v>0.3427</v>
      </c>
      <c r="H1495" s="16" t="s">
        <v>13343</v>
      </c>
      <c r="I1495" s="6" t="s">
        <v>2024</v>
      </c>
    </row>
    <row r="1496" spans="1:9" ht="30.6" x14ac:dyDescent="0.3">
      <c r="A1496" s="30">
        <v>44959</v>
      </c>
      <c r="B1496" s="16" t="s">
        <v>13344</v>
      </c>
      <c r="C1496" s="16" t="s">
        <v>13345</v>
      </c>
      <c r="D1496" s="16" t="s">
        <v>6024</v>
      </c>
      <c r="E1496" s="16" t="s">
        <v>368</v>
      </c>
      <c r="F1496" s="16" t="s">
        <v>477</v>
      </c>
      <c r="G1496" s="190">
        <v>24.160499999999999</v>
      </c>
      <c r="H1496" s="16" t="s">
        <v>13346</v>
      </c>
      <c r="I1496" s="6" t="s">
        <v>2024</v>
      </c>
    </row>
    <row r="1497" spans="1:9" ht="20.399999999999999" x14ac:dyDescent="0.3">
      <c r="A1497" s="30">
        <v>44959</v>
      </c>
      <c r="B1497" s="16" t="s">
        <v>13347</v>
      </c>
      <c r="C1497" s="16" t="s">
        <v>13348</v>
      </c>
      <c r="D1497" s="16" t="s">
        <v>4469</v>
      </c>
      <c r="E1497" s="16" t="s">
        <v>478</v>
      </c>
      <c r="F1497" s="16" t="s">
        <v>872</v>
      </c>
      <c r="G1497" s="190">
        <v>0.1575</v>
      </c>
      <c r="H1497" s="16" t="s">
        <v>13349</v>
      </c>
      <c r="I1497" s="6" t="s">
        <v>2024</v>
      </c>
    </row>
    <row r="1498" spans="1:9" ht="20.399999999999999" x14ac:dyDescent="0.3">
      <c r="A1498" s="30">
        <v>44959</v>
      </c>
      <c r="B1498" s="16" t="s">
        <v>13350</v>
      </c>
      <c r="C1498" s="16" t="s">
        <v>13351</v>
      </c>
      <c r="D1498" s="16" t="s">
        <v>3326</v>
      </c>
      <c r="E1498" s="16" t="s">
        <v>478</v>
      </c>
      <c r="F1498" s="16" t="s">
        <v>872</v>
      </c>
      <c r="G1498" s="190">
        <v>0.42499999999999999</v>
      </c>
      <c r="H1498" s="16" t="s">
        <v>13352</v>
      </c>
      <c r="I1498" s="6" t="s">
        <v>2024</v>
      </c>
    </row>
    <row r="1499" spans="1:9" ht="20.399999999999999" x14ac:dyDescent="0.3">
      <c r="A1499" s="30">
        <v>44959</v>
      </c>
      <c r="B1499" s="16" t="s">
        <v>13353</v>
      </c>
      <c r="C1499" s="16" t="s">
        <v>13354</v>
      </c>
      <c r="D1499" s="16" t="s">
        <v>2046</v>
      </c>
      <c r="E1499" s="16" t="s">
        <v>478</v>
      </c>
      <c r="F1499" s="16" t="s">
        <v>872</v>
      </c>
      <c r="G1499" s="190">
        <v>2.3199999999999998E-2</v>
      </c>
      <c r="H1499" s="16" t="s">
        <v>13355</v>
      </c>
      <c r="I1499" s="6" t="s">
        <v>2024</v>
      </c>
    </row>
    <row r="1500" spans="1:9" ht="20.399999999999999" x14ac:dyDescent="0.3">
      <c r="A1500" s="30">
        <v>44959</v>
      </c>
      <c r="B1500" s="16" t="s">
        <v>13356</v>
      </c>
      <c r="C1500" s="16" t="s">
        <v>13357</v>
      </c>
      <c r="D1500" s="16" t="s">
        <v>3712</v>
      </c>
      <c r="E1500" s="16" t="s">
        <v>363</v>
      </c>
      <c r="F1500" s="16" t="s">
        <v>872</v>
      </c>
      <c r="G1500" s="190">
        <v>1.613</v>
      </c>
      <c r="H1500" s="16" t="s">
        <v>13358</v>
      </c>
      <c r="I1500" s="6" t="s">
        <v>2024</v>
      </c>
    </row>
    <row r="1501" spans="1:9" ht="20.399999999999999" x14ac:dyDescent="0.3">
      <c r="A1501" s="30">
        <v>44959</v>
      </c>
      <c r="B1501" s="16" t="s">
        <v>13359</v>
      </c>
      <c r="C1501" s="16" t="s">
        <v>13360</v>
      </c>
      <c r="D1501" s="16" t="s">
        <v>4469</v>
      </c>
      <c r="E1501" s="16" t="s">
        <v>363</v>
      </c>
      <c r="F1501" s="16" t="s">
        <v>872</v>
      </c>
      <c r="G1501" s="190">
        <v>0.2412</v>
      </c>
      <c r="H1501" s="16" t="s">
        <v>13361</v>
      </c>
      <c r="I1501" s="6" t="s">
        <v>2024</v>
      </c>
    </row>
    <row r="1502" spans="1:9" ht="20.399999999999999" x14ac:dyDescent="0.3">
      <c r="A1502" s="30">
        <v>44959</v>
      </c>
      <c r="B1502" s="16" t="s">
        <v>13362</v>
      </c>
      <c r="C1502" s="16" t="s">
        <v>13363</v>
      </c>
      <c r="D1502" s="16" t="s">
        <v>2437</v>
      </c>
      <c r="E1502" s="16" t="s">
        <v>368</v>
      </c>
      <c r="F1502" s="16" t="s">
        <v>872</v>
      </c>
      <c r="G1502" s="190">
        <v>8.2000000000000003E-2</v>
      </c>
      <c r="H1502" s="16" t="s">
        <v>13364</v>
      </c>
      <c r="I1502" s="6" t="s">
        <v>2024</v>
      </c>
    </row>
    <row r="1503" spans="1:9" ht="20.399999999999999" x14ac:dyDescent="0.3">
      <c r="A1503" s="30">
        <v>44959</v>
      </c>
      <c r="B1503" s="16" t="s">
        <v>13365</v>
      </c>
      <c r="C1503" s="16" t="s">
        <v>13366</v>
      </c>
      <c r="D1503" s="16" t="s">
        <v>11305</v>
      </c>
      <c r="E1503" s="16" t="s">
        <v>363</v>
      </c>
      <c r="F1503" s="16" t="s">
        <v>872</v>
      </c>
      <c r="G1503" s="190">
        <v>0.1371</v>
      </c>
      <c r="H1503" s="16" t="s">
        <v>13367</v>
      </c>
      <c r="I1503" s="6" t="s">
        <v>2024</v>
      </c>
    </row>
    <row r="1504" spans="1:9" ht="20.399999999999999" x14ac:dyDescent="0.3">
      <c r="A1504" s="30">
        <v>44959</v>
      </c>
      <c r="B1504" s="16" t="s">
        <v>13368</v>
      </c>
      <c r="C1504" s="16" t="s">
        <v>13369</v>
      </c>
      <c r="D1504" s="16" t="s">
        <v>4748</v>
      </c>
      <c r="E1504" s="16" t="s">
        <v>363</v>
      </c>
      <c r="F1504" s="16" t="s">
        <v>643</v>
      </c>
      <c r="G1504" s="190">
        <v>17.883099999999999</v>
      </c>
      <c r="H1504" s="16" t="s">
        <v>13370</v>
      </c>
      <c r="I1504" s="6" t="s">
        <v>2024</v>
      </c>
    </row>
    <row r="1505" spans="1:9" ht="20.399999999999999" x14ac:dyDescent="0.3">
      <c r="A1505" s="30">
        <v>44959</v>
      </c>
      <c r="B1505" s="16" t="s">
        <v>13371</v>
      </c>
      <c r="C1505" s="16" t="s">
        <v>13372</v>
      </c>
      <c r="D1505" s="16" t="s">
        <v>13373</v>
      </c>
      <c r="E1505" s="16" t="s">
        <v>363</v>
      </c>
      <c r="F1505" s="16" t="s">
        <v>643</v>
      </c>
      <c r="G1505" s="190">
        <v>83.713899999999995</v>
      </c>
      <c r="H1505" s="16" t="s">
        <v>13374</v>
      </c>
      <c r="I1505" s="6" t="s">
        <v>2024</v>
      </c>
    </row>
    <row r="1506" spans="1:9" ht="20.399999999999999" x14ac:dyDescent="0.3">
      <c r="A1506" s="30">
        <v>44959</v>
      </c>
      <c r="B1506" s="16" t="s">
        <v>13375</v>
      </c>
      <c r="C1506" s="16" t="s">
        <v>13376</v>
      </c>
      <c r="D1506" s="16" t="s">
        <v>4513</v>
      </c>
      <c r="E1506" s="16" t="s">
        <v>478</v>
      </c>
      <c r="F1506" s="16" t="s">
        <v>872</v>
      </c>
      <c r="G1506" s="190">
        <v>6.8900000000000003E-2</v>
      </c>
      <c r="H1506" s="16" t="s">
        <v>13377</v>
      </c>
      <c r="I1506" s="6" t="s">
        <v>2024</v>
      </c>
    </row>
    <row r="1507" spans="1:9" ht="20.399999999999999" x14ac:dyDescent="0.3">
      <c r="A1507" s="30">
        <v>44959</v>
      </c>
      <c r="B1507" s="16" t="s">
        <v>13378</v>
      </c>
      <c r="C1507" s="16" t="s">
        <v>13379</v>
      </c>
      <c r="D1507" s="16" t="s">
        <v>13380</v>
      </c>
      <c r="E1507" s="16" t="s">
        <v>363</v>
      </c>
      <c r="F1507" s="16" t="s">
        <v>7369</v>
      </c>
      <c r="G1507" s="190">
        <v>32.143099999999997</v>
      </c>
      <c r="H1507" s="16" t="s">
        <v>13381</v>
      </c>
      <c r="I1507" s="6" t="s">
        <v>2024</v>
      </c>
    </row>
    <row r="1508" spans="1:9" ht="20.399999999999999" x14ac:dyDescent="0.3">
      <c r="A1508" s="30">
        <v>44959</v>
      </c>
      <c r="B1508" s="16" t="s">
        <v>13382</v>
      </c>
      <c r="C1508" s="16" t="s">
        <v>13383</v>
      </c>
      <c r="D1508" s="16" t="s">
        <v>12602</v>
      </c>
      <c r="E1508" s="16" t="s">
        <v>478</v>
      </c>
      <c r="F1508" s="16" t="s">
        <v>872</v>
      </c>
      <c r="G1508" s="190">
        <v>8.72E-2</v>
      </c>
      <c r="H1508" s="16" t="s">
        <v>13384</v>
      </c>
      <c r="I1508" s="6" t="s">
        <v>2024</v>
      </c>
    </row>
    <row r="1509" spans="1:9" ht="30.6" x14ac:dyDescent="0.3">
      <c r="A1509" s="30">
        <v>44959</v>
      </c>
      <c r="B1509" s="16" t="s">
        <v>13385</v>
      </c>
      <c r="C1509" s="16" t="s">
        <v>13386</v>
      </c>
      <c r="D1509" s="16" t="s">
        <v>13387</v>
      </c>
      <c r="E1509" s="16" t="s">
        <v>368</v>
      </c>
      <c r="F1509" s="16" t="s">
        <v>7369</v>
      </c>
      <c r="G1509" s="190">
        <v>130.03370000000001</v>
      </c>
      <c r="H1509" s="16" t="s">
        <v>13388</v>
      </c>
      <c r="I1509" s="6" t="s">
        <v>2024</v>
      </c>
    </row>
    <row r="1510" spans="1:9" ht="20.399999999999999" x14ac:dyDescent="0.3">
      <c r="A1510" s="30">
        <v>44959</v>
      </c>
      <c r="B1510" s="16" t="s">
        <v>13389</v>
      </c>
      <c r="C1510" s="16" t="s">
        <v>13390</v>
      </c>
      <c r="D1510" s="16" t="s">
        <v>3378</v>
      </c>
      <c r="E1510" s="16" t="s">
        <v>363</v>
      </c>
      <c r="F1510" s="16" t="s">
        <v>872</v>
      </c>
      <c r="G1510" s="190">
        <v>3.3399999999999999E-2</v>
      </c>
      <c r="H1510" s="16" t="s">
        <v>13391</v>
      </c>
      <c r="I1510" s="6" t="s">
        <v>2024</v>
      </c>
    </row>
    <row r="1511" spans="1:9" ht="20.399999999999999" x14ac:dyDescent="0.3">
      <c r="A1511" s="30">
        <v>44959</v>
      </c>
      <c r="B1511" s="16" t="s">
        <v>13392</v>
      </c>
      <c r="C1511" s="16" t="s">
        <v>13393</v>
      </c>
      <c r="D1511" s="16" t="s">
        <v>13394</v>
      </c>
      <c r="E1511" s="16" t="s">
        <v>363</v>
      </c>
      <c r="F1511" s="16" t="s">
        <v>373</v>
      </c>
      <c r="G1511" s="190">
        <v>58.199599999999997</v>
      </c>
      <c r="H1511" s="16" t="s">
        <v>13395</v>
      </c>
      <c r="I1511" s="6" t="s">
        <v>2024</v>
      </c>
    </row>
    <row r="1512" spans="1:9" ht="20.399999999999999" x14ac:dyDescent="0.3">
      <c r="A1512" s="30">
        <v>44959</v>
      </c>
      <c r="B1512" s="16" t="s">
        <v>13396</v>
      </c>
      <c r="C1512" s="16" t="s">
        <v>13397</v>
      </c>
      <c r="D1512" s="16" t="s">
        <v>10142</v>
      </c>
      <c r="E1512" s="16" t="s">
        <v>478</v>
      </c>
      <c r="F1512" s="16" t="s">
        <v>872</v>
      </c>
      <c r="G1512" s="190">
        <v>8.6E-3</v>
      </c>
      <c r="H1512" s="16" t="s">
        <v>13398</v>
      </c>
      <c r="I1512" s="6" t="s">
        <v>2024</v>
      </c>
    </row>
    <row r="1513" spans="1:9" ht="20.399999999999999" x14ac:dyDescent="0.3">
      <c r="A1513" s="30">
        <v>44959</v>
      </c>
      <c r="B1513" s="16" t="s">
        <v>13399</v>
      </c>
      <c r="C1513" s="16" t="s">
        <v>13400</v>
      </c>
      <c r="D1513" s="16" t="s">
        <v>5570</v>
      </c>
      <c r="E1513" s="16" t="s">
        <v>363</v>
      </c>
      <c r="F1513" s="16" t="s">
        <v>872</v>
      </c>
      <c r="G1513" s="190">
        <v>4.53E-2</v>
      </c>
      <c r="H1513" s="16" t="s">
        <v>13401</v>
      </c>
      <c r="I1513" s="6" t="s">
        <v>2024</v>
      </c>
    </row>
    <row r="1514" spans="1:9" ht="20.399999999999999" x14ac:dyDescent="0.3">
      <c r="A1514" s="30">
        <v>44959</v>
      </c>
      <c r="B1514" s="16" t="s">
        <v>13402</v>
      </c>
      <c r="C1514" s="16" t="s">
        <v>13403</v>
      </c>
      <c r="D1514" s="16" t="s">
        <v>5570</v>
      </c>
      <c r="E1514" s="16" t="s">
        <v>363</v>
      </c>
      <c r="F1514" s="16" t="s">
        <v>872</v>
      </c>
      <c r="G1514" s="190">
        <v>3.3300000000000003E-2</v>
      </c>
      <c r="H1514" s="16" t="s">
        <v>13404</v>
      </c>
      <c r="I1514" s="6" t="s">
        <v>2024</v>
      </c>
    </row>
    <row r="1515" spans="1:9" ht="40.799999999999997" x14ac:dyDescent="0.3">
      <c r="A1515" s="30">
        <v>44959</v>
      </c>
      <c r="B1515" s="16" t="s">
        <v>3648</v>
      </c>
      <c r="C1515" s="16" t="s">
        <v>13405</v>
      </c>
      <c r="D1515" s="16" t="s">
        <v>13406</v>
      </c>
      <c r="E1515" s="16" t="s">
        <v>363</v>
      </c>
      <c r="F1515" s="16" t="s">
        <v>362</v>
      </c>
      <c r="G1515" s="190">
        <v>126.7128</v>
      </c>
      <c r="H1515" s="16" t="s">
        <v>13407</v>
      </c>
      <c r="I1515" s="6" t="s">
        <v>2024</v>
      </c>
    </row>
    <row r="1516" spans="1:9" ht="20.399999999999999" x14ac:dyDescent="0.3">
      <c r="A1516" s="30">
        <v>44959</v>
      </c>
      <c r="B1516" s="16" t="s">
        <v>13408</v>
      </c>
      <c r="C1516" s="16" t="s">
        <v>13409</v>
      </c>
      <c r="D1516" s="16" t="s">
        <v>10747</v>
      </c>
      <c r="E1516" s="16" t="s">
        <v>368</v>
      </c>
      <c r="F1516" s="16" t="s">
        <v>4337</v>
      </c>
      <c r="G1516" s="190">
        <v>153.82749999999999</v>
      </c>
      <c r="H1516" s="16" t="s">
        <v>13410</v>
      </c>
      <c r="I1516" s="6" t="s">
        <v>2024</v>
      </c>
    </row>
    <row r="1517" spans="1:9" ht="20.399999999999999" x14ac:dyDescent="0.3">
      <c r="A1517" s="30">
        <v>44959</v>
      </c>
      <c r="B1517" s="16" t="s">
        <v>13411</v>
      </c>
      <c r="C1517" s="16" t="s">
        <v>13412</v>
      </c>
      <c r="D1517" s="16" t="s">
        <v>10747</v>
      </c>
      <c r="E1517" s="16" t="s">
        <v>368</v>
      </c>
      <c r="F1517" s="16" t="s">
        <v>4337</v>
      </c>
      <c r="G1517" s="190">
        <v>16.382899999999999</v>
      </c>
      <c r="H1517" s="16" t="s">
        <v>13413</v>
      </c>
      <c r="I1517" s="6" t="s">
        <v>2024</v>
      </c>
    </row>
    <row r="1518" spans="1:9" ht="20.399999999999999" x14ac:dyDescent="0.3">
      <c r="A1518" s="30">
        <v>44959</v>
      </c>
      <c r="B1518" s="16" t="s">
        <v>13414</v>
      </c>
      <c r="C1518" s="16" t="s">
        <v>13415</v>
      </c>
      <c r="D1518" s="16" t="s">
        <v>10747</v>
      </c>
      <c r="E1518" s="16" t="s">
        <v>363</v>
      </c>
      <c r="F1518" s="16" t="s">
        <v>4337</v>
      </c>
      <c r="G1518" s="190">
        <v>36.117600000000003</v>
      </c>
      <c r="H1518" s="16" t="s">
        <v>13416</v>
      </c>
      <c r="I1518" s="6" t="s">
        <v>2024</v>
      </c>
    </row>
    <row r="1519" spans="1:9" ht="20.399999999999999" x14ac:dyDescent="0.3">
      <c r="A1519" s="30">
        <v>44959</v>
      </c>
      <c r="B1519" s="16" t="s">
        <v>13417</v>
      </c>
      <c r="C1519" s="16" t="s">
        <v>13418</v>
      </c>
      <c r="D1519" s="16" t="s">
        <v>6362</v>
      </c>
      <c r="E1519" s="16" t="s">
        <v>363</v>
      </c>
      <c r="F1519" s="16" t="s">
        <v>8046</v>
      </c>
      <c r="G1519" s="190">
        <v>1.9582999999999999</v>
      </c>
      <c r="H1519" s="16" t="s">
        <v>13419</v>
      </c>
      <c r="I1519" s="6" t="s">
        <v>2024</v>
      </c>
    </row>
    <row r="1520" spans="1:9" ht="20.399999999999999" x14ac:dyDescent="0.3">
      <c r="A1520" s="30">
        <v>44959</v>
      </c>
      <c r="B1520" s="16" t="s">
        <v>13420</v>
      </c>
      <c r="C1520" s="16" t="s">
        <v>13421</v>
      </c>
      <c r="D1520" s="16" t="s">
        <v>6362</v>
      </c>
      <c r="E1520" s="16" t="s">
        <v>363</v>
      </c>
      <c r="F1520" s="16" t="s">
        <v>8046</v>
      </c>
      <c r="G1520" s="190">
        <v>5.4699999999999999E-2</v>
      </c>
      <c r="H1520" s="16" t="s">
        <v>13422</v>
      </c>
      <c r="I1520" s="6" t="s">
        <v>2024</v>
      </c>
    </row>
    <row r="1521" spans="1:9" ht="20.399999999999999" x14ac:dyDescent="0.3">
      <c r="A1521" s="30">
        <v>44959</v>
      </c>
      <c r="B1521" s="16" t="s">
        <v>13423</v>
      </c>
      <c r="C1521" s="16" t="s">
        <v>13424</v>
      </c>
      <c r="D1521" s="16" t="s">
        <v>9666</v>
      </c>
      <c r="E1521" s="16" t="s">
        <v>478</v>
      </c>
      <c r="F1521" s="16" t="s">
        <v>8046</v>
      </c>
      <c r="G1521" s="190">
        <v>1.804</v>
      </c>
      <c r="H1521" s="16" t="s">
        <v>13425</v>
      </c>
      <c r="I1521" s="6" t="s">
        <v>2024</v>
      </c>
    </row>
    <row r="1522" spans="1:9" ht="20.399999999999999" x14ac:dyDescent="0.3">
      <c r="A1522" s="30">
        <v>44959</v>
      </c>
      <c r="B1522" s="16" t="s">
        <v>13426</v>
      </c>
      <c r="C1522" s="16" t="s">
        <v>13427</v>
      </c>
      <c r="D1522" s="16" t="s">
        <v>13428</v>
      </c>
      <c r="E1522" s="16" t="s">
        <v>363</v>
      </c>
      <c r="F1522" s="16" t="s">
        <v>634</v>
      </c>
      <c r="G1522" s="190">
        <v>5.8491999999999997</v>
      </c>
      <c r="H1522" s="16" t="s">
        <v>13429</v>
      </c>
      <c r="I1522" s="6" t="s">
        <v>2024</v>
      </c>
    </row>
    <row r="1523" spans="1:9" ht="20.399999999999999" x14ac:dyDescent="0.3">
      <c r="A1523" s="30">
        <v>44959</v>
      </c>
      <c r="B1523" s="16" t="s">
        <v>670</v>
      </c>
      <c r="C1523" s="16" t="s">
        <v>13430</v>
      </c>
      <c r="D1523" s="16" t="s">
        <v>13431</v>
      </c>
      <c r="E1523" s="16" t="s">
        <v>363</v>
      </c>
      <c r="F1523" s="16" t="s">
        <v>373</v>
      </c>
      <c r="G1523" s="190">
        <v>71.310500000000005</v>
      </c>
      <c r="H1523" s="16" t="s">
        <v>13432</v>
      </c>
      <c r="I1523" s="6" t="s">
        <v>2024</v>
      </c>
    </row>
    <row r="1524" spans="1:9" ht="20.399999999999999" x14ac:dyDescent="0.3">
      <c r="A1524" s="30">
        <v>44959</v>
      </c>
      <c r="B1524" s="16" t="s">
        <v>13433</v>
      </c>
      <c r="C1524" s="16" t="s">
        <v>13434</v>
      </c>
      <c r="D1524" s="16" t="s">
        <v>3360</v>
      </c>
      <c r="E1524" s="16" t="s">
        <v>478</v>
      </c>
      <c r="F1524" s="16" t="s">
        <v>872</v>
      </c>
      <c r="G1524" s="190">
        <v>0.25950000000000001</v>
      </c>
      <c r="H1524" s="16" t="s">
        <v>13435</v>
      </c>
      <c r="I1524" s="6" t="s">
        <v>2024</v>
      </c>
    </row>
    <row r="1525" spans="1:9" ht="20.399999999999999" x14ac:dyDescent="0.3">
      <c r="A1525" s="35">
        <v>44959</v>
      </c>
      <c r="B1525" s="36" t="s">
        <v>13436</v>
      </c>
      <c r="C1525" s="36" t="s">
        <v>13437</v>
      </c>
      <c r="D1525" s="36" t="s">
        <v>2360</v>
      </c>
      <c r="E1525" s="36" t="s">
        <v>478</v>
      </c>
      <c r="F1525" s="36" t="s">
        <v>872</v>
      </c>
      <c r="G1525" s="172">
        <v>5.96E-2</v>
      </c>
      <c r="H1525" s="36" t="s">
        <v>13978</v>
      </c>
      <c r="I1525" s="38" t="s">
        <v>13977</v>
      </c>
    </row>
    <row r="1526" spans="1:9" ht="20.399999999999999" x14ac:dyDescent="0.3">
      <c r="A1526" s="30">
        <v>44959</v>
      </c>
      <c r="B1526" s="16" t="s">
        <v>13438</v>
      </c>
      <c r="C1526" s="16" t="s">
        <v>13439</v>
      </c>
      <c r="D1526" s="16" t="s">
        <v>2360</v>
      </c>
      <c r="E1526" s="16" t="s">
        <v>363</v>
      </c>
      <c r="F1526" s="16" t="s">
        <v>872</v>
      </c>
      <c r="G1526" s="190">
        <v>1.67E-2</v>
      </c>
      <c r="H1526" s="16" t="s">
        <v>13440</v>
      </c>
      <c r="I1526" s="6" t="s">
        <v>2024</v>
      </c>
    </row>
    <row r="1527" spans="1:9" ht="20.399999999999999" x14ac:dyDescent="0.3">
      <c r="A1527" s="30">
        <v>44959</v>
      </c>
      <c r="B1527" s="16" t="s">
        <v>13441</v>
      </c>
      <c r="C1527" s="16" t="s">
        <v>13442</v>
      </c>
      <c r="D1527" s="16" t="s">
        <v>13443</v>
      </c>
      <c r="E1527" s="16" t="s">
        <v>363</v>
      </c>
      <c r="F1527" s="16" t="s">
        <v>872</v>
      </c>
      <c r="G1527" s="190">
        <v>1.1372</v>
      </c>
      <c r="H1527" s="16" t="s">
        <v>13444</v>
      </c>
      <c r="I1527" s="6" t="s">
        <v>2024</v>
      </c>
    </row>
    <row r="1528" spans="1:9" ht="20.399999999999999" x14ac:dyDescent="0.3">
      <c r="A1528" s="30">
        <v>44959</v>
      </c>
      <c r="B1528" s="16" t="s">
        <v>13445</v>
      </c>
      <c r="C1528" s="16" t="s">
        <v>13446</v>
      </c>
      <c r="D1528" s="16" t="s">
        <v>13447</v>
      </c>
      <c r="E1528" s="16" t="s">
        <v>363</v>
      </c>
      <c r="F1528" s="16" t="s">
        <v>13448</v>
      </c>
      <c r="G1528" s="190">
        <v>4.7300000000000002E-2</v>
      </c>
      <c r="H1528" s="16" t="s">
        <v>13449</v>
      </c>
      <c r="I1528" s="6" t="s">
        <v>2024</v>
      </c>
    </row>
    <row r="1529" spans="1:9" ht="30.6" x14ac:dyDescent="0.3">
      <c r="A1529" s="30">
        <v>44959</v>
      </c>
      <c r="B1529" s="16" t="s">
        <v>13450</v>
      </c>
      <c r="C1529" s="16" t="s">
        <v>13451</v>
      </c>
      <c r="D1529" s="16" t="s">
        <v>13452</v>
      </c>
      <c r="E1529" s="16" t="s">
        <v>368</v>
      </c>
      <c r="F1529" s="16" t="s">
        <v>4337</v>
      </c>
      <c r="G1529" s="190">
        <v>645.37530000000004</v>
      </c>
      <c r="H1529" s="16" t="s">
        <v>13453</v>
      </c>
      <c r="I1529" s="6" t="s">
        <v>2024</v>
      </c>
    </row>
    <row r="1530" spans="1:9" ht="20.399999999999999" x14ac:dyDescent="0.3">
      <c r="A1530" s="30">
        <v>44959</v>
      </c>
      <c r="B1530" s="16" t="s">
        <v>13454</v>
      </c>
      <c r="C1530" s="16" t="s">
        <v>13455</v>
      </c>
      <c r="D1530" s="16" t="s">
        <v>13456</v>
      </c>
      <c r="E1530" s="16" t="s">
        <v>363</v>
      </c>
      <c r="F1530" s="16" t="s">
        <v>378</v>
      </c>
      <c r="G1530" s="190">
        <v>49.338799999999999</v>
      </c>
      <c r="H1530" s="16" t="s">
        <v>13457</v>
      </c>
      <c r="I1530" s="6" t="s">
        <v>2024</v>
      </c>
    </row>
    <row r="1531" spans="1:9" ht="20.399999999999999" x14ac:dyDescent="0.3">
      <c r="A1531" s="30">
        <v>44959</v>
      </c>
      <c r="B1531" s="16" t="s">
        <v>13458</v>
      </c>
      <c r="C1531" s="16" t="s">
        <v>13459</v>
      </c>
      <c r="D1531" s="16" t="s">
        <v>3377</v>
      </c>
      <c r="E1531" s="16" t="s">
        <v>478</v>
      </c>
      <c r="F1531" s="16" t="s">
        <v>872</v>
      </c>
      <c r="G1531" s="190">
        <v>0.19239999999999999</v>
      </c>
      <c r="H1531" s="16" t="s">
        <v>13460</v>
      </c>
      <c r="I1531" s="6" t="s">
        <v>2024</v>
      </c>
    </row>
    <row r="1532" spans="1:9" ht="20.399999999999999" x14ac:dyDescent="0.3">
      <c r="A1532" s="30">
        <v>44959</v>
      </c>
      <c r="B1532" s="16" t="s">
        <v>13461</v>
      </c>
      <c r="C1532" s="16" t="s">
        <v>13462</v>
      </c>
      <c r="D1532" s="16" t="s">
        <v>4242</v>
      </c>
      <c r="E1532" s="16" t="s">
        <v>478</v>
      </c>
      <c r="F1532" s="16" t="s">
        <v>872</v>
      </c>
      <c r="G1532" s="190">
        <v>0.19020000000000001</v>
      </c>
      <c r="H1532" s="16" t="s">
        <v>13463</v>
      </c>
      <c r="I1532" s="6" t="s">
        <v>2024</v>
      </c>
    </row>
    <row r="1533" spans="1:9" ht="20.399999999999999" x14ac:dyDescent="0.3">
      <c r="A1533" s="30">
        <v>44959</v>
      </c>
      <c r="B1533" s="16" t="s">
        <v>13464</v>
      </c>
      <c r="C1533" s="16" t="s">
        <v>13465</v>
      </c>
      <c r="D1533" s="16" t="s">
        <v>9503</v>
      </c>
      <c r="E1533" s="16" t="s">
        <v>363</v>
      </c>
      <c r="F1533" s="16" t="s">
        <v>872</v>
      </c>
      <c r="G1533" s="190">
        <v>0.63690000000000002</v>
      </c>
      <c r="H1533" s="16" t="s">
        <v>13466</v>
      </c>
      <c r="I1533" s="6" t="s">
        <v>2024</v>
      </c>
    </row>
    <row r="1534" spans="1:9" ht="20.399999999999999" x14ac:dyDescent="0.3">
      <c r="A1534" s="30">
        <v>44959</v>
      </c>
      <c r="B1534" s="16" t="s">
        <v>13467</v>
      </c>
      <c r="C1534" s="16" t="s">
        <v>13468</v>
      </c>
      <c r="D1534" s="16" t="s">
        <v>4064</v>
      </c>
      <c r="E1534" s="16" t="s">
        <v>368</v>
      </c>
      <c r="F1534" s="16" t="s">
        <v>872</v>
      </c>
      <c r="G1534" s="190">
        <v>2.2216</v>
      </c>
      <c r="H1534" s="16" t="s">
        <v>13469</v>
      </c>
      <c r="I1534" s="6" t="s">
        <v>2024</v>
      </c>
    </row>
    <row r="1535" spans="1:9" ht="20.399999999999999" x14ac:dyDescent="0.3">
      <c r="A1535" s="30">
        <v>44959</v>
      </c>
      <c r="B1535" s="16" t="s">
        <v>13470</v>
      </c>
      <c r="C1535" s="16" t="s">
        <v>13471</v>
      </c>
      <c r="D1535" s="16" t="s">
        <v>4064</v>
      </c>
      <c r="E1535" s="16" t="s">
        <v>363</v>
      </c>
      <c r="F1535" s="16" t="s">
        <v>872</v>
      </c>
      <c r="G1535" s="190">
        <v>0.1196</v>
      </c>
      <c r="H1535" s="16" t="s">
        <v>13472</v>
      </c>
      <c r="I1535" s="6" t="s">
        <v>2024</v>
      </c>
    </row>
    <row r="1536" spans="1:9" ht="20.399999999999999" x14ac:dyDescent="0.3">
      <c r="A1536" s="30">
        <v>44959</v>
      </c>
      <c r="B1536" s="16" t="s">
        <v>13473</v>
      </c>
      <c r="C1536" s="16" t="s">
        <v>13474</v>
      </c>
      <c r="D1536" s="16" t="s">
        <v>4738</v>
      </c>
      <c r="E1536" s="16" t="s">
        <v>478</v>
      </c>
      <c r="F1536" s="16" t="s">
        <v>872</v>
      </c>
      <c r="G1536" s="190">
        <v>0.75319999999999998</v>
      </c>
      <c r="H1536" s="16" t="s">
        <v>13475</v>
      </c>
      <c r="I1536" s="6" t="s">
        <v>2024</v>
      </c>
    </row>
    <row r="1537" spans="1:9" ht="20.399999999999999" x14ac:dyDescent="0.3">
      <c r="A1537" s="30">
        <v>44959</v>
      </c>
      <c r="B1537" s="16" t="s">
        <v>13476</v>
      </c>
      <c r="C1537" s="16" t="s">
        <v>13477</v>
      </c>
      <c r="D1537" s="16" t="s">
        <v>13478</v>
      </c>
      <c r="E1537" s="16" t="s">
        <v>368</v>
      </c>
      <c r="F1537" s="16" t="s">
        <v>362</v>
      </c>
      <c r="G1537" s="190">
        <v>57.253399999999999</v>
      </c>
      <c r="H1537" s="16" t="s">
        <v>13479</v>
      </c>
      <c r="I1537" s="6" t="s">
        <v>2024</v>
      </c>
    </row>
    <row r="1538" spans="1:9" ht="132.6" x14ac:dyDescent="0.3">
      <c r="A1538" s="30">
        <v>44959</v>
      </c>
      <c r="B1538" s="16" t="s">
        <v>5208</v>
      </c>
      <c r="C1538" s="16" t="s">
        <v>13480</v>
      </c>
      <c r="D1538" s="16" t="s">
        <v>13481</v>
      </c>
      <c r="E1538" s="16" t="s">
        <v>368</v>
      </c>
      <c r="F1538" s="16" t="s">
        <v>13482</v>
      </c>
      <c r="G1538" s="190">
        <v>453.38229999999999</v>
      </c>
      <c r="H1538" s="16" t="s">
        <v>13483</v>
      </c>
      <c r="I1538" s="6" t="s">
        <v>2024</v>
      </c>
    </row>
    <row r="1539" spans="1:9" ht="20.399999999999999" x14ac:dyDescent="0.3">
      <c r="A1539" s="30">
        <v>44959</v>
      </c>
      <c r="B1539" s="16" t="s">
        <v>13484</v>
      </c>
      <c r="C1539" s="16" t="s">
        <v>13485</v>
      </c>
      <c r="D1539" s="16" t="s">
        <v>2754</v>
      </c>
      <c r="E1539" s="16" t="s">
        <v>363</v>
      </c>
      <c r="F1539" s="16" t="s">
        <v>634</v>
      </c>
      <c r="G1539" s="190">
        <v>2.8858000000000001</v>
      </c>
      <c r="H1539" s="16" t="s">
        <v>13486</v>
      </c>
      <c r="I1539" s="6" t="s">
        <v>2024</v>
      </c>
    </row>
    <row r="1540" spans="1:9" ht="30.6" x14ac:dyDescent="0.3">
      <c r="A1540" s="30">
        <v>44959</v>
      </c>
      <c r="B1540" s="16" t="s">
        <v>10498</v>
      </c>
      <c r="C1540" s="16" t="s">
        <v>13487</v>
      </c>
      <c r="D1540" s="16" t="s">
        <v>2807</v>
      </c>
      <c r="E1540" s="16" t="s">
        <v>363</v>
      </c>
      <c r="F1540" s="16" t="s">
        <v>11586</v>
      </c>
      <c r="G1540" s="190">
        <v>14.601000000000001</v>
      </c>
      <c r="H1540" s="16" t="s">
        <v>13488</v>
      </c>
      <c r="I1540" s="6" t="s">
        <v>2024</v>
      </c>
    </row>
    <row r="1541" spans="1:9" ht="20.399999999999999" x14ac:dyDescent="0.3">
      <c r="A1541" s="30">
        <v>44959</v>
      </c>
      <c r="B1541" s="16" t="s">
        <v>12538</v>
      </c>
      <c r="C1541" s="16" t="s">
        <v>13489</v>
      </c>
      <c r="D1541" s="16" t="s">
        <v>11858</v>
      </c>
      <c r="E1541" s="16" t="s">
        <v>363</v>
      </c>
      <c r="F1541" s="16" t="s">
        <v>872</v>
      </c>
      <c r="G1541" s="190">
        <v>0.27529999999999999</v>
      </c>
      <c r="H1541" s="16" t="s">
        <v>13490</v>
      </c>
      <c r="I1541" s="6" t="s">
        <v>2024</v>
      </c>
    </row>
    <row r="1542" spans="1:9" ht="20.399999999999999" x14ac:dyDescent="0.3">
      <c r="A1542" s="30">
        <v>44959</v>
      </c>
      <c r="B1542" s="16" t="s">
        <v>13491</v>
      </c>
      <c r="C1542" s="16" t="s">
        <v>13492</v>
      </c>
      <c r="D1542" s="16" t="s">
        <v>2807</v>
      </c>
      <c r="E1542" s="16" t="s">
        <v>478</v>
      </c>
      <c r="F1542" s="16" t="s">
        <v>872</v>
      </c>
      <c r="G1542" s="190">
        <v>5.1999999999999998E-2</v>
      </c>
      <c r="H1542" s="16" t="s">
        <v>13493</v>
      </c>
      <c r="I1542" s="6" t="s">
        <v>2024</v>
      </c>
    </row>
    <row r="1543" spans="1:9" ht="20.399999999999999" x14ac:dyDescent="0.3">
      <c r="A1543" s="30">
        <v>44959</v>
      </c>
      <c r="B1543" s="16" t="s">
        <v>13494</v>
      </c>
      <c r="C1543" s="16" t="s">
        <v>13495</v>
      </c>
      <c r="D1543" s="16" t="s">
        <v>4082</v>
      </c>
      <c r="E1543" s="16" t="s">
        <v>363</v>
      </c>
      <c r="F1543" s="16" t="s">
        <v>872</v>
      </c>
      <c r="G1543" s="190">
        <v>1.4366000000000001</v>
      </c>
      <c r="H1543" s="16" t="s">
        <v>13496</v>
      </c>
      <c r="I1543" s="6" t="s">
        <v>2024</v>
      </c>
    </row>
    <row r="1544" spans="1:9" ht="20.399999999999999" x14ac:dyDescent="0.3">
      <c r="A1544" s="30">
        <v>44959</v>
      </c>
      <c r="B1544" s="16" t="s">
        <v>13497</v>
      </c>
      <c r="C1544" s="16" t="s">
        <v>13498</v>
      </c>
      <c r="D1544" s="16" t="s">
        <v>2807</v>
      </c>
      <c r="E1544" s="16" t="s">
        <v>368</v>
      </c>
      <c r="F1544" s="16" t="s">
        <v>872</v>
      </c>
      <c r="G1544" s="190">
        <v>0.20300000000000001</v>
      </c>
      <c r="H1544" s="16" t="s">
        <v>13499</v>
      </c>
      <c r="I1544" s="6" t="s">
        <v>2024</v>
      </c>
    </row>
    <row r="1545" spans="1:9" ht="20.399999999999999" x14ac:dyDescent="0.3">
      <c r="A1545" s="30">
        <v>44959</v>
      </c>
      <c r="B1545" s="16" t="s">
        <v>13500</v>
      </c>
      <c r="C1545" s="16" t="s">
        <v>13501</v>
      </c>
      <c r="D1545" s="16" t="s">
        <v>5302</v>
      </c>
      <c r="E1545" s="16" t="s">
        <v>363</v>
      </c>
      <c r="F1545" s="16" t="s">
        <v>4337</v>
      </c>
      <c r="G1545" s="190">
        <v>16.275600000000001</v>
      </c>
      <c r="H1545" s="16" t="s">
        <v>13502</v>
      </c>
      <c r="I1545" s="6" t="s">
        <v>2024</v>
      </c>
    </row>
    <row r="1546" spans="1:9" ht="20.399999999999999" x14ac:dyDescent="0.3">
      <c r="A1546" s="30">
        <v>44959</v>
      </c>
      <c r="B1546" s="16" t="s">
        <v>4363</v>
      </c>
      <c r="C1546" s="16" t="s">
        <v>13503</v>
      </c>
      <c r="D1546" s="16" t="s">
        <v>4366</v>
      </c>
      <c r="E1546" s="16" t="s">
        <v>368</v>
      </c>
      <c r="F1546" s="16" t="s">
        <v>643</v>
      </c>
      <c r="G1546" s="190">
        <v>194.357</v>
      </c>
      <c r="H1546" s="16" t="s">
        <v>13504</v>
      </c>
      <c r="I1546" s="6" t="s">
        <v>2024</v>
      </c>
    </row>
    <row r="1547" spans="1:9" ht="20.399999999999999" x14ac:dyDescent="0.3">
      <c r="A1547" s="30">
        <v>44959</v>
      </c>
      <c r="B1547" s="16" t="s">
        <v>13505</v>
      </c>
      <c r="C1547" s="16" t="s">
        <v>13506</v>
      </c>
      <c r="D1547" s="16" t="s">
        <v>13507</v>
      </c>
      <c r="E1547" s="16" t="s">
        <v>368</v>
      </c>
      <c r="F1547" s="16" t="s">
        <v>7369</v>
      </c>
      <c r="G1547" s="190">
        <v>53.354300000000002</v>
      </c>
      <c r="H1547" s="16" t="s">
        <v>13508</v>
      </c>
      <c r="I1547" s="6" t="s">
        <v>2024</v>
      </c>
    </row>
    <row r="1548" spans="1:9" ht="20.399999999999999" x14ac:dyDescent="0.3">
      <c r="A1548" s="30">
        <v>44959</v>
      </c>
      <c r="B1548" s="16" t="s">
        <v>13509</v>
      </c>
      <c r="C1548" s="16" t="s">
        <v>13510</v>
      </c>
      <c r="D1548" s="16" t="s">
        <v>3410</v>
      </c>
      <c r="E1548" s="16" t="s">
        <v>363</v>
      </c>
      <c r="F1548" s="16" t="s">
        <v>4337</v>
      </c>
      <c r="G1548" s="190">
        <v>77.342399999999998</v>
      </c>
      <c r="H1548" s="16" t="s">
        <v>13511</v>
      </c>
      <c r="I1548" s="6" t="s">
        <v>2024</v>
      </c>
    </row>
    <row r="1549" spans="1:9" ht="20.399999999999999" x14ac:dyDescent="0.3">
      <c r="A1549" s="30">
        <v>44959</v>
      </c>
      <c r="B1549" s="16" t="s">
        <v>13512</v>
      </c>
      <c r="C1549" s="16" t="s">
        <v>13513</v>
      </c>
      <c r="D1549" s="16" t="s">
        <v>4791</v>
      </c>
      <c r="E1549" s="16" t="s">
        <v>363</v>
      </c>
      <c r="F1549" s="16" t="s">
        <v>872</v>
      </c>
      <c r="G1549" s="190">
        <v>0.22420000000000001</v>
      </c>
      <c r="H1549" s="16" t="s">
        <v>13514</v>
      </c>
      <c r="I1549" s="6" t="s">
        <v>2024</v>
      </c>
    </row>
    <row r="1550" spans="1:9" ht="20.399999999999999" x14ac:dyDescent="0.3">
      <c r="A1550" s="30">
        <v>44959</v>
      </c>
      <c r="B1550" s="16" t="s">
        <v>13515</v>
      </c>
      <c r="C1550" s="16" t="s">
        <v>13516</v>
      </c>
      <c r="D1550" s="16" t="s">
        <v>13517</v>
      </c>
      <c r="E1550" s="16" t="s">
        <v>368</v>
      </c>
      <c r="F1550" s="16" t="s">
        <v>872</v>
      </c>
      <c r="G1550" s="190">
        <v>0.40110000000000001</v>
      </c>
      <c r="H1550" s="16" t="s">
        <v>13518</v>
      </c>
      <c r="I1550" s="6" t="s">
        <v>2024</v>
      </c>
    </row>
    <row r="1551" spans="1:9" ht="20.399999999999999" x14ac:dyDescent="0.3">
      <c r="A1551" s="30">
        <v>44959</v>
      </c>
      <c r="B1551" s="16" t="s">
        <v>13519</v>
      </c>
      <c r="C1551" s="16" t="s">
        <v>13520</v>
      </c>
      <c r="D1551" s="16" t="s">
        <v>13521</v>
      </c>
      <c r="E1551" s="16" t="s">
        <v>368</v>
      </c>
      <c r="F1551" s="16" t="s">
        <v>362</v>
      </c>
      <c r="G1551" s="190">
        <v>38.4711</v>
      </c>
      <c r="H1551" s="16" t="s">
        <v>13522</v>
      </c>
      <c r="I1551" s="6" t="s">
        <v>2024</v>
      </c>
    </row>
    <row r="1552" spans="1:9" ht="20.399999999999999" x14ac:dyDescent="0.3">
      <c r="A1552" s="30">
        <v>44959</v>
      </c>
      <c r="B1552" s="16" t="s">
        <v>13523</v>
      </c>
      <c r="C1552" s="16" t="s">
        <v>13524</v>
      </c>
      <c r="D1552" s="16" t="s">
        <v>13525</v>
      </c>
      <c r="E1552" s="16" t="s">
        <v>363</v>
      </c>
      <c r="F1552" s="16" t="s">
        <v>872</v>
      </c>
      <c r="G1552" s="190">
        <v>8.5000000000000006E-3</v>
      </c>
      <c r="H1552" s="16" t="s">
        <v>13526</v>
      </c>
      <c r="I1552" s="6" t="s">
        <v>2024</v>
      </c>
    </row>
    <row r="1553" spans="1:9" ht="20.399999999999999" x14ac:dyDescent="0.3">
      <c r="A1553" s="30">
        <v>44959</v>
      </c>
      <c r="B1553" s="16" t="s">
        <v>13527</v>
      </c>
      <c r="C1553" s="16" t="s">
        <v>13528</v>
      </c>
      <c r="D1553" s="16" t="s">
        <v>13529</v>
      </c>
      <c r="E1553" s="16" t="s">
        <v>363</v>
      </c>
      <c r="F1553" s="16" t="s">
        <v>373</v>
      </c>
      <c r="G1553" s="190">
        <v>123.0857</v>
      </c>
      <c r="H1553" s="16" t="s">
        <v>13530</v>
      </c>
      <c r="I1553" s="6" t="s">
        <v>2024</v>
      </c>
    </row>
    <row r="1554" spans="1:9" ht="20.399999999999999" x14ac:dyDescent="0.3">
      <c r="A1554" s="30">
        <v>44959</v>
      </c>
      <c r="B1554" s="16" t="s">
        <v>13531</v>
      </c>
      <c r="C1554" s="16" t="s">
        <v>13532</v>
      </c>
      <c r="D1554" s="16" t="s">
        <v>2389</v>
      </c>
      <c r="E1554" s="16" t="s">
        <v>363</v>
      </c>
      <c r="F1554" s="16" t="s">
        <v>373</v>
      </c>
      <c r="G1554" s="190">
        <v>4.7877999999999998</v>
      </c>
      <c r="H1554" s="16" t="s">
        <v>13533</v>
      </c>
      <c r="I1554" s="6" t="s">
        <v>2024</v>
      </c>
    </row>
    <row r="1555" spans="1:9" ht="20.399999999999999" x14ac:dyDescent="0.3">
      <c r="A1555" s="30">
        <v>44959</v>
      </c>
      <c r="B1555" s="16" t="s">
        <v>13534</v>
      </c>
      <c r="C1555" s="16" t="s">
        <v>13535</v>
      </c>
      <c r="D1555" s="16" t="s">
        <v>11019</v>
      </c>
      <c r="E1555" s="16" t="s">
        <v>363</v>
      </c>
      <c r="F1555" s="16" t="s">
        <v>378</v>
      </c>
      <c r="G1555" s="190">
        <v>1.8903000000000001</v>
      </c>
      <c r="H1555" s="16" t="s">
        <v>13536</v>
      </c>
      <c r="I1555" s="6" t="s">
        <v>2024</v>
      </c>
    </row>
    <row r="1556" spans="1:9" ht="20.399999999999999" x14ac:dyDescent="0.3">
      <c r="A1556" s="30">
        <v>44959</v>
      </c>
      <c r="B1556" s="16" t="s">
        <v>13537</v>
      </c>
      <c r="C1556" s="16" t="s">
        <v>13538</v>
      </c>
      <c r="D1556" s="16" t="s">
        <v>12581</v>
      </c>
      <c r="E1556" s="16" t="s">
        <v>363</v>
      </c>
      <c r="F1556" s="16" t="s">
        <v>872</v>
      </c>
      <c r="G1556" s="190">
        <v>2.3599999999999999E-2</v>
      </c>
      <c r="H1556" s="16" t="s">
        <v>13539</v>
      </c>
      <c r="I1556" s="6" t="s">
        <v>2024</v>
      </c>
    </row>
    <row r="1557" spans="1:9" ht="20.399999999999999" x14ac:dyDescent="0.3">
      <c r="A1557" s="30">
        <v>44959</v>
      </c>
      <c r="B1557" s="16" t="s">
        <v>13540</v>
      </c>
      <c r="C1557" s="16" t="s">
        <v>13541</v>
      </c>
      <c r="D1557" s="16" t="s">
        <v>7820</v>
      </c>
      <c r="E1557" s="16" t="s">
        <v>363</v>
      </c>
      <c r="F1557" s="16" t="s">
        <v>13542</v>
      </c>
      <c r="G1557" s="190">
        <v>13.5684</v>
      </c>
      <c r="H1557" s="16" t="s">
        <v>13543</v>
      </c>
      <c r="I1557" s="6" t="s">
        <v>2024</v>
      </c>
    </row>
    <row r="1558" spans="1:9" ht="20.399999999999999" x14ac:dyDescent="0.3">
      <c r="A1558" s="30">
        <v>44959</v>
      </c>
      <c r="B1558" s="16" t="s">
        <v>13544</v>
      </c>
      <c r="C1558" s="16" t="s">
        <v>13545</v>
      </c>
      <c r="D1558" s="16" t="s">
        <v>5860</v>
      </c>
      <c r="E1558" s="16" t="s">
        <v>478</v>
      </c>
      <c r="F1558" s="16" t="s">
        <v>872</v>
      </c>
      <c r="G1558" s="190">
        <v>5.4999999999999997E-3</v>
      </c>
      <c r="H1558" s="16" t="s">
        <v>13546</v>
      </c>
      <c r="I1558" s="6" t="s">
        <v>2024</v>
      </c>
    </row>
    <row r="1559" spans="1:9" ht="20.399999999999999" x14ac:dyDescent="0.3">
      <c r="A1559" s="30">
        <v>44959</v>
      </c>
      <c r="B1559" s="16" t="s">
        <v>13547</v>
      </c>
      <c r="C1559" s="16" t="s">
        <v>13548</v>
      </c>
      <c r="D1559" s="16" t="s">
        <v>5860</v>
      </c>
      <c r="E1559" s="16" t="s">
        <v>478</v>
      </c>
      <c r="F1559" s="16" t="s">
        <v>872</v>
      </c>
      <c r="G1559" s="190">
        <v>8.8000000000000005E-3</v>
      </c>
      <c r="H1559" s="16" t="s">
        <v>13549</v>
      </c>
      <c r="I1559" s="6" t="s">
        <v>2024</v>
      </c>
    </row>
    <row r="1560" spans="1:9" ht="20.399999999999999" x14ac:dyDescent="0.3">
      <c r="A1560" s="30">
        <v>44959</v>
      </c>
      <c r="B1560" s="16" t="s">
        <v>13550</v>
      </c>
      <c r="C1560" s="16" t="s">
        <v>13551</v>
      </c>
      <c r="D1560" s="16" t="s">
        <v>13552</v>
      </c>
      <c r="E1560" s="16" t="s">
        <v>363</v>
      </c>
      <c r="F1560" s="16" t="s">
        <v>872</v>
      </c>
      <c r="G1560" s="190">
        <v>0.20039999999999999</v>
      </c>
      <c r="H1560" s="16" t="s">
        <v>13553</v>
      </c>
      <c r="I1560" s="6" t="s">
        <v>2024</v>
      </c>
    </row>
    <row r="1561" spans="1:9" ht="20.399999999999999" x14ac:dyDescent="0.3">
      <c r="A1561" s="30">
        <v>44959</v>
      </c>
      <c r="B1561" s="16" t="s">
        <v>13554</v>
      </c>
      <c r="C1561" s="16" t="s">
        <v>13555</v>
      </c>
      <c r="D1561" s="16" t="s">
        <v>13556</v>
      </c>
      <c r="E1561" s="16" t="s">
        <v>368</v>
      </c>
      <c r="F1561" s="16" t="s">
        <v>373</v>
      </c>
      <c r="G1561" s="190">
        <v>177.52690000000001</v>
      </c>
      <c r="H1561" s="16" t="s">
        <v>13557</v>
      </c>
      <c r="I1561" s="6" t="s">
        <v>2024</v>
      </c>
    </row>
    <row r="1562" spans="1:9" ht="20.399999999999999" x14ac:dyDescent="0.3">
      <c r="A1562" s="30">
        <v>44959</v>
      </c>
      <c r="B1562" s="16" t="s">
        <v>13558</v>
      </c>
      <c r="C1562" s="16" t="s">
        <v>13559</v>
      </c>
      <c r="D1562" s="16" t="s">
        <v>7820</v>
      </c>
      <c r="E1562" s="16" t="s">
        <v>368</v>
      </c>
      <c r="F1562" s="16" t="s">
        <v>417</v>
      </c>
      <c r="G1562" s="190">
        <v>40.472700000000003</v>
      </c>
      <c r="H1562" s="16" t="s">
        <v>13560</v>
      </c>
      <c r="I1562" s="6" t="s">
        <v>2024</v>
      </c>
    </row>
    <row r="1563" spans="1:9" ht="20.399999999999999" x14ac:dyDescent="0.3">
      <c r="A1563" s="30">
        <v>44959</v>
      </c>
      <c r="B1563" s="16" t="s">
        <v>13561</v>
      </c>
      <c r="C1563" s="16" t="s">
        <v>13562</v>
      </c>
      <c r="D1563" s="16" t="s">
        <v>13563</v>
      </c>
      <c r="E1563" s="16" t="s">
        <v>363</v>
      </c>
      <c r="F1563" s="16" t="s">
        <v>13564</v>
      </c>
      <c r="G1563" s="190">
        <v>4.4337999999999997</v>
      </c>
      <c r="H1563" s="16" t="s">
        <v>13565</v>
      </c>
      <c r="I1563" s="6" t="s">
        <v>2024</v>
      </c>
    </row>
    <row r="1564" spans="1:9" ht="40.799999999999997" x14ac:dyDescent="0.3">
      <c r="A1564" s="30">
        <v>44959</v>
      </c>
      <c r="B1564" s="16" t="s">
        <v>13566</v>
      </c>
      <c r="C1564" s="16" t="s">
        <v>13567</v>
      </c>
      <c r="D1564" s="16" t="s">
        <v>13568</v>
      </c>
      <c r="E1564" s="16" t="s">
        <v>368</v>
      </c>
      <c r="F1564" s="16" t="s">
        <v>362</v>
      </c>
      <c r="G1564" s="190">
        <v>8.3660999999999994</v>
      </c>
      <c r="H1564" s="16" t="s">
        <v>13569</v>
      </c>
      <c r="I1564" s="6" t="s">
        <v>2024</v>
      </c>
    </row>
    <row r="1565" spans="1:9" ht="20.399999999999999" x14ac:dyDescent="0.3">
      <c r="A1565" s="30">
        <v>44959</v>
      </c>
      <c r="B1565" s="16" t="s">
        <v>13570</v>
      </c>
      <c r="C1565" s="16" t="s">
        <v>13571</v>
      </c>
      <c r="D1565" s="16" t="s">
        <v>5371</v>
      </c>
      <c r="E1565" s="16" t="s">
        <v>478</v>
      </c>
      <c r="F1565" s="16" t="s">
        <v>872</v>
      </c>
      <c r="G1565" s="190">
        <v>7.5899999999999995E-2</v>
      </c>
      <c r="H1565" s="16" t="s">
        <v>13572</v>
      </c>
      <c r="I1565" s="6" t="s">
        <v>2024</v>
      </c>
    </row>
    <row r="1566" spans="1:9" ht="20.399999999999999" x14ac:dyDescent="0.3">
      <c r="A1566" s="30">
        <v>44959</v>
      </c>
      <c r="B1566" s="16" t="s">
        <v>13573</v>
      </c>
      <c r="C1566" s="16" t="s">
        <v>13574</v>
      </c>
      <c r="D1566" s="16" t="s">
        <v>4848</v>
      </c>
      <c r="E1566" s="16" t="s">
        <v>478</v>
      </c>
      <c r="F1566" s="16" t="s">
        <v>872</v>
      </c>
      <c r="G1566" s="190">
        <v>0.14349999999999999</v>
      </c>
      <c r="H1566" s="16" t="s">
        <v>13575</v>
      </c>
      <c r="I1566" s="6" t="s">
        <v>2024</v>
      </c>
    </row>
    <row r="1567" spans="1:9" ht="20.399999999999999" x14ac:dyDescent="0.3">
      <c r="A1567" s="30">
        <v>44959</v>
      </c>
      <c r="B1567" s="16" t="s">
        <v>13576</v>
      </c>
      <c r="C1567" s="16" t="s">
        <v>13577</v>
      </c>
      <c r="D1567" s="16" t="s">
        <v>3421</v>
      </c>
      <c r="E1567" s="16" t="s">
        <v>478</v>
      </c>
      <c r="F1567" s="16" t="s">
        <v>872</v>
      </c>
      <c r="G1567" s="190">
        <v>0.10199999999999999</v>
      </c>
      <c r="H1567" s="16" t="s">
        <v>13578</v>
      </c>
      <c r="I1567" s="6" t="s">
        <v>2024</v>
      </c>
    </row>
    <row r="1568" spans="1:9" ht="20.399999999999999" x14ac:dyDescent="0.3">
      <c r="A1568" s="30">
        <v>44959</v>
      </c>
      <c r="B1568" s="16" t="s">
        <v>13579</v>
      </c>
      <c r="C1568" s="16" t="s">
        <v>13580</v>
      </c>
      <c r="D1568" s="16" t="s">
        <v>3403</v>
      </c>
      <c r="E1568" s="16" t="s">
        <v>478</v>
      </c>
      <c r="F1568" s="16" t="s">
        <v>872</v>
      </c>
      <c r="G1568" s="190">
        <v>7.9600000000000004E-2</v>
      </c>
      <c r="H1568" s="16" t="s">
        <v>13581</v>
      </c>
      <c r="I1568" s="6" t="s">
        <v>2024</v>
      </c>
    </row>
    <row r="1569" spans="1:9" ht="40.799999999999997" x14ac:dyDescent="0.3">
      <c r="A1569" s="30">
        <v>44959</v>
      </c>
      <c r="B1569" s="16" t="s">
        <v>13582</v>
      </c>
      <c r="C1569" s="16" t="s">
        <v>13583</v>
      </c>
      <c r="D1569" s="16" t="s">
        <v>13584</v>
      </c>
      <c r="E1569" s="16" t="s">
        <v>368</v>
      </c>
      <c r="F1569" s="16" t="s">
        <v>7369</v>
      </c>
      <c r="G1569" s="190">
        <v>199.18199999999999</v>
      </c>
      <c r="H1569" s="16" t="s">
        <v>13585</v>
      </c>
      <c r="I1569" s="6" t="s">
        <v>2024</v>
      </c>
    </row>
    <row r="1570" spans="1:9" ht="20.399999999999999" x14ac:dyDescent="0.3">
      <c r="A1570" s="30">
        <v>44959</v>
      </c>
      <c r="B1570" s="16" t="s">
        <v>13586</v>
      </c>
      <c r="C1570" s="16" t="s">
        <v>13587</v>
      </c>
      <c r="D1570" s="16" t="s">
        <v>3419</v>
      </c>
      <c r="E1570" s="16" t="s">
        <v>363</v>
      </c>
      <c r="F1570" s="16" t="s">
        <v>7369</v>
      </c>
      <c r="G1570" s="190">
        <v>27.2226</v>
      </c>
      <c r="H1570" s="16" t="s">
        <v>13588</v>
      </c>
      <c r="I1570" s="6" t="s">
        <v>2024</v>
      </c>
    </row>
    <row r="1571" spans="1:9" ht="20.399999999999999" x14ac:dyDescent="0.3">
      <c r="A1571" s="30">
        <v>44959</v>
      </c>
      <c r="B1571" s="16" t="s">
        <v>13589</v>
      </c>
      <c r="C1571" s="16" t="s">
        <v>13590</v>
      </c>
      <c r="D1571" s="16" t="s">
        <v>13591</v>
      </c>
      <c r="E1571" s="16" t="s">
        <v>363</v>
      </c>
      <c r="F1571" s="16" t="s">
        <v>872</v>
      </c>
      <c r="G1571" s="190">
        <v>0.1678</v>
      </c>
      <c r="H1571" s="16" t="s">
        <v>13592</v>
      </c>
      <c r="I1571" s="6" t="s">
        <v>2024</v>
      </c>
    </row>
    <row r="1572" spans="1:9" ht="20.399999999999999" x14ac:dyDescent="0.3">
      <c r="A1572" s="30">
        <v>44959</v>
      </c>
      <c r="B1572" s="16" t="s">
        <v>13593</v>
      </c>
      <c r="C1572" s="16" t="s">
        <v>13594</v>
      </c>
      <c r="D1572" s="16" t="s">
        <v>13278</v>
      </c>
      <c r="E1572" s="16" t="s">
        <v>363</v>
      </c>
      <c r="F1572" s="16" t="s">
        <v>373</v>
      </c>
      <c r="G1572" s="190">
        <v>8.4687999999999999</v>
      </c>
      <c r="H1572" s="16" t="s">
        <v>13595</v>
      </c>
      <c r="I1572" s="6" t="s">
        <v>2024</v>
      </c>
    </row>
    <row r="1573" spans="1:9" ht="20.399999999999999" x14ac:dyDescent="0.3">
      <c r="A1573" s="30">
        <v>44959</v>
      </c>
      <c r="B1573" s="16" t="s">
        <v>13596</v>
      </c>
      <c r="C1573" s="16" t="s">
        <v>13597</v>
      </c>
      <c r="D1573" s="16" t="s">
        <v>13598</v>
      </c>
      <c r="E1573" s="16" t="s">
        <v>363</v>
      </c>
      <c r="F1573" s="16" t="s">
        <v>373</v>
      </c>
      <c r="G1573" s="190">
        <v>73.584500000000006</v>
      </c>
      <c r="H1573" s="16" t="s">
        <v>13599</v>
      </c>
      <c r="I1573" s="6" t="s">
        <v>2024</v>
      </c>
    </row>
    <row r="1574" spans="1:9" ht="20.399999999999999" x14ac:dyDescent="0.3">
      <c r="A1574" s="30">
        <v>44959</v>
      </c>
      <c r="B1574" s="16" t="s">
        <v>12384</v>
      </c>
      <c r="C1574" s="16" t="s">
        <v>13600</v>
      </c>
      <c r="D1574" s="16" t="s">
        <v>13601</v>
      </c>
      <c r="E1574" s="16" t="s">
        <v>363</v>
      </c>
      <c r="F1574" s="16" t="s">
        <v>477</v>
      </c>
      <c r="G1574" s="190">
        <v>9.9885999999999999</v>
      </c>
      <c r="H1574" s="16" t="s">
        <v>13602</v>
      </c>
      <c r="I1574" s="6" t="s">
        <v>2024</v>
      </c>
    </row>
    <row r="1575" spans="1:9" ht="20.399999999999999" x14ac:dyDescent="0.3">
      <c r="A1575" s="30">
        <v>44959</v>
      </c>
      <c r="B1575" s="16" t="s">
        <v>13603</v>
      </c>
      <c r="C1575" s="16" t="s">
        <v>13604</v>
      </c>
      <c r="D1575" s="16" t="s">
        <v>9555</v>
      </c>
      <c r="E1575" s="16" t="s">
        <v>363</v>
      </c>
      <c r="F1575" s="16" t="s">
        <v>872</v>
      </c>
      <c r="G1575" s="190">
        <v>9.2200000000000004E-2</v>
      </c>
      <c r="H1575" s="16" t="s">
        <v>13605</v>
      </c>
      <c r="I1575" s="6" t="s">
        <v>2024</v>
      </c>
    </row>
    <row r="1576" spans="1:9" ht="20.399999999999999" x14ac:dyDescent="0.3">
      <c r="A1576" s="30">
        <v>44959</v>
      </c>
      <c r="B1576" s="16" t="s">
        <v>13606</v>
      </c>
      <c r="C1576" s="16" t="s">
        <v>13607</v>
      </c>
      <c r="D1576" s="16" t="s">
        <v>4384</v>
      </c>
      <c r="E1576" s="16" t="s">
        <v>363</v>
      </c>
      <c r="F1576" s="16" t="s">
        <v>872</v>
      </c>
      <c r="G1576" s="190">
        <v>5.8500000000000003E-2</v>
      </c>
      <c r="H1576" s="16" t="s">
        <v>13608</v>
      </c>
      <c r="I1576" s="6" t="s">
        <v>2024</v>
      </c>
    </row>
    <row r="1577" spans="1:9" ht="20.399999999999999" x14ac:dyDescent="0.3">
      <c r="A1577" s="30">
        <v>44959</v>
      </c>
      <c r="B1577" s="16" t="s">
        <v>13609</v>
      </c>
      <c r="C1577" s="16" t="s">
        <v>13610</v>
      </c>
      <c r="D1577" s="16" t="s">
        <v>8983</v>
      </c>
      <c r="E1577" s="16" t="s">
        <v>363</v>
      </c>
      <c r="F1577" s="16" t="s">
        <v>373</v>
      </c>
      <c r="G1577" s="190">
        <v>10.649800000000001</v>
      </c>
      <c r="H1577" s="16" t="s">
        <v>13611</v>
      </c>
      <c r="I1577" s="6" t="s">
        <v>2024</v>
      </c>
    </row>
    <row r="1578" spans="1:9" ht="20.399999999999999" x14ac:dyDescent="0.3">
      <c r="A1578" s="30">
        <v>44959</v>
      </c>
      <c r="B1578" s="16" t="s">
        <v>13612</v>
      </c>
      <c r="C1578" s="16" t="s">
        <v>13613</v>
      </c>
      <c r="D1578" s="16" t="s">
        <v>11687</v>
      </c>
      <c r="E1578" s="16" t="s">
        <v>363</v>
      </c>
      <c r="F1578" s="16" t="s">
        <v>872</v>
      </c>
      <c r="G1578" s="190">
        <v>1.4589000000000001</v>
      </c>
      <c r="H1578" s="16" t="s">
        <v>13614</v>
      </c>
      <c r="I1578" s="6" t="s">
        <v>2024</v>
      </c>
    </row>
    <row r="1579" spans="1:9" ht="20.399999999999999" x14ac:dyDescent="0.3">
      <c r="A1579" s="30">
        <v>44959</v>
      </c>
      <c r="B1579" s="16" t="s">
        <v>13615</v>
      </c>
      <c r="C1579" s="16" t="s">
        <v>13616</v>
      </c>
      <c r="D1579" s="16" t="s">
        <v>11687</v>
      </c>
      <c r="E1579" s="16" t="s">
        <v>363</v>
      </c>
      <c r="F1579" s="16" t="s">
        <v>872</v>
      </c>
      <c r="G1579" s="190">
        <v>1.3853</v>
      </c>
      <c r="H1579" s="16" t="s">
        <v>13617</v>
      </c>
      <c r="I1579" s="6" t="s">
        <v>2024</v>
      </c>
    </row>
    <row r="1580" spans="1:9" ht="20.399999999999999" x14ac:dyDescent="0.3">
      <c r="A1580" s="30">
        <v>44959</v>
      </c>
      <c r="B1580" s="16" t="s">
        <v>13618</v>
      </c>
      <c r="C1580" s="16" t="s">
        <v>13619</v>
      </c>
      <c r="D1580" s="16" t="s">
        <v>3442</v>
      </c>
      <c r="E1580" s="16" t="s">
        <v>363</v>
      </c>
      <c r="F1580" s="16" t="s">
        <v>872</v>
      </c>
      <c r="G1580" s="190">
        <v>1.3115000000000001</v>
      </c>
      <c r="H1580" s="16" t="s">
        <v>13620</v>
      </c>
      <c r="I1580" s="6" t="s">
        <v>2024</v>
      </c>
    </row>
    <row r="1581" spans="1:9" ht="20.399999999999999" x14ac:dyDescent="0.3">
      <c r="A1581" s="30">
        <v>44959</v>
      </c>
      <c r="B1581" s="16" t="s">
        <v>13621</v>
      </c>
      <c r="C1581" s="16" t="s">
        <v>13622</v>
      </c>
      <c r="D1581" s="16" t="s">
        <v>13236</v>
      </c>
      <c r="E1581" s="16" t="s">
        <v>478</v>
      </c>
      <c r="F1581" s="16" t="s">
        <v>872</v>
      </c>
      <c r="G1581" s="190">
        <v>1.329</v>
      </c>
      <c r="H1581" s="16" t="s">
        <v>13623</v>
      </c>
      <c r="I1581" s="6" t="s">
        <v>2024</v>
      </c>
    </row>
    <row r="1582" spans="1:9" ht="20.399999999999999" x14ac:dyDescent="0.3">
      <c r="A1582" s="30">
        <v>44959</v>
      </c>
      <c r="B1582" s="16" t="s">
        <v>13624</v>
      </c>
      <c r="C1582" s="16" t="s">
        <v>13625</v>
      </c>
      <c r="D1582" s="16" t="s">
        <v>9041</v>
      </c>
      <c r="E1582" s="16" t="s">
        <v>363</v>
      </c>
      <c r="F1582" s="16" t="s">
        <v>872</v>
      </c>
      <c r="G1582" s="190">
        <v>0.36470000000000002</v>
      </c>
      <c r="H1582" s="16" t="s">
        <v>13626</v>
      </c>
      <c r="I1582" s="6" t="s">
        <v>2024</v>
      </c>
    </row>
    <row r="1583" spans="1:9" ht="20.399999999999999" x14ac:dyDescent="0.3">
      <c r="A1583" s="30">
        <v>44959</v>
      </c>
      <c r="B1583" s="16" t="s">
        <v>13627</v>
      </c>
      <c r="C1583" s="16" t="s">
        <v>13628</v>
      </c>
      <c r="D1583" s="16" t="s">
        <v>3445</v>
      </c>
      <c r="E1583" s="16" t="s">
        <v>478</v>
      </c>
      <c r="F1583" s="16" t="s">
        <v>872</v>
      </c>
      <c r="G1583" s="190">
        <v>0.1583</v>
      </c>
      <c r="H1583" s="16" t="s">
        <v>13629</v>
      </c>
      <c r="I1583" s="6" t="s">
        <v>2024</v>
      </c>
    </row>
    <row r="1584" spans="1:9" ht="20.399999999999999" x14ac:dyDescent="0.3">
      <c r="A1584" s="30">
        <v>44959</v>
      </c>
      <c r="B1584" s="16" t="s">
        <v>13630</v>
      </c>
      <c r="C1584" s="16" t="s">
        <v>13631</v>
      </c>
      <c r="D1584" s="16" t="s">
        <v>3446</v>
      </c>
      <c r="E1584" s="16" t="s">
        <v>478</v>
      </c>
      <c r="F1584" s="16" t="s">
        <v>872</v>
      </c>
      <c r="G1584" s="190">
        <v>3.2000000000000002E-3</v>
      </c>
      <c r="H1584" s="16" t="s">
        <v>13632</v>
      </c>
      <c r="I1584" s="6" t="s">
        <v>2024</v>
      </c>
    </row>
    <row r="1585" spans="1:9" ht="20.399999999999999" x14ac:dyDescent="0.3">
      <c r="A1585" s="30">
        <v>44959</v>
      </c>
      <c r="B1585" s="16" t="s">
        <v>13633</v>
      </c>
      <c r="C1585" s="16" t="s">
        <v>13634</v>
      </c>
      <c r="D1585" s="16" t="s">
        <v>11679</v>
      </c>
      <c r="E1585" s="16" t="s">
        <v>478</v>
      </c>
      <c r="F1585" s="16" t="s">
        <v>872</v>
      </c>
      <c r="G1585" s="190">
        <v>6.13E-2</v>
      </c>
      <c r="H1585" s="16" t="s">
        <v>13635</v>
      </c>
      <c r="I1585" s="6" t="s">
        <v>2024</v>
      </c>
    </row>
    <row r="1586" spans="1:9" ht="20.399999999999999" x14ac:dyDescent="0.3">
      <c r="A1586" s="30">
        <v>44959</v>
      </c>
      <c r="B1586" s="16" t="s">
        <v>13636</v>
      </c>
      <c r="C1586" s="16" t="s">
        <v>13637</v>
      </c>
      <c r="D1586" s="16" t="s">
        <v>11696</v>
      </c>
      <c r="E1586" s="16" t="s">
        <v>363</v>
      </c>
      <c r="F1586" s="16" t="s">
        <v>872</v>
      </c>
      <c r="G1586" s="190">
        <v>0.1004</v>
      </c>
      <c r="H1586" s="16" t="s">
        <v>13638</v>
      </c>
      <c r="I1586" s="6" t="s">
        <v>2024</v>
      </c>
    </row>
    <row r="1587" spans="1:9" ht="20.399999999999999" x14ac:dyDescent="0.3">
      <c r="A1587" s="30">
        <v>44959</v>
      </c>
      <c r="B1587" s="16" t="s">
        <v>13639</v>
      </c>
      <c r="C1587" s="16" t="s">
        <v>13640</v>
      </c>
      <c r="D1587" s="16" t="s">
        <v>4954</v>
      </c>
      <c r="E1587" s="16" t="s">
        <v>363</v>
      </c>
      <c r="F1587" s="16" t="s">
        <v>872</v>
      </c>
      <c r="G1587" s="190">
        <v>4.1599999999999998E-2</v>
      </c>
      <c r="H1587" s="16" t="s">
        <v>13641</v>
      </c>
      <c r="I1587" s="6" t="s">
        <v>2024</v>
      </c>
    </row>
    <row r="1588" spans="1:9" ht="20.399999999999999" x14ac:dyDescent="0.3">
      <c r="A1588" s="30">
        <v>44959</v>
      </c>
      <c r="B1588" s="16" t="s">
        <v>13642</v>
      </c>
      <c r="C1588" s="16" t="s">
        <v>13643</v>
      </c>
      <c r="D1588" s="16" t="s">
        <v>9581</v>
      </c>
      <c r="E1588" s="16" t="s">
        <v>363</v>
      </c>
      <c r="F1588" s="16" t="s">
        <v>872</v>
      </c>
      <c r="G1588" s="190">
        <v>8.6E-3</v>
      </c>
      <c r="H1588" s="16" t="s">
        <v>13644</v>
      </c>
      <c r="I1588" s="6" t="s">
        <v>2024</v>
      </c>
    </row>
    <row r="1589" spans="1:9" ht="20.399999999999999" x14ac:dyDescent="0.3">
      <c r="A1589" s="30">
        <v>44994</v>
      </c>
      <c r="B1589" s="16" t="s">
        <v>14066</v>
      </c>
      <c r="C1589" s="16" t="s">
        <v>14067</v>
      </c>
      <c r="D1589" s="16" t="s">
        <v>2309</v>
      </c>
      <c r="E1589" s="16" t="s">
        <v>363</v>
      </c>
      <c r="F1589" s="16" t="s">
        <v>872</v>
      </c>
      <c r="G1589" s="190">
        <v>0.1111</v>
      </c>
      <c r="H1589" s="16" t="s">
        <v>14068</v>
      </c>
      <c r="I1589" s="6" t="s">
        <v>2024</v>
      </c>
    </row>
    <row r="1590" spans="1:9" ht="20.399999999999999" x14ac:dyDescent="0.3">
      <c r="A1590" s="30">
        <v>44994</v>
      </c>
      <c r="B1590" s="16" t="s">
        <v>14069</v>
      </c>
      <c r="C1590" s="16" t="s">
        <v>14070</v>
      </c>
      <c r="D1590" s="16" t="s">
        <v>3704</v>
      </c>
      <c r="E1590" s="16" t="s">
        <v>478</v>
      </c>
      <c r="F1590" s="16" t="s">
        <v>872</v>
      </c>
      <c r="G1590" s="190">
        <v>7.5200000000000003E-2</v>
      </c>
      <c r="H1590" s="16" t="s">
        <v>14071</v>
      </c>
      <c r="I1590" s="6" t="s">
        <v>2024</v>
      </c>
    </row>
    <row r="1591" spans="1:9" ht="20.399999999999999" x14ac:dyDescent="0.3">
      <c r="A1591" s="30">
        <v>44994</v>
      </c>
      <c r="B1591" s="16" t="s">
        <v>14072</v>
      </c>
      <c r="C1591" s="16" t="s">
        <v>14073</v>
      </c>
      <c r="D1591" s="16" t="s">
        <v>10021</v>
      </c>
      <c r="E1591" s="16" t="s">
        <v>363</v>
      </c>
      <c r="F1591" s="16" t="s">
        <v>872</v>
      </c>
      <c r="G1591" s="190">
        <v>5.5999999999999999E-3</v>
      </c>
      <c r="H1591" s="16" t="s">
        <v>14074</v>
      </c>
      <c r="I1591" s="6" t="s">
        <v>2024</v>
      </c>
    </row>
    <row r="1592" spans="1:9" ht="20.399999999999999" x14ac:dyDescent="0.3">
      <c r="A1592" s="30">
        <v>44994</v>
      </c>
      <c r="B1592" s="16" t="s">
        <v>14075</v>
      </c>
      <c r="C1592" s="16" t="s">
        <v>14076</v>
      </c>
      <c r="D1592" s="16" t="s">
        <v>3433</v>
      </c>
      <c r="E1592" s="16" t="s">
        <v>363</v>
      </c>
      <c r="F1592" s="16" t="s">
        <v>872</v>
      </c>
      <c r="G1592" s="190">
        <v>0.9758</v>
      </c>
      <c r="H1592" s="16" t="s">
        <v>14077</v>
      </c>
      <c r="I1592" s="6" t="s">
        <v>2024</v>
      </c>
    </row>
    <row r="1593" spans="1:9" ht="20.399999999999999" x14ac:dyDescent="0.3">
      <c r="A1593" s="30">
        <v>44994</v>
      </c>
      <c r="B1593" s="16" t="s">
        <v>14078</v>
      </c>
      <c r="C1593" s="16" t="s">
        <v>14079</v>
      </c>
      <c r="D1593" s="16" t="s">
        <v>13986</v>
      </c>
      <c r="E1593" s="16" t="s">
        <v>478</v>
      </c>
      <c r="F1593" s="16" t="s">
        <v>872</v>
      </c>
      <c r="G1593" s="190">
        <v>1.14E-2</v>
      </c>
      <c r="H1593" s="16" t="s">
        <v>14080</v>
      </c>
      <c r="I1593" s="6" t="s">
        <v>2024</v>
      </c>
    </row>
    <row r="1594" spans="1:9" ht="20.399999999999999" x14ac:dyDescent="0.3">
      <c r="A1594" s="30">
        <v>44994</v>
      </c>
      <c r="B1594" s="16" t="s">
        <v>14081</v>
      </c>
      <c r="C1594" s="16" t="s">
        <v>14082</v>
      </c>
      <c r="D1594" s="16" t="s">
        <v>8067</v>
      </c>
      <c r="E1594" s="16" t="s">
        <v>363</v>
      </c>
      <c r="F1594" s="16" t="s">
        <v>8046</v>
      </c>
      <c r="G1594" s="190">
        <v>0.95989999999999998</v>
      </c>
      <c r="H1594" s="16" t="s">
        <v>14083</v>
      </c>
      <c r="I1594" s="6" t="s">
        <v>2024</v>
      </c>
    </row>
    <row r="1595" spans="1:9" ht="20.399999999999999" x14ac:dyDescent="0.3">
      <c r="A1595" s="30">
        <v>44994</v>
      </c>
      <c r="B1595" s="16" t="s">
        <v>14084</v>
      </c>
      <c r="C1595" s="16" t="s">
        <v>14085</v>
      </c>
      <c r="D1595" s="16" t="s">
        <v>14086</v>
      </c>
      <c r="E1595" s="16" t="s">
        <v>363</v>
      </c>
      <c r="F1595" s="16" t="s">
        <v>872</v>
      </c>
      <c r="G1595" s="190">
        <v>0.35489999999999999</v>
      </c>
      <c r="H1595" s="16" t="s">
        <v>14087</v>
      </c>
      <c r="I1595" s="6" t="s">
        <v>2024</v>
      </c>
    </row>
    <row r="1596" spans="1:9" ht="20.399999999999999" x14ac:dyDescent="0.3">
      <c r="A1596" s="30">
        <v>44994</v>
      </c>
      <c r="B1596" s="16" t="s">
        <v>14088</v>
      </c>
      <c r="C1596" s="16" t="s">
        <v>14089</v>
      </c>
      <c r="D1596" s="16" t="s">
        <v>5982</v>
      </c>
      <c r="E1596" s="16" t="s">
        <v>363</v>
      </c>
      <c r="F1596" s="16" t="s">
        <v>872</v>
      </c>
      <c r="G1596" s="190">
        <v>0.22739999999999999</v>
      </c>
      <c r="H1596" s="16" t="s">
        <v>14090</v>
      </c>
      <c r="I1596" s="6" t="s">
        <v>2024</v>
      </c>
    </row>
    <row r="1597" spans="1:9" ht="20.399999999999999" x14ac:dyDescent="0.3">
      <c r="A1597" s="30">
        <v>44994</v>
      </c>
      <c r="B1597" s="16" t="s">
        <v>14091</v>
      </c>
      <c r="C1597" s="16" t="s">
        <v>14092</v>
      </c>
      <c r="D1597" s="16" t="s">
        <v>4162</v>
      </c>
      <c r="E1597" s="16" t="s">
        <v>478</v>
      </c>
      <c r="F1597" s="16" t="s">
        <v>872</v>
      </c>
      <c r="G1597" s="190">
        <v>7.1999999999999998E-3</v>
      </c>
      <c r="H1597" s="16" t="s">
        <v>14093</v>
      </c>
      <c r="I1597" s="6" t="s">
        <v>2024</v>
      </c>
    </row>
    <row r="1598" spans="1:9" ht="20.399999999999999" x14ac:dyDescent="0.3">
      <c r="A1598" s="30">
        <v>44994</v>
      </c>
      <c r="B1598" s="16" t="s">
        <v>14094</v>
      </c>
      <c r="C1598" s="16" t="s">
        <v>14095</v>
      </c>
      <c r="D1598" s="16" t="s">
        <v>2539</v>
      </c>
      <c r="E1598" s="16" t="s">
        <v>478</v>
      </c>
      <c r="F1598" s="16" t="s">
        <v>872</v>
      </c>
      <c r="G1598" s="190">
        <v>2.1999999999999999E-2</v>
      </c>
      <c r="H1598" s="16" t="s">
        <v>14096</v>
      </c>
      <c r="I1598" s="6" t="s">
        <v>2024</v>
      </c>
    </row>
    <row r="1599" spans="1:9" ht="20.399999999999999" x14ac:dyDescent="0.3">
      <c r="A1599" s="30">
        <v>44994</v>
      </c>
      <c r="B1599" s="16" t="s">
        <v>14097</v>
      </c>
      <c r="C1599" s="16" t="s">
        <v>14098</v>
      </c>
      <c r="D1599" s="16" t="s">
        <v>13986</v>
      </c>
      <c r="E1599" s="16" t="s">
        <v>478</v>
      </c>
      <c r="F1599" s="16" t="s">
        <v>872</v>
      </c>
      <c r="G1599" s="190">
        <v>3.3000000000000002E-2</v>
      </c>
      <c r="H1599" s="16" t="s">
        <v>14099</v>
      </c>
      <c r="I1599" s="6" t="s">
        <v>2024</v>
      </c>
    </row>
    <row r="1600" spans="1:9" ht="20.399999999999999" x14ac:dyDescent="0.3">
      <c r="A1600" s="30">
        <v>44994</v>
      </c>
      <c r="B1600" s="16" t="s">
        <v>14100</v>
      </c>
      <c r="C1600" s="16" t="s">
        <v>14101</v>
      </c>
      <c r="D1600" s="16" t="s">
        <v>13986</v>
      </c>
      <c r="E1600" s="16" t="s">
        <v>478</v>
      </c>
      <c r="F1600" s="16" t="s">
        <v>872</v>
      </c>
      <c r="G1600" s="190">
        <v>8.5000000000000006E-3</v>
      </c>
      <c r="H1600" s="16" t="s">
        <v>14102</v>
      </c>
      <c r="I1600" s="6" t="s">
        <v>2024</v>
      </c>
    </row>
    <row r="1601" spans="1:9" ht="20.399999999999999" x14ac:dyDescent="0.3">
      <c r="A1601" s="30">
        <v>44994</v>
      </c>
      <c r="B1601" s="16" t="s">
        <v>14103</v>
      </c>
      <c r="C1601" s="16" t="s">
        <v>14104</v>
      </c>
      <c r="D1601" s="16" t="s">
        <v>3342</v>
      </c>
      <c r="E1601" s="16" t="s">
        <v>363</v>
      </c>
      <c r="F1601" s="16" t="s">
        <v>872</v>
      </c>
      <c r="G1601" s="190">
        <v>0.1249</v>
      </c>
      <c r="H1601" s="16" t="s">
        <v>14105</v>
      </c>
      <c r="I1601" s="6" t="s">
        <v>2024</v>
      </c>
    </row>
    <row r="1602" spans="1:9" ht="20.399999999999999" x14ac:dyDescent="0.3">
      <c r="A1602" s="30">
        <v>44994</v>
      </c>
      <c r="B1602" s="16" t="s">
        <v>14106</v>
      </c>
      <c r="C1602" s="16" t="s">
        <v>14107</v>
      </c>
      <c r="D1602" s="16" t="s">
        <v>11878</v>
      </c>
      <c r="E1602" s="16" t="s">
        <v>478</v>
      </c>
      <c r="F1602" s="16" t="s">
        <v>8046</v>
      </c>
      <c r="G1602" s="190">
        <v>1.9800000000000002E-2</v>
      </c>
      <c r="H1602" s="16" t="s">
        <v>14108</v>
      </c>
      <c r="I1602" s="6" t="s">
        <v>2024</v>
      </c>
    </row>
    <row r="1603" spans="1:9" ht="20.399999999999999" x14ac:dyDescent="0.3">
      <c r="A1603" s="30">
        <v>44994</v>
      </c>
      <c r="B1603" s="16" t="s">
        <v>14109</v>
      </c>
      <c r="C1603" s="16" t="s">
        <v>14110</v>
      </c>
      <c r="D1603" s="16" t="s">
        <v>5545</v>
      </c>
      <c r="E1603" s="16" t="s">
        <v>363</v>
      </c>
      <c r="F1603" s="16" t="s">
        <v>872</v>
      </c>
      <c r="G1603" s="190">
        <v>1.4509000000000001</v>
      </c>
      <c r="H1603" s="16" t="s">
        <v>14111</v>
      </c>
      <c r="I1603" s="6" t="s">
        <v>2024</v>
      </c>
    </row>
    <row r="1604" spans="1:9" ht="20.399999999999999" x14ac:dyDescent="0.3">
      <c r="A1604" s="30">
        <v>44994</v>
      </c>
      <c r="B1604" s="16" t="s">
        <v>2430</v>
      </c>
      <c r="C1604" s="16" t="s">
        <v>14112</v>
      </c>
      <c r="D1604" s="16" t="s">
        <v>2432</v>
      </c>
      <c r="E1604" s="16" t="s">
        <v>478</v>
      </c>
      <c r="F1604" s="16" t="s">
        <v>872</v>
      </c>
      <c r="G1604" s="190">
        <v>0.15559999999999999</v>
      </c>
      <c r="H1604" s="16" t="s">
        <v>14113</v>
      </c>
      <c r="I1604" s="6" t="s">
        <v>2024</v>
      </c>
    </row>
    <row r="1605" spans="1:9" ht="20.399999999999999" x14ac:dyDescent="0.3">
      <c r="A1605" s="30">
        <v>44994</v>
      </c>
      <c r="B1605" s="16" t="s">
        <v>14114</v>
      </c>
      <c r="C1605" s="16" t="s">
        <v>14115</v>
      </c>
      <c r="D1605" s="16" t="s">
        <v>4458</v>
      </c>
      <c r="E1605" s="16" t="s">
        <v>363</v>
      </c>
      <c r="F1605" s="16" t="s">
        <v>872</v>
      </c>
      <c r="G1605" s="190">
        <v>0.1047</v>
      </c>
      <c r="H1605" s="16" t="s">
        <v>14116</v>
      </c>
      <c r="I1605" s="6" t="s">
        <v>2024</v>
      </c>
    </row>
    <row r="1606" spans="1:9" ht="20.399999999999999" x14ac:dyDescent="0.3">
      <c r="A1606" s="30">
        <v>44994</v>
      </c>
      <c r="B1606" s="16" t="s">
        <v>14117</v>
      </c>
      <c r="C1606" s="16" t="s">
        <v>14118</v>
      </c>
      <c r="D1606" s="16" t="s">
        <v>10775</v>
      </c>
      <c r="E1606" s="16" t="s">
        <v>363</v>
      </c>
      <c r="F1606" s="16" t="s">
        <v>872</v>
      </c>
      <c r="G1606" s="190">
        <v>3.0599999999999999E-2</v>
      </c>
      <c r="H1606" s="16" t="s">
        <v>14119</v>
      </c>
      <c r="I1606" s="6" t="s">
        <v>2024</v>
      </c>
    </row>
    <row r="1607" spans="1:9" ht="20.399999999999999" x14ac:dyDescent="0.3">
      <c r="A1607" s="30">
        <v>44994</v>
      </c>
      <c r="B1607" s="16" t="s">
        <v>14120</v>
      </c>
      <c r="C1607" s="16" t="s">
        <v>14121</v>
      </c>
      <c r="D1607" s="16" t="s">
        <v>4443</v>
      </c>
      <c r="E1607" s="16" t="s">
        <v>363</v>
      </c>
      <c r="F1607" s="16" t="s">
        <v>872</v>
      </c>
      <c r="G1607" s="190">
        <v>7.3200000000000001E-2</v>
      </c>
      <c r="H1607" s="16" t="s">
        <v>14122</v>
      </c>
      <c r="I1607" s="6" t="s">
        <v>2024</v>
      </c>
    </row>
    <row r="1608" spans="1:9" ht="20.399999999999999" x14ac:dyDescent="0.3">
      <c r="A1608" s="30">
        <v>44994</v>
      </c>
      <c r="B1608" s="16" t="s">
        <v>14123</v>
      </c>
      <c r="C1608" s="16" t="s">
        <v>14124</v>
      </c>
      <c r="D1608" s="16" t="s">
        <v>14125</v>
      </c>
      <c r="E1608" s="16" t="s">
        <v>363</v>
      </c>
      <c r="F1608" s="16" t="s">
        <v>872</v>
      </c>
      <c r="G1608" s="190">
        <v>0.57579999999999998</v>
      </c>
      <c r="H1608" s="16" t="s">
        <v>14126</v>
      </c>
      <c r="I1608" s="6" t="s">
        <v>2024</v>
      </c>
    </row>
    <row r="1609" spans="1:9" ht="20.399999999999999" x14ac:dyDescent="0.3">
      <c r="A1609" s="30">
        <v>44994</v>
      </c>
      <c r="B1609" s="16" t="s">
        <v>14127</v>
      </c>
      <c r="C1609" s="16" t="s">
        <v>14128</v>
      </c>
      <c r="D1609" s="16" t="s">
        <v>14125</v>
      </c>
      <c r="E1609" s="16" t="s">
        <v>363</v>
      </c>
      <c r="F1609" s="16" t="s">
        <v>872</v>
      </c>
      <c r="G1609" s="190">
        <v>0.37309999999999999</v>
      </c>
      <c r="H1609" s="16" t="s">
        <v>14129</v>
      </c>
      <c r="I1609" s="6" t="s">
        <v>2024</v>
      </c>
    </row>
    <row r="1610" spans="1:9" ht="20.399999999999999" x14ac:dyDescent="0.3">
      <c r="A1610" s="30">
        <v>44994</v>
      </c>
      <c r="B1610" s="16" t="s">
        <v>14130</v>
      </c>
      <c r="C1610" s="16" t="s">
        <v>14131</v>
      </c>
      <c r="D1610" s="16" t="s">
        <v>2432</v>
      </c>
      <c r="E1610" s="16" t="s">
        <v>478</v>
      </c>
      <c r="F1610" s="16" t="s">
        <v>872</v>
      </c>
      <c r="G1610" s="190">
        <v>1.4999999999999999E-2</v>
      </c>
      <c r="H1610" s="16" t="s">
        <v>14132</v>
      </c>
      <c r="I1610" s="6" t="s">
        <v>2024</v>
      </c>
    </row>
    <row r="1611" spans="1:9" ht="20.399999999999999" x14ac:dyDescent="0.3">
      <c r="A1611" s="30">
        <v>44994</v>
      </c>
      <c r="B1611" s="16" t="s">
        <v>14133</v>
      </c>
      <c r="C1611" s="16" t="s">
        <v>14134</v>
      </c>
      <c r="D1611" s="16" t="s">
        <v>2034</v>
      </c>
      <c r="E1611" s="16" t="s">
        <v>478</v>
      </c>
      <c r="F1611" s="16" t="s">
        <v>872</v>
      </c>
      <c r="G1611" s="190">
        <v>1.5800000000000002E-2</v>
      </c>
      <c r="H1611" s="16" t="s">
        <v>14135</v>
      </c>
      <c r="I1611" s="6" t="s">
        <v>2024</v>
      </c>
    </row>
    <row r="1612" spans="1:9" ht="20.399999999999999" x14ac:dyDescent="0.3">
      <c r="A1612" s="30">
        <v>44994</v>
      </c>
      <c r="B1612" s="16" t="s">
        <v>14136</v>
      </c>
      <c r="C1612" s="16" t="s">
        <v>14137</v>
      </c>
      <c r="D1612" s="16" t="s">
        <v>14138</v>
      </c>
      <c r="E1612" s="16" t="s">
        <v>363</v>
      </c>
      <c r="F1612" s="16" t="s">
        <v>477</v>
      </c>
      <c r="G1612" s="190">
        <v>464.28579999999999</v>
      </c>
      <c r="H1612" s="16" t="s">
        <v>14139</v>
      </c>
      <c r="I1612" s="6" t="s">
        <v>2024</v>
      </c>
    </row>
    <row r="1613" spans="1:9" ht="20.399999999999999" x14ac:dyDescent="0.3">
      <c r="A1613" s="30">
        <v>44994</v>
      </c>
      <c r="B1613" s="16" t="s">
        <v>14140</v>
      </c>
      <c r="C1613" s="16" t="s">
        <v>14141</v>
      </c>
      <c r="D1613" s="16" t="s">
        <v>3708</v>
      </c>
      <c r="E1613" s="16" t="s">
        <v>478</v>
      </c>
      <c r="F1613" s="16" t="s">
        <v>872</v>
      </c>
      <c r="G1613" s="190">
        <v>2.5899999999999999E-2</v>
      </c>
      <c r="H1613" s="16" t="s">
        <v>14142</v>
      </c>
      <c r="I1613" s="6" t="s">
        <v>2024</v>
      </c>
    </row>
    <row r="1614" spans="1:9" ht="20.399999999999999" x14ac:dyDescent="0.3">
      <c r="A1614" s="30">
        <v>44994</v>
      </c>
      <c r="B1614" s="16" t="s">
        <v>14143</v>
      </c>
      <c r="C1614" s="16" t="s">
        <v>14144</v>
      </c>
      <c r="D1614" s="16" t="s">
        <v>14145</v>
      </c>
      <c r="E1614" s="16" t="s">
        <v>363</v>
      </c>
      <c r="F1614" s="16" t="s">
        <v>872</v>
      </c>
      <c r="G1614" s="190">
        <v>0.08</v>
      </c>
      <c r="H1614" s="16" t="s">
        <v>14146</v>
      </c>
      <c r="I1614" s="6" t="s">
        <v>2024</v>
      </c>
    </row>
    <row r="1615" spans="1:9" ht="20.399999999999999" x14ac:dyDescent="0.3">
      <c r="A1615" s="30">
        <v>44994</v>
      </c>
      <c r="B1615" s="16" t="s">
        <v>14147</v>
      </c>
      <c r="C1615" s="16" t="s">
        <v>14148</v>
      </c>
      <c r="D1615" s="16" t="s">
        <v>4193</v>
      </c>
      <c r="E1615" s="16" t="s">
        <v>363</v>
      </c>
      <c r="F1615" s="16" t="s">
        <v>872</v>
      </c>
      <c r="G1615" s="190">
        <v>3.5700000000000003E-2</v>
      </c>
      <c r="H1615" s="16" t="s">
        <v>14149</v>
      </c>
      <c r="I1615" s="6" t="s">
        <v>2024</v>
      </c>
    </row>
    <row r="1616" spans="1:9" ht="20.399999999999999" x14ac:dyDescent="0.3">
      <c r="A1616" s="30">
        <v>44994</v>
      </c>
      <c r="B1616" s="16" t="s">
        <v>14150</v>
      </c>
      <c r="C1616" s="16" t="s">
        <v>14151</v>
      </c>
      <c r="D1616" s="16" t="s">
        <v>5623</v>
      </c>
      <c r="E1616" s="16" t="s">
        <v>478</v>
      </c>
      <c r="F1616" s="16" t="s">
        <v>872</v>
      </c>
      <c r="G1616" s="190">
        <v>7.1499999999999994E-2</v>
      </c>
      <c r="H1616" s="16" t="s">
        <v>14152</v>
      </c>
      <c r="I1616" s="6" t="s">
        <v>2024</v>
      </c>
    </row>
    <row r="1617" spans="1:9" ht="20.399999999999999" x14ac:dyDescent="0.3">
      <c r="A1617" s="30">
        <v>44994</v>
      </c>
      <c r="B1617" s="16" t="s">
        <v>14153</v>
      </c>
      <c r="C1617" s="16" t="s">
        <v>14154</v>
      </c>
      <c r="D1617" s="16" t="s">
        <v>14155</v>
      </c>
      <c r="E1617" s="16" t="s">
        <v>363</v>
      </c>
      <c r="F1617" s="16" t="s">
        <v>8243</v>
      </c>
      <c r="G1617" s="190">
        <v>0.83779999999999999</v>
      </c>
      <c r="H1617" s="16" t="s">
        <v>14156</v>
      </c>
      <c r="I1617" s="6" t="s">
        <v>2024</v>
      </c>
    </row>
    <row r="1618" spans="1:9" ht="20.399999999999999" x14ac:dyDescent="0.3">
      <c r="A1618" s="30">
        <v>44994</v>
      </c>
      <c r="B1618" s="16" t="s">
        <v>14157</v>
      </c>
      <c r="C1618" s="16" t="s">
        <v>14158</v>
      </c>
      <c r="D1618" s="16" t="s">
        <v>7977</v>
      </c>
      <c r="E1618" s="16" t="s">
        <v>363</v>
      </c>
      <c r="F1618" s="16" t="s">
        <v>872</v>
      </c>
      <c r="G1618" s="190">
        <v>3.5499999999999997E-2</v>
      </c>
      <c r="H1618" s="16" t="s">
        <v>14159</v>
      </c>
      <c r="I1618" s="6" t="s">
        <v>2024</v>
      </c>
    </row>
    <row r="1619" spans="1:9" ht="20.399999999999999" x14ac:dyDescent="0.3">
      <c r="A1619" s="30">
        <v>44994</v>
      </c>
      <c r="B1619" s="16" t="s">
        <v>14160</v>
      </c>
      <c r="C1619" s="16" t="s">
        <v>14161</v>
      </c>
      <c r="D1619" s="16" t="s">
        <v>8610</v>
      </c>
      <c r="E1619" s="16" t="s">
        <v>363</v>
      </c>
      <c r="F1619" s="16" t="s">
        <v>872</v>
      </c>
      <c r="G1619" s="190">
        <v>0.4032</v>
      </c>
      <c r="H1619" s="16" t="s">
        <v>14162</v>
      </c>
      <c r="I1619" s="6" t="s">
        <v>2024</v>
      </c>
    </row>
    <row r="1620" spans="1:9" ht="40.799999999999997" x14ac:dyDescent="0.3">
      <c r="A1620" s="30">
        <v>44994</v>
      </c>
      <c r="B1620" s="16" t="s">
        <v>14163</v>
      </c>
      <c r="C1620" s="16" t="s">
        <v>14164</v>
      </c>
      <c r="D1620" s="16" t="s">
        <v>14165</v>
      </c>
      <c r="E1620" s="16" t="s">
        <v>368</v>
      </c>
      <c r="F1620" s="16" t="s">
        <v>7369</v>
      </c>
      <c r="G1620" s="190">
        <v>229.64510000000001</v>
      </c>
      <c r="H1620" s="16" t="s">
        <v>14166</v>
      </c>
      <c r="I1620" s="6" t="s">
        <v>2024</v>
      </c>
    </row>
    <row r="1621" spans="1:9" ht="40.799999999999997" x14ac:dyDescent="0.3">
      <c r="A1621" s="30">
        <v>44994</v>
      </c>
      <c r="B1621" s="16" t="s">
        <v>14167</v>
      </c>
      <c r="C1621" s="16" t="s">
        <v>14168</v>
      </c>
      <c r="D1621" s="16" t="s">
        <v>14169</v>
      </c>
      <c r="E1621" s="16" t="s">
        <v>368</v>
      </c>
      <c r="F1621" s="16" t="s">
        <v>7369</v>
      </c>
      <c r="G1621" s="190">
        <v>197.58949999999999</v>
      </c>
      <c r="H1621" s="16" t="s">
        <v>14170</v>
      </c>
      <c r="I1621" s="6" t="s">
        <v>2024</v>
      </c>
    </row>
    <row r="1622" spans="1:9" ht="20.399999999999999" x14ac:dyDescent="0.3">
      <c r="A1622" s="30">
        <v>44994</v>
      </c>
      <c r="B1622" s="16" t="s">
        <v>14171</v>
      </c>
      <c r="C1622" s="16" t="s">
        <v>14172</v>
      </c>
      <c r="D1622" s="16" t="s">
        <v>3682</v>
      </c>
      <c r="E1622" s="16" t="s">
        <v>363</v>
      </c>
      <c r="F1622" s="16" t="s">
        <v>872</v>
      </c>
      <c r="G1622" s="190">
        <v>0.12759999999999999</v>
      </c>
      <c r="H1622" s="16" t="s">
        <v>14173</v>
      </c>
      <c r="I1622" s="6" t="s">
        <v>2024</v>
      </c>
    </row>
    <row r="1623" spans="1:9" ht="20.399999999999999" x14ac:dyDescent="0.3">
      <c r="A1623" s="30">
        <v>44994</v>
      </c>
      <c r="B1623" s="16" t="s">
        <v>14174</v>
      </c>
      <c r="C1623" s="16" t="s">
        <v>14175</v>
      </c>
      <c r="D1623" s="16" t="s">
        <v>13380</v>
      </c>
      <c r="E1623" s="16" t="s">
        <v>368</v>
      </c>
      <c r="F1623" s="16" t="s">
        <v>872</v>
      </c>
      <c r="G1623" s="190">
        <v>8.9599999999999999E-2</v>
      </c>
      <c r="H1623" s="16" t="s">
        <v>14176</v>
      </c>
      <c r="I1623" s="6" t="s">
        <v>2024</v>
      </c>
    </row>
    <row r="1624" spans="1:9" ht="40.799999999999997" x14ac:dyDescent="0.3">
      <c r="A1624" s="30">
        <v>44994</v>
      </c>
      <c r="B1624" s="16" t="s">
        <v>14177</v>
      </c>
      <c r="C1624" s="16" t="s">
        <v>14178</v>
      </c>
      <c r="D1624" s="16" t="s">
        <v>14179</v>
      </c>
      <c r="E1624" s="16" t="s">
        <v>363</v>
      </c>
      <c r="F1624" s="16" t="s">
        <v>7369</v>
      </c>
      <c r="G1624" s="190">
        <v>69.5411</v>
      </c>
      <c r="H1624" s="16" t="s">
        <v>14180</v>
      </c>
      <c r="I1624" s="6" t="s">
        <v>2024</v>
      </c>
    </row>
    <row r="1625" spans="1:9" ht="20.399999999999999" x14ac:dyDescent="0.3">
      <c r="A1625" s="30">
        <v>44994</v>
      </c>
      <c r="B1625" s="16" t="s">
        <v>14181</v>
      </c>
      <c r="C1625" s="16" t="s">
        <v>14182</v>
      </c>
      <c r="D1625" s="16" t="s">
        <v>3349</v>
      </c>
      <c r="E1625" s="16" t="s">
        <v>363</v>
      </c>
      <c r="F1625" s="16" t="s">
        <v>7369</v>
      </c>
      <c r="G1625" s="190">
        <v>14.520099999999999</v>
      </c>
      <c r="H1625" s="16" t="s">
        <v>14183</v>
      </c>
      <c r="I1625" s="6" t="s">
        <v>2024</v>
      </c>
    </row>
    <row r="1626" spans="1:9" ht="20.399999999999999" x14ac:dyDescent="0.3">
      <c r="A1626" s="30">
        <v>44994</v>
      </c>
      <c r="B1626" s="16" t="s">
        <v>13378</v>
      </c>
      <c r="C1626" s="16" t="s">
        <v>14184</v>
      </c>
      <c r="D1626" s="16" t="s">
        <v>14185</v>
      </c>
      <c r="E1626" s="16" t="s">
        <v>363</v>
      </c>
      <c r="F1626" s="16" t="s">
        <v>7369</v>
      </c>
      <c r="G1626" s="190">
        <v>5.4833999999999996</v>
      </c>
      <c r="H1626" s="16" t="s">
        <v>14186</v>
      </c>
      <c r="I1626" s="6" t="s">
        <v>2024</v>
      </c>
    </row>
    <row r="1627" spans="1:9" ht="20.399999999999999" x14ac:dyDescent="0.3">
      <c r="A1627" s="30">
        <v>44994</v>
      </c>
      <c r="B1627" s="16" t="s">
        <v>14187</v>
      </c>
      <c r="C1627" s="16" t="s">
        <v>14188</v>
      </c>
      <c r="D1627" s="16" t="s">
        <v>2851</v>
      </c>
      <c r="E1627" s="16" t="s">
        <v>363</v>
      </c>
      <c r="F1627" s="16" t="s">
        <v>7369</v>
      </c>
      <c r="G1627" s="190">
        <v>5.4781000000000004</v>
      </c>
      <c r="H1627" s="16" t="s">
        <v>14189</v>
      </c>
      <c r="I1627" s="6" t="s">
        <v>2024</v>
      </c>
    </row>
    <row r="1628" spans="1:9" ht="20.399999999999999" x14ac:dyDescent="0.3">
      <c r="A1628" s="30">
        <v>44994</v>
      </c>
      <c r="B1628" s="16" t="s">
        <v>14190</v>
      </c>
      <c r="C1628" s="16" t="s">
        <v>14191</v>
      </c>
      <c r="D1628" s="16" t="s">
        <v>14192</v>
      </c>
      <c r="E1628" s="16" t="s">
        <v>363</v>
      </c>
      <c r="F1628" s="16" t="s">
        <v>872</v>
      </c>
      <c r="G1628" s="190">
        <v>9.5100000000000004E-2</v>
      </c>
      <c r="H1628" s="16" t="s">
        <v>14193</v>
      </c>
      <c r="I1628" s="6" t="s">
        <v>2024</v>
      </c>
    </row>
    <row r="1629" spans="1:9" ht="20.399999999999999" x14ac:dyDescent="0.3">
      <c r="A1629" s="30">
        <v>44994</v>
      </c>
      <c r="B1629" s="16" t="s">
        <v>14194</v>
      </c>
      <c r="C1629" s="16" t="s">
        <v>14195</v>
      </c>
      <c r="D1629" s="16" t="s">
        <v>14196</v>
      </c>
      <c r="E1629" s="16" t="s">
        <v>363</v>
      </c>
      <c r="F1629" s="16" t="s">
        <v>8046</v>
      </c>
      <c r="G1629" s="190">
        <v>8.7300000000000003E-2</v>
      </c>
      <c r="H1629" s="16" t="s">
        <v>14197</v>
      </c>
      <c r="I1629" s="6" t="s">
        <v>2024</v>
      </c>
    </row>
    <row r="1630" spans="1:9" ht="20.399999999999999" x14ac:dyDescent="0.3">
      <c r="A1630" s="30">
        <v>44994</v>
      </c>
      <c r="B1630" s="16" t="s">
        <v>14198</v>
      </c>
      <c r="C1630" s="16" t="s">
        <v>14199</v>
      </c>
      <c r="D1630" s="16" t="s">
        <v>5146</v>
      </c>
      <c r="E1630" s="16" t="s">
        <v>363</v>
      </c>
      <c r="F1630" s="16" t="s">
        <v>872</v>
      </c>
      <c r="G1630" s="190">
        <v>0.153</v>
      </c>
      <c r="H1630" s="16" t="s">
        <v>14200</v>
      </c>
      <c r="I1630" s="6" t="s">
        <v>2024</v>
      </c>
    </row>
    <row r="1631" spans="1:9" ht="20.399999999999999" x14ac:dyDescent="0.3">
      <c r="A1631" s="30">
        <v>44994</v>
      </c>
      <c r="B1631" s="16" t="s">
        <v>14201</v>
      </c>
      <c r="C1631" s="16" t="s">
        <v>14202</v>
      </c>
      <c r="D1631" s="16" t="s">
        <v>1727</v>
      </c>
      <c r="E1631" s="16" t="s">
        <v>368</v>
      </c>
      <c r="F1631" s="16" t="s">
        <v>872</v>
      </c>
      <c r="G1631" s="190">
        <v>0.1449</v>
      </c>
      <c r="H1631" s="16" t="s">
        <v>14203</v>
      </c>
      <c r="I1631" s="6" t="s">
        <v>2024</v>
      </c>
    </row>
    <row r="1632" spans="1:9" ht="20.399999999999999" x14ac:dyDescent="0.3">
      <c r="A1632" s="30">
        <v>44994</v>
      </c>
      <c r="B1632" s="16" t="s">
        <v>14204</v>
      </c>
      <c r="C1632" s="16" t="s">
        <v>14205</v>
      </c>
      <c r="D1632" s="16" t="s">
        <v>3430</v>
      </c>
      <c r="E1632" s="16" t="s">
        <v>478</v>
      </c>
      <c r="F1632" s="16" t="s">
        <v>872</v>
      </c>
      <c r="G1632" s="190">
        <v>9.7999999999999997E-3</v>
      </c>
      <c r="H1632" s="16" t="s">
        <v>14206</v>
      </c>
      <c r="I1632" s="6" t="s">
        <v>2024</v>
      </c>
    </row>
    <row r="1633" spans="1:9" ht="20.399999999999999" x14ac:dyDescent="0.3">
      <c r="A1633" s="30">
        <v>44994</v>
      </c>
      <c r="B1633" s="16" t="s">
        <v>14207</v>
      </c>
      <c r="C1633" s="16" t="s">
        <v>14208</v>
      </c>
      <c r="D1633" s="16" t="s">
        <v>3378</v>
      </c>
      <c r="E1633" s="16" t="s">
        <v>363</v>
      </c>
      <c r="F1633" s="16" t="s">
        <v>872</v>
      </c>
      <c r="G1633" s="190">
        <v>8.14E-2</v>
      </c>
      <c r="H1633" s="16" t="s">
        <v>14209</v>
      </c>
      <c r="I1633" s="6" t="s">
        <v>2024</v>
      </c>
    </row>
    <row r="1634" spans="1:9" ht="20.399999999999999" x14ac:dyDescent="0.3">
      <c r="A1634" s="30">
        <v>44994</v>
      </c>
      <c r="B1634" s="16" t="s">
        <v>14210</v>
      </c>
      <c r="C1634" s="16" t="s">
        <v>14211</v>
      </c>
      <c r="D1634" s="16" t="s">
        <v>14212</v>
      </c>
      <c r="E1634" s="16" t="s">
        <v>363</v>
      </c>
      <c r="F1634" s="16" t="s">
        <v>643</v>
      </c>
      <c r="G1634" s="190">
        <v>16.257999999999999</v>
      </c>
      <c r="H1634" s="16" t="s">
        <v>14213</v>
      </c>
      <c r="I1634" s="6" t="s">
        <v>2024</v>
      </c>
    </row>
    <row r="1635" spans="1:9" ht="20.399999999999999" x14ac:dyDescent="0.3">
      <c r="A1635" s="30">
        <v>44994</v>
      </c>
      <c r="B1635" s="16" t="s">
        <v>14214</v>
      </c>
      <c r="C1635" s="16" t="s">
        <v>14215</v>
      </c>
      <c r="D1635" s="16" t="s">
        <v>14216</v>
      </c>
      <c r="E1635" s="16" t="s">
        <v>363</v>
      </c>
      <c r="F1635" s="16" t="s">
        <v>643</v>
      </c>
      <c r="G1635" s="190">
        <v>46.938899999999997</v>
      </c>
      <c r="H1635" s="16" t="s">
        <v>14217</v>
      </c>
      <c r="I1635" s="6" t="s">
        <v>2024</v>
      </c>
    </row>
    <row r="1636" spans="1:9" ht="20.399999999999999" x14ac:dyDescent="0.3">
      <c r="A1636" s="30">
        <v>44994</v>
      </c>
      <c r="B1636" s="16" t="s">
        <v>14218</v>
      </c>
      <c r="C1636" s="16" t="s">
        <v>14219</v>
      </c>
      <c r="D1636" s="16" t="s">
        <v>5488</v>
      </c>
      <c r="E1636" s="16" t="s">
        <v>363</v>
      </c>
      <c r="F1636" s="16" t="s">
        <v>872</v>
      </c>
      <c r="G1636" s="190">
        <v>0.1943</v>
      </c>
      <c r="H1636" s="16" t="s">
        <v>14220</v>
      </c>
      <c r="I1636" s="6" t="s">
        <v>2024</v>
      </c>
    </row>
    <row r="1637" spans="1:9" ht="20.399999999999999" x14ac:dyDescent="0.3">
      <c r="A1637" s="30">
        <v>44994</v>
      </c>
      <c r="B1637" s="16" t="s">
        <v>14221</v>
      </c>
      <c r="C1637" s="16" t="s">
        <v>14222</v>
      </c>
      <c r="D1637" s="16" t="s">
        <v>3354</v>
      </c>
      <c r="E1637" s="16" t="s">
        <v>478</v>
      </c>
      <c r="F1637" s="16" t="s">
        <v>872</v>
      </c>
      <c r="G1637" s="190">
        <v>0.12820000000000001</v>
      </c>
      <c r="H1637" s="16" t="s">
        <v>14223</v>
      </c>
      <c r="I1637" s="6" t="s">
        <v>2024</v>
      </c>
    </row>
    <row r="1638" spans="1:9" ht="20.399999999999999" x14ac:dyDescent="0.3">
      <c r="A1638" s="30">
        <v>44994</v>
      </c>
      <c r="B1638" s="16" t="s">
        <v>14224</v>
      </c>
      <c r="C1638" s="16" t="s">
        <v>14225</v>
      </c>
      <c r="D1638" s="16" t="s">
        <v>5320</v>
      </c>
      <c r="E1638" s="16" t="s">
        <v>478</v>
      </c>
      <c r="F1638" s="16" t="s">
        <v>872</v>
      </c>
      <c r="G1638" s="190">
        <v>5.6399999999999999E-2</v>
      </c>
      <c r="H1638" s="16" t="s">
        <v>14226</v>
      </c>
      <c r="I1638" s="6" t="s">
        <v>2024</v>
      </c>
    </row>
    <row r="1639" spans="1:9" ht="20.399999999999999" x14ac:dyDescent="0.3">
      <c r="A1639" s="30">
        <v>44994</v>
      </c>
      <c r="B1639" s="16" t="s">
        <v>14227</v>
      </c>
      <c r="C1639" s="16" t="s">
        <v>14228</v>
      </c>
      <c r="D1639" s="16" t="s">
        <v>14229</v>
      </c>
      <c r="E1639" s="16" t="s">
        <v>363</v>
      </c>
      <c r="F1639" s="16" t="s">
        <v>872</v>
      </c>
      <c r="G1639" s="190">
        <v>7.4700000000000003E-2</v>
      </c>
      <c r="H1639" s="16" t="s">
        <v>14230</v>
      </c>
      <c r="I1639" s="6" t="s">
        <v>2024</v>
      </c>
    </row>
    <row r="1640" spans="1:9" ht="20.399999999999999" x14ac:dyDescent="0.3">
      <c r="A1640" s="30">
        <v>44994</v>
      </c>
      <c r="B1640" s="16" t="s">
        <v>14231</v>
      </c>
      <c r="C1640" s="16" t="s">
        <v>14232</v>
      </c>
      <c r="D1640" s="16" t="s">
        <v>14233</v>
      </c>
      <c r="E1640" s="16" t="s">
        <v>478</v>
      </c>
      <c r="F1640" s="16" t="s">
        <v>872</v>
      </c>
      <c r="G1640" s="190">
        <v>0.25469999999999998</v>
      </c>
      <c r="H1640" s="16" t="s">
        <v>14234</v>
      </c>
      <c r="I1640" s="6" t="s">
        <v>2024</v>
      </c>
    </row>
    <row r="1641" spans="1:9" ht="20.399999999999999" x14ac:dyDescent="0.3">
      <c r="A1641" s="30">
        <v>44994</v>
      </c>
      <c r="B1641" s="16" t="s">
        <v>14235</v>
      </c>
      <c r="C1641" s="16" t="s">
        <v>14236</v>
      </c>
      <c r="D1641" s="16" t="s">
        <v>2123</v>
      </c>
      <c r="E1641" s="16" t="s">
        <v>368</v>
      </c>
      <c r="F1641" s="16" t="s">
        <v>872</v>
      </c>
      <c r="G1641" s="190">
        <v>8.2400000000000001E-2</v>
      </c>
      <c r="H1641" s="16" t="s">
        <v>14237</v>
      </c>
      <c r="I1641" s="6" t="s">
        <v>2024</v>
      </c>
    </row>
    <row r="1642" spans="1:9" ht="20.399999999999999" x14ac:dyDescent="0.3">
      <c r="A1642" s="30">
        <v>44994</v>
      </c>
      <c r="B1642" s="16" t="s">
        <v>14238</v>
      </c>
      <c r="C1642" s="16" t="s">
        <v>14239</v>
      </c>
      <c r="D1642" s="16" t="s">
        <v>14240</v>
      </c>
      <c r="E1642" s="16" t="s">
        <v>363</v>
      </c>
      <c r="F1642" s="16" t="s">
        <v>872</v>
      </c>
      <c r="G1642" s="190">
        <v>0.6502</v>
      </c>
      <c r="H1642" s="16" t="s">
        <v>14241</v>
      </c>
      <c r="I1642" s="6" t="s">
        <v>2024</v>
      </c>
    </row>
    <row r="1643" spans="1:9" ht="61.2" x14ac:dyDescent="0.3">
      <c r="A1643" s="30">
        <v>44994</v>
      </c>
      <c r="B1643" s="16" t="s">
        <v>14242</v>
      </c>
      <c r="C1643" s="16" t="s">
        <v>14243</v>
      </c>
      <c r="D1643" s="16" t="s">
        <v>14244</v>
      </c>
      <c r="E1643" s="16" t="s">
        <v>368</v>
      </c>
      <c r="F1643" s="16" t="s">
        <v>378</v>
      </c>
      <c r="G1643" s="190">
        <v>232.49340000000001</v>
      </c>
      <c r="H1643" s="16" t="s">
        <v>14245</v>
      </c>
      <c r="I1643" s="6" t="s">
        <v>2024</v>
      </c>
    </row>
    <row r="1644" spans="1:9" ht="20.399999999999999" x14ac:dyDescent="0.3">
      <c r="A1644" s="30">
        <v>44994</v>
      </c>
      <c r="B1644" s="16" t="s">
        <v>14246</v>
      </c>
      <c r="C1644" s="16" t="s">
        <v>14247</v>
      </c>
      <c r="D1644" s="16" t="s">
        <v>2736</v>
      </c>
      <c r="E1644" s="16" t="s">
        <v>478</v>
      </c>
      <c r="F1644" s="16" t="s">
        <v>8046</v>
      </c>
      <c r="G1644" s="190">
        <v>1.0699999999999999E-2</v>
      </c>
      <c r="H1644" s="16" t="s">
        <v>14248</v>
      </c>
      <c r="I1644" s="6" t="s">
        <v>2024</v>
      </c>
    </row>
    <row r="1645" spans="1:9" ht="20.399999999999999" x14ac:dyDescent="0.3">
      <c r="A1645" s="30">
        <v>44994</v>
      </c>
      <c r="B1645" s="16" t="s">
        <v>14249</v>
      </c>
      <c r="C1645" s="16" t="s">
        <v>14250</v>
      </c>
      <c r="D1645" s="16" t="s">
        <v>14251</v>
      </c>
      <c r="E1645" s="16" t="s">
        <v>478</v>
      </c>
      <c r="F1645" s="16" t="s">
        <v>8046</v>
      </c>
      <c r="G1645" s="190">
        <v>0.17899999999999999</v>
      </c>
      <c r="H1645" s="16" t="s">
        <v>14252</v>
      </c>
      <c r="I1645" s="6" t="s">
        <v>2024</v>
      </c>
    </row>
    <row r="1646" spans="1:9" ht="20.399999999999999" x14ac:dyDescent="0.3">
      <c r="A1646" s="30">
        <v>44994</v>
      </c>
      <c r="B1646" s="16" t="s">
        <v>14253</v>
      </c>
      <c r="C1646" s="16" t="s">
        <v>14254</v>
      </c>
      <c r="D1646" s="16" t="s">
        <v>14255</v>
      </c>
      <c r="E1646" s="16" t="s">
        <v>368</v>
      </c>
      <c r="F1646" s="16" t="s">
        <v>8046</v>
      </c>
      <c r="G1646" s="190">
        <v>1.9991000000000001</v>
      </c>
      <c r="H1646" s="16" t="s">
        <v>14256</v>
      </c>
      <c r="I1646" s="6" t="s">
        <v>2024</v>
      </c>
    </row>
    <row r="1647" spans="1:9" ht="20.399999999999999" x14ac:dyDescent="0.3">
      <c r="A1647" s="30">
        <v>44994</v>
      </c>
      <c r="B1647" s="16" t="s">
        <v>14257</v>
      </c>
      <c r="C1647" s="16" t="s">
        <v>14258</v>
      </c>
      <c r="D1647" s="16" t="s">
        <v>2736</v>
      </c>
      <c r="E1647" s="16" t="s">
        <v>363</v>
      </c>
      <c r="F1647" s="16" t="s">
        <v>8046</v>
      </c>
      <c r="G1647" s="190">
        <v>7.2800000000000004E-2</v>
      </c>
      <c r="H1647" s="16" t="s">
        <v>14259</v>
      </c>
      <c r="I1647" s="6" t="s">
        <v>2024</v>
      </c>
    </row>
    <row r="1648" spans="1:9" ht="20.399999999999999" x14ac:dyDescent="0.3">
      <c r="A1648" s="30">
        <v>44994</v>
      </c>
      <c r="B1648" s="16" t="s">
        <v>14260</v>
      </c>
      <c r="C1648" s="16" t="s">
        <v>14261</v>
      </c>
      <c r="D1648" s="16" t="s">
        <v>4239</v>
      </c>
      <c r="E1648" s="16" t="s">
        <v>363</v>
      </c>
      <c r="F1648" s="16" t="s">
        <v>643</v>
      </c>
      <c r="G1648" s="190">
        <v>1.484</v>
      </c>
      <c r="H1648" s="16" t="s">
        <v>14262</v>
      </c>
      <c r="I1648" s="6" t="s">
        <v>2024</v>
      </c>
    </row>
    <row r="1649" spans="1:9" ht="20.399999999999999" x14ac:dyDescent="0.3">
      <c r="A1649" s="30">
        <v>44994</v>
      </c>
      <c r="B1649" s="16" t="s">
        <v>14263</v>
      </c>
      <c r="C1649" s="16" t="s">
        <v>14264</v>
      </c>
      <c r="D1649" s="16" t="s">
        <v>14265</v>
      </c>
      <c r="E1649" s="16" t="s">
        <v>363</v>
      </c>
      <c r="F1649" s="16" t="s">
        <v>643</v>
      </c>
      <c r="G1649" s="190">
        <v>0.27800000000000002</v>
      </c>
      <c r="H1649" s="16" t="s">
        <v>14266</v>
      </c>
      <c r="I1649" s="6" t="s">
        <v>2024</v>
      </c>
    </row>
    <row r="1650" spans="1:9" ht="20.399999999999999" x14ac:dyDescent="0.3">
      <c r="A1650" s="30">
        <v>44994</v>
      </c>
      <c r="B1650" s="16" t="s">
        <v>14267</v>
      </c>
      <c r="C1650" s="16" t="s">
        <v>14268</v>
      </c>
      <c r="D1650" s="16" t="s">
        <v>4609</v>
      </c>
      <c r="E1650" s="16" t="s">
        <v>363</v>
      </c>
      <c r="F1650" s="16" t="s">
        <v>4337</v>
      </c>
      <c r="G1650" s="190">
        <v>3.3650000000000002</v>
      </c>
      <c r="H1650" s="16" t="s">
        <v>14269</v>
      </c>
      <c r="I1650" s="6" t="s">
        <v>2024</v>
      </c>
    </row>
    <row r="1651" spans="1:9" ht="20.399999999999999" x14ac:dyDescent="0.3">
      <c r="A1651" s="30">
        <v>44994</v>
      </c>
      <c r="B1651" s="16" t="s">
        <v>14270</v>
      </c>
      <c r="C1651" s="16" t="s">
        <v>14271</v>
      </c>
      <c r="D1651" s="16" t="s">
        <v>14272</v>
      </c>
      <c r="E1651" s="16" t="s">
        <v>363</v>
      </c>
      <c r="F1651" s="16" t="s">
        <v>362</v>
      </c>
      <c r="G1651" s="190">
        <v>19.204799999999999</v>
      </c>
      <c r="H1651" s="16" t="s">
        <v>14273</v>
      </c>
      <c r="I1651" s="6" t="s">
        <v>2024</v>
      </c>
    </row>
    <row r="1652" spans="1:9" ht="20.399999999999999" x14ac:dyDescent="0.3">
      <c r="A1652" s="30">
        <v>44994</v>
      </c>
      <c r="B1652" s="16" t="s">
        <v>14274</v>
      </c>
      <c r="C1652" s="16" t="s">
        <v>14275</v>
      </c>
      <c r="D1652" s="16" t="s">
        <v>8229</v>
      </c>
      <c r="E1652" s="16" t="s">
        <v>363</v>
      </c>
      <c r="F1652" s="16" t="s">
        <v>477</v>
      </c>
      <c r="G1652" s="190">
        <v>37.369399999999999</v>
      </c>
      <c r="H1652" s="16" t="s">
        <v>14276</v>
      </c>
      <c r="I1652" s="6" t="s">
        <v>2024</v>
      </c>
    </row>
    <row r="1653" spans="1:9" ht="20.399999999999999" x14ac:dyDescent="0.3">
      <c r="A1653" s="30">
        <v>44994</v>
      </c>
      <c r="B1653" s="16" t="s">
        <v>14277</v>
      </c>
      <c r="C1653" s="16" t="s">
        <v>14278</v>
      </c>
      <c r="D1653" s="16" t="s">
        <v>8229</v>
      </c>
      <c r="E1653" s="16" t="s">
        <v>363</v>
      </c>
      <c r="F1653" s="16" t="s">
        <v>477</v>
      </c>
      <c r="G1653" s="190">
        <v>5.8578000000000001</v>
      </c>
      <c r="H1653" s="16" t="s">
        <v>14279</v>
      </c>
      <c r="I1653" s="6" t="s">
        <v>2024</v>
      </c>
    </row>
    <row r="1654" spans="1:9" ht="20.399999999999999" x14ac:dyDescent="0.3">
      <c r="A1654" s="30">
        <v>44994</v>
      </c>
      <c r="B1654" s="16" t="s">
        <v>14280</v>
      </c>
      <c r="C1654" s="16" t="s">
        <v>14281</v>
      </c>
      <c r="D1654" s="16" t="s">
        <v>14282</v>
      </c>
      <c r="E1654" s="16" t="s">
        <v>363</v>
      </c>
      <c r="F1654" s="16" t="s">
        <v>14283</v>
      </c>
      <c r="G1654" s="190">
        <v>5.9909999999999997</v>
      </c>
      <c r="H1654" s="16" t="s">
        <v>14284</v>
      </c>
      <c r="I1654" s="6" t="s">
        <v>2024</v>
      </c>
    </row>
    <row r="1655" spans="1:9" ht="20.399999999999999" x14ac:dyDescent="0.3">
      <c r="A1655" s="30">
        <v>44994</v>
      </c>
      <c r="B1655" s="16" t="s">
        <v>14285</v>
      </c>
      <c r="C1655" s="16" t="s">
        <v>14286</v>
      </c>
      <c r="D1655" s="16" t="s">
        <v>10919</v>
      </c>
      <c r="E1655" s="16" t="s">
        <v>363</v>
      </c>
      <c r="F1655" s="16" t="s">
        <v>477</v>
      </c>
      <c r="G1655" s="190">
        <v>4.5922000000000001</v>
      </c>
      <c r="H1655" s="16" t="s">
        <v>14287</v>
      </c>
      <c r="I1655" s="6" t="s">
        <v>2024</v>
      </c>
    </row>
    <row r="1656" spans="1:9" ht="20.399999999999999" x14ac:dyDescent="0.3">
      <c r="A1656" s="30">
        <v>44994</v>
      </c>
      <c r="B1656" s="16" t="s">
        <v>14288</v>
      </c>
      <c r="C1656" s="16" t="s">
        <v>14289</v>
      </c>
      <c r="D1656" s="16" t="s">
        <v>3360</v>
      </c>
      <c r="E1656" s="16" t="s">
        <v>363</v>
      </c>
      <c r="F1656" s="16" t="s">
        <v>872</v>
      </c>
      <c r="G1656" s="190">
        <v>0.21229999999999999</v>
      </c>
      <c r="H1656" s="16" t="s">
        <v>14290</v>
      </c>
      <c r="I1656" s="6" t="s">
        <v>2024</v>
      </c>
    </row>
    <row r="1657" spans="1:9" ht="20.399999999999999" x14ac:dyDescent="0.3">
      <c r="A1657" s="30">
        <v>44994</v>
      </c>
      <c r="B1657" s="16" t="s">
        <v>14291</v>
      </c>
      <c r="C1657" s="16" t="s">
        <v>14292</v>
      </c>
      <c r="D1657" s="16" t="s">
        <v>14293</v>
      </c>
      <c r="E1657" s="16" t="s">
        <v>478</v>
      </c>
      <c r="F1657" s="16" t="s">
        <v>872</v>
      </c>
      <c r="G1657" s="190">
        <v>0.1198</v>
      </c>
      <c r="H1657" s="16" t="s">
        <v>14294</v>
      </c>
      <c r="I1657" s="6" t="s">
        <v>2024</v>
      </c>
    </row>
    <row r="1658" spans="1:9" ht="20.399999999999999" x14ac:dyDescent="0.3">
      <c r="A1658" s="30">
        <v>44994</v>
      </c>
      <c r="B1658" s="16" t="s">
        <v>14295</v>
      </c>
      <c r="C1658" s="16" t="s">
        <v>14296</v>
      </c>
      <c r="D1658" s="16" t="s">
        <v>3360</v>
      </c>
      <c r="E1658" s="16" t="s">
        <v>478</v>
      </c>
      <c r="F1658" s="16" t="s">
        <v>872</v>
      </c>
      <c r="G1658" s="190">
        <v>0.14050000000000001</v>
      </c>
      <c r="H1658" s="16" t="s">
        <v>14297</v>
      </c>
      <c r="I1658" s="6" t="s">
        <v>2024</v>
      </c>
    </row>
    <row r="1659" spans="1:9" ht="20.399999999999999" x14ac:dyDescent="0.3">
      <c r="A1659" s="30">
        <v>44994</v>
      </c>
      <c r="B1659" s="16" t="s">
        <v>14298</v>
      </c>
      <c r="C1659" s="16" t="s">
        <v>14299</v>
      </c>
      <c r="D1659" s="16" t="s">
        <v>3360</v>
      </c>
      <c r="E1659" s="16" t="s">
        <v>478</v>
      </c>
      <c r="F1659" s="16" t="s">
        <v>872</v>
      </c>
      <c r="G1659" s="190">
        <v>0.84819999999999995</v>
      </c>
      <c r="H1659" s="16" t="s">
        <v>14300</v>
      </c>
      <c r="I1659" s="6" t="s">
        <v>2024</v>
      </c>
    </row>
    <row r="1660" spans="1:9" ht="20.399999999999999" x14ac:dyDescent="0.3">
      <c r="A1660" s="30">
        <v>44994</v>
      </c>
      <c r="B1660" s="16" t="s">
        <v>14301</v>
      </c>
      <c r="C1660" s="16" t="s">
        <v>14302</v>
      </c>
      <c r="D1660" s="16" t="s">
        <v>14303</v>
      </c>
      <c r="E1660" s="16" t="s">
        <v>363</v>
      </c>
      <c r="F1660" s="16" t="s">
        <v>14304</v>
      </c>
      <c r="G1660" s="190">
        <v>141.58349999999999</v>
      </c>
      <c r="H1660" s="16" t="s">
        <v>14305</v>
      </c>
      <c r="I1660" s="6" t="s">
        <v>2024</v>
      </c>
    </row>
    <row r="1661" spans="1:9" ht="20.399999999999999" x14ac:dyDescent="0.3">
      <c r="A1661" s="30">
        <v>44994</v>
      </c>
      <c r="B1661" s="16" t="s">
        <v>14306</v>
      </c>
      <c r="C1661" s="16" t="s">
        <v>14307</v>
      </c>
      <c r="D1661" s="16" t="s">
        <v>14308</v>
      </c>
      <c r="E1661" s="16" t="s">
        <v>478</v>
      </c>
      <c r="F1661" s="16" t="s">
        <v>872</v>
      </c>
      <c r="G1661" s="190">
        <v>2.5499999999999998E-2</v>
      </c>
      <c r="H1661" s="16" t="s">
        <v>14309</v>
      </c>
      <c r="I1661" s="6" t="s">
        <v>2024</v>
      </c>
    </row>
    <row r="1662" spans="1:9" ht="20.399999999999999" x14ac:dyDescent="0.3">
      <c r="A1662" s="30">
        <v>44994</v>
      </c>
      <c r="B1662" s="16" t="s">
        <v>14310</v>
      </c>
      <c r="C1662" s="16" t="s">
        <v>14311</v>
      </c>
      <c r="D1662" s="16" t="s">
        <v>14308</v>
      </c>
      <c r="E1662" s="16" t="s">
        <v>478</v>
      </c>
      <c r="F1662" s="16" t="s">
        <v>872</v>
      </c>
      <c r="G1662" s="190">
        <v>2.52E-2</v>
      </c>
      <c r="H1662" s="16" t="s">
        <v>14312</v>
      </c>
      <c r="I1662" s="6" t="s">
        <v>2024</v>
      </c>
    </row>
    <row r="1663" spans="1:9" ht="20.399999999999999" x14ac:dyDescent="0.3">
      <c r="A1663" s="30">
        <v>44994</v>
      </c>
      <c r="B1663" s="16" t="s">
        <v>14313</v>
      </c>
      <c r="C1663" s="16" t="s">
        <v>14314</v>
      </c>
      <c r="D1663" s="16" t="s">
        <v>2373</v>
      </c>
      <c r="E1663" s="16" t="s">
        <v>363</v>
      </c>
      <c r="F1663" s="16" t="s">
        <v>872</v>
      </c>
      <c r="G1663" s="190">
        <v>9.2100000000000001E-2</v>
      </c>
      <c r="H1663" s="16" t="s">
        <v>14315</v>
      </c>
      <c r="I1663" s="6" t="s">
        <v>2024</v>
      </c>
    </row>
    <row r="1664" spans="1:9" ht="20.399999999999999" x14ac:dyDescent="0.3">
      <c r="A1664" s="30">
        <v>44994</v>
      </c>
      <c r="B1664" s="16" t="s">
        <v>14316</v>
      </c>
      <c r="C1664" s="16" t="s">
        <v>14317</v>
      </c>
      <c r="D1664" s="16" t="s">
        <v>11439</v>
      </c>
      <c r="E1664" s="16" t="s">
        <v>363</v>
      </c>
      <c r="F1664" s="16" t="s">
        <v>872</v>
      </c>
      <c r="G1664" s="190">
        <v>0.3206</v>
      </c>
      <c r="H1664" s="16" t="s">
        <v>14318</v>
      </c>
      <c r="I1664" s="6" t="s">
        <v>2024</v>
      </c>
    </row>
    <row r="1665" spans="1:9" ht="20.399999999999999" x14ac:dyDescent="0.3">
      <c r="A1665" s="30">
        <v>44994</v>
      </c>
      <c r="B1665" s="16" t="s">
        <v>14319</v>
      </c>
      <c r="C1665" s="16" t="s">
        <v>14320</v>
      </c>
      <c r="D1665" s="16" t="s">
        <v>14321</v>
      </c>
      <c r="E1665" s="16" t="s">
        <v>363</v>
      </c>
      <c r="F1665" s="16" t="s">
        <v>872</v>
      </c>
      <c r="G1665" s="190">
        <v>3.6400000000000002E-2</v>
      </c>
      <c r="H1665" s="16" t="s">
        <v>11494</v>
      </c>
      <c r="I1665" s="6" t="s">
        <v>2024</v>
      </c>
    </row>
    <row r="1666" spans="1:9" ht="40.799999999999997" x14ac:dyDescent="0.3">
      <c r="A1666" s="30">
        <v>44994</v>
      </c>
      <c r="B1666" s="16" t="s">
        <v>14322</v>
      </c>
      <c r="C1666" s="16" t="s">
        <v>14323</v>
      </c>
      <c r="D1666" s="16" t="s">
        <v>14324</v>
      </c>
      <c r="E1666" s="16" t="s">
        <v>368</v>
      </c>
      <c r="F1666" s="16" t="s">
        <v>14325</v>
      </c>
      <c r="G1666" s="190">
        <v>274.56650000000002</v>
      </c>
      <c r="H1666" s="16" t="s">
        <v>14326</v>
      </c>
      <c r="I1666" s="6" t="s">
        <v>2024</v>
      </c>
    </row>
    <row r="1667" spans="1:9" ht="20.399999999999999" x14ac:dyDescent="0.3">
      <c r="A1667" s="30">
        <v>44994</v>
      </c>
      <c r="B1667" s="16" t="s">
        <v>14327</v>
      </c>
      <c r="C1667" s="16" t="s">
        <v>14328</v>
      </c>
      <c r="D1667" s="16" t="s">
        <v>14329</v>
      </c>
      <c r="E1667" s="16" t="s">
        <v>363</v>
      </c>
      <c r="F1667" s="16" t="s">
        <v>872</v>
      </c>
      <c r="G1667" s="190">
        <v>1.5892999999999999</v>
      </c>
      <c r="H1667" s="16" t="s">
        <v>14330</v>
      </c>
      <c r="I1667" s="6" t="s">
        <v>2024</v>
      </c>
    </row>
    <row r="1668" spans="1:9" ht="30.6" x14ac:dyDescent="0.3">
      <c r="A1668" s="30">
        <v>44994</v>
      </c>
      <c r="B1668" s="16" t="s">
        <v>14331</v>
      </c>
      <c r="C1668" s="16" t="s">
        <v>14332</v>
      </c>
      <c r="D1668" s="16" t="s">
        <v>14333</v>
      </c>
      <c r="E1668" s="16" t="s">
        <v>478</v>
      </c>
      <c r="F1668" s="16" t="s">
        <v>872</v>
      </c>
      <c r="G1668" s="190">
        <v>2.3900000000000001E-2</v>
      </c>
      <c r="H1668" s="16" t="s">
        <v>14334</v>
      </c>
      <c r="I1668" s="6" t="s">
        <v>2024</v>
      </c>
    </row>
    <row r="1669" spans="1:9" ht="20.399999999999999" x14ac:dyDescent="0.3">
      <c r="A1669" s="30">
        <v>44994</v>
      </c>
      <c r="B1669" s="16" t="s">
        <v>14335</v>
      </c>
      <c r="C1669" s="16" t="s">
        <v>14336</v>
      </c>
      <c r="D1669" s="16" t="s">
        <v>11841</v>
      </c>
      <c r="E1669" s="16" t="s">
        <v>478</v>
      </c>
      <c r="F1669" s="16" t="s">
        <v>872</v>
      </c>
      <c r="G1669" s="190">
        <v>2.7300000000000001E-2</v>
      </c>
      <c r="H1669" s="16" t="s">
        <v>14337</v>
      </c>
      <c r="I1669" s="6" t="s">
        <v>2024</v>
      </c>
    </row>
    <row r="1670" spans="1:9" ht="20.399999999999999" x14ac:dyDescent="0.3">
      <c r="A1670" s="30">
        <v>44994</v>
      </c>
      <c r="B1670" s="16" t="s">
        <v>14338</v>
      </c>
      <c r="C1670" s="16" t="s">
        <v>14339</v>
      </c>
      <c r="D1670" s="16" t="s">
        <v>7706</v>
      </c>
      <c r="E1670" s="16" t="s">
        <v>363</v>
      </c>
      <c r="F1670" s="16" t="s">
        <v>872</v>
      </c>
      <c r="G1670" s="190">
        <v>0.1061</v>
      </c>
      <c r="H1670" s="16" t="s">
        <v>14340</v>
      </c>
      <c r="I1670" s="6" t="s">
        <v>2024</v>
      </c>
    </row>
    <row r="1671" spans="1:9" ht="20.399999999999999" x14ac:dyDescent="0.3">
      <c r="A1671" s="30">
        <v>44994</v>
      </c>
      <c r="B1671" s="16" t="s">
        <v>14341</v>
      </c>
      <c r="C1671" s="16" t="s">
        <v>14342</v>
      </c>
      <c r="D1671" s="16" t="s">
        <v>2769</v>
      </c>
      <c r="E1671" s="16" t="s">
        <v>478</v>
      </c>
      <c r="F1671" s="16" t="s">
        <v>872</v>
      </c>
      <c r="G1671" s="190">
        <v>4.5999999999999999E-2</v>
      </c>
      <c r="H1671" s="16" t="s">
        <v>14343</v>
      </c>
      <c r="I1671" s="6" t="s">
        <v>2024</v>
      </c>
    </row>
    <row r="1672" spans="1:9" ht="40.799999999999997" x14ac:dyDescent="0.3">
      <c r="A1672" s="30">
        <v>44994</v>
      </c>
      <c r="B1672" s="16" t="s">
        <v>14344</v>
      </c>
      <c r="C1672" s="16" t="s">
        <v>14345</v>
      </c>
      <c r="D1672" s="16" t="s">
        <v>14346</v>
      </c>
      <c r="E1672" s="16" t="s">
        <v>368</v>
      </c>
      <c r="F1672" s="16" t="s">
        <v>362</v>
      </c>
      <c r="G1672" s="190">
        <v>134.0282</v>
      </c>
      <c r="H1672" s="16" t="s">
        <v>14347</v>
      </c>
      <c r="I1672" s="6" t="s">
        <v>2024</v>
      </c>
    </row>
    <row r="1673" spans="1:9" ht="20.399999999999999" x14ac:dyDescent="0.3">
      <c r="A1673" s="30">
        <v>44994</v>
      </c>
      <c r="B1673" s="16" t="s">
        <v>14348</v>
      </c>
      <c r="C1673" s="16" t="s">
        <v>14349</v>
      </c>
      <c r="D1673" s="16" t="s">
        <v>2148</v>
      </c>
      <c r="E1673" s="16" t="s">
        <v>363</v>
      </c>
      <c r="F1673" s="16" t="s">
        <v>872</v>
      </c>
      <c r="G1673" s="190">
        <v>1.0800000000000001E-2</v>
      </c>
      <c r="H1673" s="16" t="s">
        <v>14350</v>
      </c>
      <c r="I1673" s="6" t="s">
        <v>2024</v>
      </c>
    </row>
    <row r="1674" spans="1:9" ht="20.399999999999999" x14ac:dyDescent="0.3">
      <c r="A1674" s="30">
        <v>44994</v>
      </c>
      <c r="B1674" s="16" t="s">
        <v>14351</v>
      </c>
      <c r="C1674" s="16" t="s">
        <v>14352</v>
      </c>
      <c r="D1674" s="16" t="s">
        <v>2148</v>
      </c>
      <c r="E1674" s="16" t="s">
        <v>363</v>
      </c>
      <c r="F1674" s="16" t="s">
        <v>872</v>
      </c>
      <c r="G1674" s="190">
        <v>2.69E-2</v>
      </c>
      <c r="H1674" s="16" t="s">
        <v>14353</v>
      </c>
      <c r="I1674" s="6" t="s">
        <v>2024</v>
      </c>
    </row>
    <row r="1675" spans="1:9" ht="20.399999999999999" x14ac:dyDescent="0.3">
      <c r="A1675" s="30">
        <v>44994</v>
      </c>
      <c r="B1675" s="16" t="s">
        <v>14354</v>
      </c>
      <c r="C1675" s="16" t="s">
        <v>14355</v>
      </c>
      <c r="D1675" s="16" t="s">
        <v>2148</v>
      </c>
      <c r="E1675" s="16" t="s">
        <v>363</v>
      </c>
      <c r="F1675" s="16" t="s">
        <v>872</v>
      </c>
      <c r="G1675" s="190">
        <v>9.7999999999999997E-3</v>
      </c>
      <c r="H1675" s="16" t="s">
        <v>14356</v>
      </c>
      <c r="I1675" s="6" t="s">
        <v>2024</v>
      </c>
    </row>
    <row r="1676" spans="1:9" ht="20.399999999999999" x14ac:dyDescent="0.3">
      <c r="A1676" s="30">
        <v>44994</v>
      </c>
      <c r="B1676" s="16" t="s">
        <v>14357</v>
      </c>
      <c r="C1676" s="16" t="s">
        <v>14358</v>
      </c>
      <c r="D1676" s="16" t="s">
        <v>2148</v>
      </c>
      <c r="E1676" s="16" t="s">
        <v>363</v>
      </c>
      <c r="F1676" s="16" t="s">
        <v>872</v>
      </c>
      <c r="G1676" s="190">
        <v>1.29E-2</v>
      </c>
      <c r="H1676" s="16" t="s">
        <v>14359</v>
      </c>
      <c r="I1676" s="6" t="s">
        <v>2024</v>
      </c>
    </row>
    <row r="1677" spans="1:9" ht="20.399999999999999" x14ac:dyDescent="0.3">
      <c r="A1677" s="30">
        <v>44994</v>
      </c>
      <c r="B1677" s="16" t="s">
        <v>14360</v>
      </c>
      <c r="C1677" s="16" t="s">
        <v>14361</v>
      </c>
      <c r="D1677" s="16" t="s">
        <v>2157</v>
      </c>
      <c r="E1677" s="16" t="s">
        <v>363</v>
      </c>
      <c r="F1677" s="16" t="s">
        <v>872</v>
      </c>
      <c r="G1677" s="190">
        <v>0.18440000000000001</v>
      </c>
      <c r="H1677" s="16" t="s">
        <v>14362</v>
      </c>
      <c r="I1677" s="6" t="s">
        <v>2024</v>
      </c>
    </row>
    <row r="1678" spans="1:9" ht="20.399999999999999" x14ac:dyDescent="0.3">
      <c r="A1678" s="30">
        <v>44994</v>
      </c>
      <c r="B1678" s="16" t="s">
        <v>14363</v>
      </c>
      <c r="C1678" s="16" t="s">
        <v>14364</v>
      </c>
      <c r="D1678" s="16" t="s">
        <v>6132</v>
      </c>
      <c r="E1678" s="16" t="s">
        <v>363</v>
      </c>
      <c r="F1678" s="16" t="s">
        <v>872</v>
      </c>
      <c r="G1678" s="190">
        <v>0.26629999999999998</v>
      </c>
      <c r="H1678" s="16" t="s">
        <v>14365</v>
      </c>
      <c r="I1678" s="6" t="s">
        <v>2024</v>
      </c>
    </row>
    <row r="1679" spans="1:9" ht="20.399999999999999" x14ac:dyDescent="0.3">
      <c r="A1679" s="30">
        <v>44994</v>
      </c>
      <c r="B1679" s="16" t="s">
        <v>14366</v>
      </c>
      <c r="C1679" s="16" t="s">
        <v>14367</v>
      </c>
      <c r="D1679" s="16" t="s">
        <v>12503</v>
      </c>
      <c r="E1679" s="16" t="s">
        <v>478</v>
      </c>
      <c r="F1679" s="16" t="s">
        <v>872</v>
      </c>
      <c r="G1679" s="190">
        <v>9.8799999999999999E-2</v>
      </c>
      <c r="H1679" s="16" t="s">
        <v>14368</v>
      </c>
      <c r="I1679" s="6" t="s">
        <v>2024</v>
      </c>
    </row>
    <row r="1680" spans="1:9" ht="20.399999999999999" x14ac:dyDescent="0.3">
      <c r="A1680" s="30">
        <v>44994</v>
      </c>
      <c r="B1680" s="16" t="s">
        <v>14369</v>
      </c>
      <c r="C1680" s="16" t="s">
        <v>14370</v>
      </c>
      <c r="D1680" s="16" t="s">
        <v>4064</v>
      </c>
      <c r="E1680" s="16" t="s">
        <v>363</v>
      </c>
      <c r="F1680" s="16" t="s">
        <v>872</v>
      </c>
      <c r="G1680" s="190">
        <v>4.24E-2</v>
      </c>
      <c r="H1680" s="16" t="s">
        <v>14371</v>
      </c>
      <c r="I1680" s="6" t="s">
        <v>2024</v>
      </c>
    </row>
    <row r="1681" spans="1:9" ht="20.399999999999999" x14ac:dyDescent="0.3">
      <c r="A1681" s="30">
        <v>44994</v>
      </c>
      <c r="B1681" s="16" t="s">
        <v>14372</v>
      </c>
      <c r="C1681" s="16" t="s">
        <v>14373</v>
      </c>
      <c r="D1681" s="16" t="s">
        <v>4064</v>
      </c>
      <c r="E1681" s="16" t="s">
        <v>478</v>
      </c>
      <c r="F1681" s="16" t="s">
        <v>872</v>
      </c>
      <c r="G1681" s="190">
        <v>0.25159999999999999</v>
      </c>
      <c r="H1681" s="16" t="s">
        <v>14374</v>
      </c>
      <c r="I1681" s="6" t="s">
        <v>2024</v>
      </c>
    </row>
    <row r="1682" spans="1:9" ht="20.399999999999999" x14ac:dyDescent="0.3">
      <c r="A1682" s="30">
        <v>44994</v>
      </c>
      <c r="B1682" s="16" t="s">
        <v>14375</v>
      </c>
      <c r="C1682" s="16" t="s">
        <v>14376</v>
      </c>
      <c r="D1682" s="16" t="s">
        <v>4064</v>
      </c>
      <c r="E1682" s="16" t="s">
        <v>478</v>
      </c>
      <c r="F1682" s="16" t="s">
        <v>872</v>
      </c>
      <c r="G1682" s="190">
        <v>0.3322</v>
      </c>
      <c r="H1682" s="16" t="s">
        <v>14377</v>
      </c>
      <c r="I1682" s="6" t="s">
        <v>2024</v>
      </c>
    </row>
    <row r="1683" spans="1:9" ht="20.399999999999999" x14ac:dyDescent="0.3">
      <c r="A1683" s="30">
        <v>44994</v>
      </c>
      <c r="B1683" s="16" t="s">
        <v>14378</v>
      </c>
      <c r="C1683" s="16" t="s">
        <v>14379</v>
      </c>
      <c r="D1683" s="16" t="s">
        <v>7310</v>
      </c>
      <c r="E1683" s="16" t="s">
        <v>363</v>
      </c>
      <c r="F1683" s="16" t="s">
        <v>872</v>
      </c>
      <c r="G1683" s="190">
        <v>0.34210000000000002</v>
      </c>
      <c r="H1683" s="16" t="s">
        <v>14380</v>
      </c>
      <c r="I1683" s="6" t="s">
        <v>2024</v>
      </c>
    </row>
    <row r="1684" spans="1:9" ht="20.399999999999999" x14ac:dyDescent="0.3">
      <c r="A1684" s="30">
        <v>44994</v>
      </c>
      <c r="B1684" s="16" t="s">
        <v>14381</v>
      </c>
      <c r="C1684" s="16" t="s">
        <v>14382</v>
      </c>
      <c r="D1684" s="16" t="s">
        <v>4064</v>
      </c>
      <c r="E1684" s="16" t="s">
        <v>478</v>
      </c>
      <c r="F1684" s="16" t="s">
        <v>872</v>
      </c>
      <c r="G1684" s="190">
        <v>0.13439999999999999</v>
      </c>
      <c r="H1684" s="16" t="s">
        <v>14383</v>
      </c>
      <c r="I1684" s="6" t="s">
        <v>2024</v>
      </c>
    </row>
    <row r="1685" spans="1:9" ht="20.399999999999999" x14ac:dyDescent="0.3">
      <c r="A1685" s="30">
        <v>44994</v>
      </c>
      <c r="B1685" s="16" t="s">
        <v>14384</v>
      </c>
      <c r="C1685" s="16" t="s">
        <v>14385</v>
      </c>
      <c r="D1685" s="16" t="s">
        <v>2204</v>
      </c>
      <c r="E1685" s="16" t="s">
        <v>363</v>
      </c>
      <c r="F1685" s="16" t="s">
        <v>872</v>
      </c>
      <c r="G1685" s="190">
        <v>4.9299999999999997E-2</v>
      </c>
      <c r="H1685" s="16" t="s">
        <v>14386</v>
      </c>
      <c r="I1685" s="6" t="s">
        <v>2024</v>
      </c>
    </row>
    <row r="1686" spans="1:9" ht="20.399999999999999" x14ac:dyDescent="0.3">
      <c r="A1686" s="30">
        <v>44994</v>
      </c>
      <c r="B1686" s="16" t="s">
        <v>14387</v>
      </c>
      <c r="C1686" s="16" t="s">
        <v>14388</v>
      </c>
      <c r="D1686" s="16" t="s">
        <v>4064</v>
      </c>
      <c r="E1686" s="16" t="s">
        <v>478</v>
      </c>
      <c r="F1686" s="16" t="s">
        <v>872</v>
      </c>
      <c r="G1686" s="190">
        <v>0.43719999999999998</v>
      </c>
      <c r="H1686" s="16" t="s">
        <v>14389</v>
      </c>
      <c r="I1686" s="6" t="s">
        <v>2024</v>
      </c>
    </row>
    <row r="1687" spans="1:9" ht="20.399999999999999" x14ac:dyDescent="0.3">
      <c r="A1687" s="30">
        <v>44994</v>
      </c>
      <c r="B1687" s="16" t="s">
        <v>14390</v>
      </c>
      <c r="C1687" s="16" t="s">
        <v>14391</v>
      </c>
      <c r="D1687" s="16" t="s">
        <v>14392</v>
      </c>
      <c r="E1687" s="16" t="s">
        <v>368</v>
      </c>
      <c r="F1687" s="16" t="s">
        <v>634</v>
      </c>
      <c r="G1687" s="190">
        <v>33.768300000000004</v>
      </c>
      <c r="H1687" s="16" t="s">
        <v>14393</v>
      </c>
      <c r="I1687" s="6" t="s">
        <v>2024</v>
      </c>
    </row>
    <row r="1688" spans="1:9" ht="20.399999999999999" x14ac:dyDescent="0.3">
      <c r="A1688" s="30">
        <v>44994</v>
      </c>
      <c r="B1688" s="16" t="s">
        <v>14394</v>
      </c>
      <c r="C1688" s="16" t="s">
        <v>14395</v>
      </c>
      <c r="D1688" s="16" t="s">
        <v>14396</v>
      </c>
      <c r="E1688" s="16" t="s">
        <v>478</v>
      </c>
      <c r="F1688" s="16" t="s">
        <v>872</v>
      </c>
      <c r="G1688" s="190">
        <v>0.15029999999999999</v>
      </c>
      <c r="H1688" s="16" t="s">
        <v>14397</v>
      </c>
      <c r="I1688" s="6" t="s">
        <v>2024</v>
      </c>
    </row>
    <row r="1689" spans="1:9" ht="20.399999999999999" x14ac:dyDescent="0.3">
      <c r="A1689" s="30">
        <v>44994</v>
      </c>
      <c r="B1689" s="16" t="s">
        <v>4349</v>
      </c>
      <c r="C1689" s="16" t="s">
        <v>14398</v>
      </c>
      <c r="D1689" s="16" t="s">
        <v>14399</v>
      </c>
      <c r="E1689" s="16" t="s">
        <v>363</v>
      </c>
      <c r="F1689" s="16" t="s">
        <v>373</v>
      </c>
      <c r="G1689" s="190">
        <v>33.1128</v>
      </c>
      <c r="H1689" s="16" t="s">
        <v>14400</v>
      </c>
      <c r="I1689" s="6" t="s">
        <v>2024</v>
      </c>
    </row>
    <row r="1690" spans="1:9" ht="20.399999999999999" x14ac:dyDescent="0.3">
      <c r="A1690" s="30">
        <v>44994</v>
      </c>
      <c r="B1690" s="16" t="s">
        <v>14401</v>
      </c>
      <c r="C1690" s="16" t="s">
        <v>14402</v>
      </c>
      <c r="D1690" s="16" t="s">
        <v>10275</v>
      </c>
      <c r="E1690" s="16" t="s">
        <v>478</v>
      </c>
      <c r="F1690" s="16" t="s">
        <v>872</v>
      </c>
      <c r="G1690" s="190">
        <v>3.4000000000000002E-2</v>
      </c>
      <c r="H1690" s="16" t="s">
        <v>14403</v>
      </c>
      <c r="I1690" s="6" t="s">
        <v>2024</v>
      </c>
    </row>
    <row r="1691" spans="1:9" ht="20.399999999999999" x14ac:dyDescent="0.3">
      <c r="A1691" s="30">
        <v>44994</v>
      </c>
      <c r="B1691" s="16" t="s">
        <v>14404</v>
      </c>
      <c r="C1691" s="16" t="s">
        <v>14405</v>
      </c>
      <c r="D1691" s="16" t="s">
        <v>2754</v>
      </c>
      <c r="E1691" s="16" t="s">
        <v>363</v>
      </c>
      <c r="F1691" s="16" t="s">
        <v>872</v>
      </c>
      <c r="G1691" s="190">
        <v>0.376</v>
      </c>
      <c r="H1691" s="16" t="s">
        <v>14406</v>
      </c>
      <c r="I1691" s="6" t="s">
        <v>2024</v>
      </c>
    </row>
    <row r="1692" spans="1:9" ht="20.399999999999999" x14ac:dyDescent="0.3">
      <c r="A1692" s="30">
        <v>44994</v>
      </c>
      <c r="B1692" s="16" t="s">
        <v>14407</v>
      </c>
      <c r="C1692" s="16" t="s">
        <v>14408</v>
      </c>
      <c r="D1692" s="16" t="s">
        <v>2807</v>
      </c>
      <c r="E1692" s="16" t="s">
        <v>478</v>
      </c>
      <c r="F1692" s="16" t="s">
        <v>872</v>
      </c>
      <c r="G1692" s="190">
        <v>6.08E-2</v>
      </c>
      <c r="H1692" s="16" t="s">
        <v>14409</v>
      </c>
      <c r="I1692" s="6" t="s">
        <v>2024</v>
      </c>
    </row>
    <row r="1693" spans="1:9" ht="20.399999999999999" x14ac:dyDescent="0.3">
      <c r="A1693" s="30">
        <v>44994</v>
      </c>
      <c r="B1693" s="16" t="s">
        <v>7624</v>
      </c>
      <c r="C1693" s="16" t="s">
        <v>14410</v>
      </c>
      <c r="D1693" s="16" t="s">
        <v>14411</v>
      </c>
      <c r="E1693" s="16" t="s">
        <v>368</v>
      </c>
      <c r="F1693" s="16" t="s">
        <v>477</v>
      </c>
      <c r="G1693" s="190">
        <v>248.35650000000001</v>
      </c>
      <c r="H1693" s="16" t="s">
        <v>14412</v>
      </c>
      <c r="I1693" s="6" t="s">
        <v>2024</v>
      </c>
    </row>
    <row r="1694" spans="1:9" ht="20.399999999999999" x14ac:dyDescent="0.3">
      <c r="A1694" s="30">
        <v>44994</v>
      </c>
      <c r="B1694" s="16" t="s">
        <v>6161</v>
      </c>
      <c r="C1694" s="16" t="s">
        <v>14413</v>
      </c>
      <c r="D1694" s="16" t="s">
        <v>14414</v>
      </c>
      <c r="E1694" s="16" t="s">
        <v>368</v>
      </c>
      <c r="F1694" s="16" t="s">
        <v>634</v>
      </c>
      <c r="G1694" s="190">
        <v>306.18279999999999</v>
      </c>
      <c r="H1694" s="16" t="s">
        <v>14415</v>
      </c>
      <c r="I1694" s="6" t="s">
        <v>2024</v>
      </c>
    </row>
    <row r="1695" spans="1:9" ht="20.399999999999999" x14ac:dyDescent="0.3">
      <c r="A1695" s="30">
        <v>44994</v>
      </c>
      <c r="B1695" s="16" t="s">
        <v>14416</v>
      </c>
      <c r="C1695" s="16" t="s">
        <v>14417</v>
      </c>
      <c r="D1695" s="16" t="s">
        <v>4079</v>
      </c>
      <c r="E1695" s="16" t="s">
        <v>478</v>
      </c>
      <c r="F1695" s="16" t="s">
        <v>8243</v>
      </c>
      <c r="G1695" s="190">
        <v>0.58730000000000004</v>
      </c>
      <c r="H1695" s="16" t="s">
        <v>14418</v>
      </c>
      <c r="I1695" s="6" t="s">
        <v>2024</v>
      </c>
    </row>
    <row r="1696" spans="1:9" ht="20.399999999999999" x14ac:dyDescent="0.3">
      <c r="A1696" s="30">
        <v>44994</v>
      </c>
      <c r="B1696" s="16" t="s">
        <v>14419</v>
      </c>
      <c r="C1696" s="16" t="s">
        <v>14420</v>
      </c>
      <c r="D1696" s="16" t="s">
        <v>2172</v>
      </c>
      <c r="E1696" s="16" t="s">
        <v>478</v>
      </c>
      <c r="F1696" s="16" t="s">
        <v>872</v>
      </c>
      <c r="G1696" s="190">
        <v>1.7100000000000001E-2</v>
      </c>
      <c r="H1696" s="16" t="s">
        <v>14421</v>
      </c>
      <c r="I1696" s="6" t="s">
        <v>2024</v>
      </c>
    </row>
    <row r="1697" spans="1:9" ht="20.399999999999999" x14ac:dyDescent="0.3">
      <c r="A1697" s="30">
        <v>44994</v>
      </c>
      <c r="B1697" s="16" t="s">
        <v>14422</v>
      </c>
      <c r="C1697" s="16" t="s">
        <v>14423</v>
      </c>
      <c r="D1697" s="16" t="s">
        <v>9465</v>
      </c>
      <c r="E1697" s="16" t="s">
        <v>363</v>
      </c>
      <c r="F1697" s="16" t="s">
        <v>7369</v>
      </c>
      <c r="G1697" s="190">
        <v>57.137099999999997</v>
      </c>
      <c r="H1697" s="16" t="s">
        <v>14424</v>
      </c>
      <c r="I1697" s="6" t="s">
        <v>2024</v>
      </c>
    </row>
    <row r="1698" spans="1:9" ht="20.399999999999999" x14ac:dyDescent="0.3">
      <c r="A1698" s="30">
        <v>44994</v>
      </c>
      <c r="B1698" s="16" t="s">
        <v>14425</v>
      </c>
      <c r="C1698" s="16" t="s">
        <v>14426</v>
      </c>
      <c r="D1698" s="16" t="s">
        <v>14427</v>
      </c>
      <c r="E1698" s="16" t="s">
        <v>368</v>
      </c>
      <c r="F1698" s="16" t="s">
        <v>7369</v>
      </c>
      <c r="G1698" s="190">
        <v>47.9253</v>
      </c>
      <c r="H1698" s="16" t="s">
        <v>14428</v>
      </c>
      <c r="I1698" s="6" t="s">
        <v>2024</v>
      </c>
    </row>
    <row r="1699" spans="1:9" ht="20.399999999999999" x14ac:dyDescent="0.3">
      <c r="A1699" s="30">
        <v>44994</v>
      </c>
      <c r="B1699" s="16" t="s">
        <v>14429</v>
      </c>
      <c r="C1699" s="16" t="s">
        <v>14430</v>
      </c>
      <c r="D1699" s="16" t="s">
        <v>14431</v>
      </c>
      <c r="E1699" s="16" t="s">
        <v>363</v>
      </c>
      <c r="F1699" s="16" t="s">
        <v>7369</v>
      </c>
      <c r="G1699" s="190">
        <v>13.696999999999999</v>
      </c>
      <c r="H1699" s="16" t="s">
        <v>14432</v>
      </c>
      <c r="I1699" s="6" t="s">
        <v>2024</v>
      </c>
    </row>
    <row r="1700" spans="1:9" ht="20.399999999999999" x14ac:dyDescent="0.3">
      <c r="A1700" s="30">
        <v>44994</v>
      </c>
      <c r="B1700" s="16" t="s">
        <v>14433</v>
      </c>
      <c r="C1700" s="16" t="s">
        <v>14434</v>
      </c>
      <c r="D1700" s="16" t="s">
        <v>9013</v>
      </c>
      <c r="E1700" s="16" t="s">
        <v>363</v>
      </c>
      <c r="F1700" s="16" t="s">
        <v>7369</v>
      </c>
      <c r="G1700" s="190">
        <v>9.9152000000000005</v>
      </c>
      <c r="H1700" s="16" t="s">
        <v>14435</v>
      </c>
      <c r="I1700" s="6" t="s">
        <v>2024</v>
      </c>
    </row>
    <row r="1701" spans="1:9" ht="20.399999999999999" x14ac:dyDescent="0.3">
      <c r="A1701" s="30">
        <v>44994</v>
      </c>
      <c r="B1701" s="16" t="s">
        <v>14436</v>
      </c>
      <c r="C1701" s="16" t="s">
        <v>14437</v>
      </c>
      <c r="D1701" s="16" t="s">
        <v>9461</v>
      </c>
      <c r="E1701" s="16" t="s">
        <v>363</v>
      </c>
      <c r="F1701" s="16" t="s">
        <v>7369</v>
      </c>
      <c r="G1701" s="190">
        <v>10.0253</v>
      </c>
      <c r="H1701" s="16" t="s">
        <v>14438</v>
      </c>
      <c r="I1701" s="6" t="s">
        <v>2024</v>
      </c>
    </row>
    <row r="1702" spans="1:9" ht="20.399999999999999" x14ac:dyDescent="0.3">
      <c r="A1702" s="30">
        <v>44994</v>
      </c>
      <c r="B1702" s="16" t="s">
        <v>14439</v>
      </c>
      <c r="C1702" s="16" t="s">
        <v>14440</v>
      </c>
      <c r="D1702" s="16" t="s">
        <v>14441</v>
      </c>
      <c r="E1702" s="16" t="s">
        <v>363</v>
      </c>
      <c r="F1702" s="16" t="s">
        <v>7369</v>
      </c>
      <c r="G1702" s="190">
        <v>35.544899999999998</v>
      </c>
      <c r="H1702" s="16" t="s">
        <v>14442</v>
      </c>
      <c r="I1702" s="6" t="s">
        <v>2024</v>
      </c>
    </row>
    <row r="1703" spans="1:9" ht="20.399999999999999" x14ac:dyDescent="0.3">
      <c r="A1703" s="30">
        <v>44994</v>
      </c>
      <c r="B1703" s="16" t="s">
        <v>14443</v>
      </c>
      <c r="C1703" s="16" t="s">
        <v>14444</v>
      </c>
      <c r="D1703" s="16" t="s">
        <v>4253</v>
      </c>
      <c r="E1703" s="16" t="s">
        <v>363</v>
      </c>
      <c r="F1703" s="16" t="s">
        <v>7369</v>
      </c>
      <c r="G1703" s="190">
        <v>28.596</v>
      </c>
      <c r="H1703" s="16" t="s">
        <v>14445</v>
      </c>
      <c r="I1703" s="6" t="s">
        <v>2024</v>
      </c>
    </row>
    <row r="1704" spans="1:9" ht="20.399999999999999" x14ac:dyDescent="0.3">
      <c r="A1704" s="30">
        <v>44994</v>
      </c>
      <c r="B1704" s="16" t="s">
        <v>14446</v>
      </c>
      <c r="C1704" s="16" t="s">
        <v>14447</v>
      </c>
      <c r="D1704" s="16" t="s">
        <v>14448</v>
      </c>
      <c r="E1704" s="16" t="s">
        <v>478</v>
      </c>
      <c r="F1704" s="16" t="s">
        <v>872</v>
      </c>
      <c r="G1704" s="190">
        <v>0.1212</v>
      </c>
      <c r="H1704" s="16" t="s">
        <v>14449</v>
      </c>
      <c r="I1704" s="6" t="s">
        <v>2024</v>
      </c>
    </row>
    <row r="1705" spans="1:9" ht="20.399999999999999" x14ac:dyDescent="0.3">
      <c r="A1705" s="30">
        <v>44994</v>
      </c>
      <c r="B1705" s="16" t="s">
        <v>14450</v>
      </c>
      <c r="C1705" s="16" t="s">
        <v>14451</v>
      </c>
      <c r="D1705" s="16" t="s">
        <v>2842</v>
      </c>
      <c r="E1705" s="16" t="s">
        <v>363</v>
      </c>
      <c r="F1705" s="16" t="s">
        <v>872</v>
      </c>
      <c r="G1705" s="190">
        <v>0.16919999999999999</v>
      </c>
      <c r="H1705" s="16" t="s">
        <v>14452</v>
      </c>
      <c r="I1705" s="6" t="s">
        <v>2024</v>
      </c>
    </row>
    <row r="1706" spans="1:9" ht="30.6" x14ac:dyDescent="0.3">
      <c r="A1706" s="30">
        <v>44994</v>
      </c>
      <c r="B1706" s="16" t="s">
        <v>14453</v>
      </c>
      <c r="C1706" s="16" t="s">
        <v>14454</v>
      </c>
      <c r="D1706" s="16" t="s">
        <v>14455</v>
      </c>
      <c r="E1706" s="16" t="s">
        <v>368</v>
      </c>
      <c r="F1706" s="16" t="s">
        <v>4337</v>
      </c>
      <c r="G1706" s="190">
        <v>172.04560000000001</v>
      </c>
      <c r="H1706" s="16" t="s">
        <v>14456</v>
      </c>
      <c r="I1706" s="6" t="s">
        <v>2024</v>
      </c>
    </row>
    <row r="1707" spans="1:9" ht="20.399999999999999" x14ac:dyDescent="0.3">
      <c r="A1707" s="30">
        <v>44994</v>
      </c>
      <c r="B1707" s="16" t="s">
        <v>14457</v>
      </c>
      <c r="C1707" s="16" t="s">
        <v>14458</v>
      </c>
      <c r="D1707" s="16" t="s">
        <v>14459</v>
      </c>
      <c r="E1707" s="16" t="s">
        <v>363</v>
      </c>
      <c r="F1707" s="16" t="s">
        <v>7369</v>
      </c>
      <c r="G1707" s="190">
        <v>22.997800000000002</v>
      </c>
      <c r="H1707" s="16" t="s">
        <v>14460</v>
      </c>
      <c r="I1707" s="6" t="s">
        <v>2024</v>
      </c>
    </row>
    <row r="1708" spans="1:9" ht="20.399999999999999" x14ac:dyDescent="0.3">
      <c r="A1708" s="30">
        <v>44994</v>
      </c>
      <c r="B1708" s="16" t="s">
        <v>4501</v>
      </c>
      <c r="C1708" s="16" t="s">
        <v>14461</v>
      </c>
      <c r="D1708" s="16" t="s">
        <v>14462</v>
      </c>
      <c r="E1708" s="16" t="s">
        <v>363</v>
      </c>
      <c r="F1708" s="16" t="s">
        <v>362</v>
      </c>
      <c r="G1708" s="190">
        <v>2.5527000000000002</v>
      </c>
      <c r="H1708" s="16" t="s">
        <v>14463</v>
      </c>
      <c r="I1708" s="6" t="s">
        <v>2024</v>
      </c>
    </row>
    <row r="1709" spans="1:9" ht="20.399999999999999" x14ac:dyDescent="0.3">
      <c r="A1709" s="30">
        <v>44994</v>
      </c>
      <c r="B1709" s="16" t="s">
        <v>13690</v>
      </c>
      <c r="C1709" s="16" t="s">
        <v>14464</v>
      </c>
      <c r="D1709" s="16" t="s">
        <v>7862</v>
      </c>
      <c r="E1709" s="16" t="s">
        <v>368</v>
      </c>
      <c r="F1709" s="16" t="s">
        <v>362</v>
      </c>
      <c r="G1709" s="190">
        <v>118.6101</v>
      </c>
      <c r="H1709" s="16" t="s">
        <v>14465</v>
      </c>
      <c r="I1709" s="6" t="s">
        <v>2024</v>
      </c>
    </row>
    <row r="1710" spans="1:9" ht="20.399999999999999" x14ac:dyDescent="0.3">
      <c r="A1710" s="30">
        <v>44994</v>
      </c>
      <c r="B1710" s="16" t="s">
        <v>14466</v>
      </c>
      <c r="C1710" s="16" t="s">
        <v>14467</v>
      </c>
      <c r="D1710" s="16" t="s">
        <v>14468</v>
      </c>
      <c r="E1710" s="16" t="s">
        <v>478</v>
      </c>
      <c r="F1710" s="16" t="s">
        <v>8243</v>
      </c>
      <c r="G1710" s="190">
        <v>3.95E-2</v>
      </c>
      <c r="H1710" s="16" t="s">
        <v>14469</v>
      </c>
      <c r="I1710" s="6" t="s">
        <v>2024</v>
      </c>
    </row>
    <row r="1711" spans="1:9" ht="20.399999999999999" x14ac:dyDescent="0.3">
      <c r="A1711" s="30">
        <v>44994</v>
      </c>
      <c r="B1711" s="16" t="s">
        <v>14470</v>
      </c>
      <c r="C1711" s="16" t="s">
        <v>14471</v>
      </c>
      <c r="D1711" s="16" t="s">
        <v>3388</v>
      </c>
      <c r="E1711" s="16" t="s">
        <v>363</v>
      </c>
      <c r="F1711" s="16" t="s">
        <v>8243</v>
      </c>
      <c r="G1711" s="190">
        <v>0.1278</v>
      </c>
      <c r="H1711" s="16" t="s">
        <v>14472</v>
      </c>
      <c r="I1711" s="6" t="s">
        <v>2024</v>
      </c>
    </row>
    <row r="1712" spans="1:9" ht="20.399999999999999" x14ac:dyDescent="0.3">
      <c r="A1712" s="30">
        <v>44994</v>
      </c>
      <c r="B1712" s="16" t="s">
        <v>14473</v>
      </c>
      <c r="C1712" s="16" t="s">
        <v>14474</v>
      </c>
      <c r="D1712" s="16" t="s">
        <v>14475</v>
      </c>
      <c r="E1712" s="16" t="s">
        <v>363</v>
      </c>
      <c r="F1712" s="16" t="s">
        <v>872</v>
      </c>
      <c r="G1712" s="190">
        <v>0.58889999999999998</v>
      </c>
      <c r="H1712" s="16" t="s">
        <v>14476</v>
      </c>
      <c r="I1712" s="6" t="s">
        <v>2024</v>
      </c>
    </row>
    <row r="1713" spans="1:9" ht="20.399999999999999" x14ac:dyDescent="0.3">
      <c r="A1713" s="30">
        <v>44994</v>
      </c>
      <c r="B1713" s="16" t="s">
        <v>14477</v>
      </c>
      <c r="C1713" s="16" t="s">
        <v>14478</v>
      </c>
      <c r="D1713" s="16" t="s">
        <v>14479</v>
      </c>
      <c r="E1713" s="16" t="s">
        <v>363</v>
      </c>
      <c r="F1713" s="16" t="s">
        <v>872</v>
      </c>
      <c r="G1713" s="190">
        <v>9.0300000000000005E-2</v>
      </c>
      <c r="H1713" s="16" t="s">
        <v>14480</v>
      </c>
      <c r="I1713" s="6" t="s">
        <v>2024</v>
      </c>
    </row>
    <row r="1714" spans="1:9" ht="40.799999999999997" x14ac:dyDescent="0.3">
      <c r="A1714" s="30">
        <v>44994</v>
      </c>
      <c r="B1714" s="16" t="s">
        <v>14481</v>
      </c>
      <c r="C1714" s="16" t="s">
        <v>14482</v>
      </c>
      <c r="D1714" s="16" t="s">
        <v>14483</v>
      </c>
      <c r="E1714" s="16" t="s">
        <v>368</v>
      </c>
      <c r="F1714" s="16" t="s">
        <v>373</v>
      </c>
      <c r="G1714" s="190">
        <v>355.95389999999998</v>
      </c>
      <c r="H1714" s="16" t="s">
        <v>14484</v>
      </c>
      <c r="I1714" s="6" t="s">
        <v>2024</v>
      </c>
    </row>
    <row r="1715" spans="1:9" ht="20.399999999999999" x14ac:dyDescent="0.3">
      <c r="A1715" s="30">
        <v>44994</v>
      </c>
      <c r="B1715" s="16" t="s">
        <v>14485</v>
      </c>
      <c r="C1715" s="16" t="s">
        <v>14486</v>
      </c>
      <c r="D1715" s="16" t="s">
        <v>14487</v>
      </c>
      <c r="E1715" s="16" t="s">
        <v>363</v>
      </c>
      <c r="F1715" s="16" t="s">
        <v>872</v>
      </c>
      <c r="G1715" s="190">
        <v>2.6642000000000001</v>
      </c>
      <c r="H1715" s="16" t="s">
        <v>14488</v>
      </c>
      <c r="I1715" s="6" t="s">
        <v>2024</v>
      </c>
    </row>
    <row r="1716" spans="1:9" ht="20.399999999999999" x14ac:dyDescent="0.3">
      <c r="A1716" s="30">
        <v>44994</v>
      </c>
      <c r="B1716" s="16" t="s">
        <v>14489</v>
      </c>
      <c r="C1716" s="16" t="s">
        <v>14490</v>
      </c>
      <c r="D1716" s="16" t="s">
        <v>3386</v>
      </c>
      <c r="E1716" s="16" t="s">
        <v>363</v>
      </c>
      <c r="F1716" s="16" t="s">
        <v>14491</v>
      </c>
      <c r="G1716" s="190">
        <v>5.5621999999999998</v>
      </c>
      <c r="H1716" s="16" t="s">
        <v>14492</v>
      </c>
      <c r="I1716" s="6" t="s">
        <v>2024</v>
      </c>
    </row>
    <row r="1717" spans="1:9" ht="20.399999999999999" x14ac:dyDescent="0.3">
      <c r="A1717" s="30">
        <v>44994</v>
      </c>
      <c r="B1717" s="16" t="s">
        <v>14493</v>
      </c>
      <c r="C1717" s="16" t="s">
        <v>14494</v>
      </c>
      <c r="D1717" s="16" t="s">
        <v>4276</v>
      </c>
      <c r="E1717" s="16" t="s">
        <v>363</v>
      </c>
      <c r="F1717" s="16" t="s">
        <v>872</v>
      </c>
      <c r="G1717" s="190">
        <v>0.1724</v>
      </c>
      <c r="H1717" s="16" t="s">
        <v>14495</v>
      </c>
      <c r="I1717" s="6" t="s">
        <v>2024</v>
      </c>
    </row>
    <row r="1718" spans="1:9" ht="20.399999999999999" x14ac:dyDescent="0.3">
      <c r="A1718" s="30">
        <v>44994</v>
      </c>
      <c r="B1718" s="16" t="s">
        <v>14496</v>
      </c>
      <c r="C1718" s="16" t="s">
        <v>14497</v>
      </c>
      <c r="D1718" s="16" t="s">
        <v>6192</v>
      </c>
      <c r="E1718" s="16" t="s">
        <v>363</v>
      </c>
      <c r="F1718" s="16" t="s">
        <v>872</v>
      </c>
      <c r="G1718" s="190">
        <v>1.7450000000000001</v>
      </c>
      <c r="H1718" s="16" t="s">
        <v>14498</v>
      </c>
      <c r="I1718" s="6" t="s">
        <v>2024</v>
      </c>
    </row>
    <row r="1719" spans="1:9" ht="20.399999999999999" x14ac:dyDescent="0.3">
      <c r="A1719" s="30">
        <v>44994</v>
      </c>
      <c r="B1719" s="16" t="s">
        <v>14499</v>
      </c>
      <c r="C1719" s="16" t="s">
        <v>14500</v>
      </c>
      <c r="D1719" s="16" t="s">
        <v>3399</v>
      </c>
      <c r="E1719" s="16" t="s">
        <v>478</v>
      </c>
      <c r="F1719" s="16" t="s">
        <v>872</v>
      </c>
      <c r="G1719" s="190">
        <v>6.9800000000000001E-2</v>
      </c>
      <c r="H1719" s="16" t="s">
        <v>14501</v>
      </c>
      <c r="I1719" s="6" t="s">
        <v>2024</v>
      </c>
    </row>
    <row r="1720" spans="1:9" ht="30.6" x14ac:dyDescent="0.3">
      <c r="A1720" s="30">
        <v>44994</v>
      </c>
      <c r="B1720" s="16" t="s">
        <v>14502</v>
      </c>
      <c r="C1720" s="16" t="s">
        <v>14503</v>
      </c>
      <c r="D1720" s="16" t="s">
        <v>14504</v>
      </c>
      <c r="E1720" s="16" t="s">
        <v>368</v>
      </c>
      <c r="F1720" s="16" t="s">
        <v>7369</v>
      </c>
      <c r="G1720" s="190">
        <v>273.10930000000002</v>
      </c>
      <c r="H1720" s="16" t="s">
        <v>14505</v>
      </c>
      <c r="I1720" s="6" t="s">
        <v>2024</v>
      </c>
    </row>
    <row r="1721" spans="1:9" ht="20.399999999999999" x14ac:dyDescent="0.3">
      <c r="A1721" s="30">
        <v>44994</v>
      </c>
      <c r="B1721" s="16" t="s">
        <v>14506</v>
      </c>
      <c r="C1721" s="16" t="s">
        <v>14507</v>
      </c>
      <c r="D1721" s="16" t="s">
        <v>3587</v>
      </c>
      <c r="E1721" s="16" t="s">
        <v>368</v>
      </c>
      <c r="F1721" s="16" t="s">
        <v>7369</v>
      </c>
      <c r="G1721" s="190">
        <v>88.875799999999998</v>
      </c>
      <c r="H1721" s="16" t="s">
        <v>14508</v>
      </c>
      <c r="I1721" s="6" t="s">
        <v>2024</v>
      </c>
    </row>
    <row r="1722" spans="1:9" ht="40.799999999999997" x14ac:dyDescent="0.3">
      <c r="A1722" s="30">
        <v>44994</v>
      </c>
      <c r="B1722" s="16" t="s">
        <v>14509</v>
      </c>
      <c r="C1722" s="16" t="s">
        <v>14510</v>
      </c>
      <c r="D1722" s="16" t="s">
        <v>14511</v>
      </c>
      <c r="E1722" s="16" t="s">
        <v>368</v>
      </c>
      <c r="F1722" s="16" t="s">
        <v>7369</v>
      </c>
      <c r="G1722" s="190">
        <v>218.56729999999999</v>
      </c>
      <c r="H1722" s="16" t="s">
        <v>14512</v>
      </c>
      <c r="I1722" s="6" t="s">
        <v>2024</v>
      </c>
    </row>
    <row r="1723" spans="1:9" ht="51" x14ac:dyDescent="0.3">
      <c r="A1723" s="30">
        <v>44994</v>
      </c>
      <c r="B1723" s="16" t="s">
        <v>14513</v>
      </c>
      <c r="C1723" s="16" t="s">
        <v>14514</v>
      </c>
      <c r="D1723" s="16" t="s">
        <v>14515</v>
      </c>
      <c r="E1723" s="16" t="s">
        <v>368</v>
      </c>
      <c r="F1723" s="16" t="s">
        <v>7369</v>
      </c>
      <c r="G1723" s="190">
        <v>548.23410000000001</v>
      </c>
      <c r="H1723" s="16" t="s">
        <v>14516</v>
      </c>
      <c r="I1723" s="6" t="s">
        <v>2024</v>
      </c>
    </row>
    <row r="1724" spans="1:9" ht="40.799999999999997" x14ac:dyDescent="0.3">
      <c r="A1724" s="30">
        <v>44994</v>
      </c>
      <c r="B1724" s="16" t="s">
        <v>14517</v>
      </c>
      <c r="C1724" s="16" t="s">
        <v>14518</v>
      </c>
      <c r="D1724" s="16" t="s">
        <v>14519</v>
      </c>
      <c r="E1724" s="16" t="s">
        <v>368</v>
      </c>
      <c r="F1724" s="16" t="s">
        <v>7369</v>
      </c>
      <c r="G1724" s="190">
        <v>263.47809999999998</v>
      </c>
      <c r="H1724" s="16" t="s">
        <v>14520</v>
      </c>
      <c r="I1724" s="6" t="s">
        <v>2024</v>
      </c>
    </row>
    <row r="1725" spans="1:9" ht="81.599999999999994" x14ac:dyDescent="0.3">
      <c r="A1725" s="30">
        <v>44994</v>
      </c>
      <c r="B1725" s="16" t="s">
        <v>14521</v>
      </c>
      <c r="C1725" s="16" t="s">
        <v>14522</v>
      </c>
      <c r="D1725" s="16" t="s">
        <v>14523</v>
      </c>
      <c r="E1725" s="16" t="s">
        <v>368</v>
      </c>
      <c r="F1725" s="16" t="s">
        <v>14524</v>
      </c>
      <c r="G1725" s="190">
        <v>676.72940000000006</v>
      </c>
      <c r="H1725" s="16" t="s">
        <v>14525</v>
      </c>
      <c r="I1725" s="6" t="s">
        <v>2024</v>
      </c>
    </row>
    <row r="1726" spans="1:9" ht="20.399999999999999" x14ac:dyDescent="0.3">
      <c r="A1726" s="30">
        <v>44994</v>
      </c>
      <c r="B1726" s="16" t="s">
        <v>14526</v>
      </c>
      <c r="C1726" s="16" t="s">
        <v>14527</v>
      </c>
      <c r="D1726" s="16" t="s">
        <v>14528</v>
      </c>
      <c r="E1726" s="16" t="s">
        <v>363</v>
      </c>
      <c r="F1726" s="16" t="s">
        <v>634</v>
      </c>
      <c r="G1726" s="190">
        <v>9.2086000000000006</v>
      </c>
      <c r="H1726" s="16" t="s">
        <v>14529</v>
      </c>
      <c r="I1726" s="6" t="s">
        <v>2024</v>
      </c>
    </row>
    <row r="1727" spans="1:9" ht="30.6" x14ac:dyDescent="0.3">
      <c r="A1727" s="30">
        <v>44994</v>
      </c>
      <c r="B1727" s="16" t="s">
        <v>14530</v>
      </c>
      <c r="C1727" s="16" t="s">
        <v>14531</v>
      </c>
      <c r="D1727" s="16" t="s">
        <v>14532</v>
      </c>
      <c r="E1727" s="16" t="s">
        <v>368</v>
      </c>
      <c r="F1727" s="16" t="s">
        <v>643</v>
      </c>
      <c r="G1727" s="190">
        <v>68.627600000000001</v>
      </c>
      <c r="H1727" s="16" t="s">
        <v>14533</v>
      </c>
      <c r="I1727" s="6" t="s">
        <v>2024</v>
      </c>
    </row>
    <row r="1728" spans="1:9" ht="20.399999999999999" x14ac:dyDescent="0.3">
      <c r="A1728" s="30">
        <v>44994</v>
      </c>
      <c r="B1728" s="16" t="s">
        <v>14534</v>
      </c>
      <c r="C1728" s="16" t="s">
        <v>14535</v>
      </c>
      <c r="D1728" s="16" t="s">
        <v>14536</v>
      </c>
      <c r="E1728" s="16" t="s">
        <v>368</v>
      </c>
      <c r="F1728" s="16" t="s">
        <v>362</v>
      </c>
      <c r="G1728" s="190">
        <v>12.7179</v>
      </c>
      <c r="H1728" s="16" t="s">
        <v>14537</v>
      </c>
      <c r="I1728" s="6" t="s">
        <v>2024</v>
      </c>
    </row>
    <row r="1729" spans="1:9" ht="20.399999999999999" x14ac:dyDescent="0.3">
      <c r="A1729" s="35">
        <v>44994</v>
      </c>
      <c r="B1729" s="36" t="s">
        <v>14538</v>
      </c>
      <c r="C1729" s="36" t="s">
        <v>14539</v>
      </c>
      <c r="D1729" s="36" t="s">
        <v>14540</v>
      </c>
      <c r="E1729" s="36" t="s">
        <v>363</v>
      </c>
      <c r="F1729" s="36" t="s">
        <v>373</v>
      </c>
      <c r="G1729" s="172">
        <v>3.2164999999999999</v>
      </c>
      <c r="H1729" s="36" t="s">
        <v>14966</v>
      </c>
      <c r="I1729" s="38" t="s">
        <v>14967</v>
      </c>
    </row>
    <row r="1730" spans="1:9" ht="20.399999999999999" x14ac:dyDescent="0.3">
      <c r="A1730" s="30">
        <v>44994</v>
      </c>
      <c r="B1730" s="16" t="s">
        <v>14541</v>
      </c>
      <c r="C1730" s="16" t="s">
        <v>14542</v>
      </c>
      <c r="D1730" s="16" t="s">
        <v>3957</v>
      </c>
      <c r="E1730" s="16" t="s">
        <v>478</v>
      </c>
      <c r="F1730" s="16" t="s">
        <v>8046</v>
      </c>
      <c r="G1730" s="190">
        <v>9.2399999999999996E-2</v>
      </c>
      <c r="H1730" s="16" t="s">
        <v>14543</v>
      </c>
      <c r="I1730" s="6" t="s">
        <v>2024</v>
      </c>
    </row>
    <row r="1731" spans="1:9" ht="20.399999999999999" x14ac:dyDescent="0.3">
      <c r="A1731" s="30">
        <v>44994</v>
      </c>
      <c r="B1731" s="16" t="s">
        <v>14544</v>
      </c>
      <c r="C1731" s="16" t="s">
        <v>14545</v>
      </c>
      <c r="D1731" s="16" t="s">
        <v>7476</v>
      </c>
      <c r="E1731" s="16" t="s">
        <v>363</v>
      </c>
      <c r="F1731" s="16" t="s">
        <v>872</v>
      </c>
      <c r="G1731" s="190">
        <v>4.7399999999999998E-2</v>
      </c>
      <c r="H1731" s="16" t="s">
        <v>14546</v>
      </c>
      <c r="I1731" s="6" t="s">
        <v>2024</v>
      </c>
    </row>
    <row r="1732" spans="1:9" ht="20.399999999999999" x14ac:dyDescent="0.3">
      <c r="A1732" s="30">
        <v>44994</v>
      </c>
      <c r="B1732" s="16" t="s">
        <v>14547</v>
      </c>
      <c r="C1732" s="16" t="s">
        <v>14548</v>
      </c>
      <c r="D1732" s="16" t="s">
        <v>3437</v>
      </c>
      <c r="E1732" s="16" t="s">
        <v>363</v>
      </c>
      <c r="F1732" s="16" t="s">
        <v>872</v>
      </c>
      <c r="G1732" s="190">
        <v>8.4199999999999997E-2</v>
      </c>
      <c r="H1732" s="16" t="s">
        <v>14549</v>
      </c>
      <c r="I1732" s="6" t="s">
        <v>2024</v>
      </c>
    </row>
    <row r="1733" spans="1:9" ht="20.399999999999999" x14ac:dyDescent="0.3">
      <c r="A1733" s="30">
        <v>44994</v>
      </c>
      <c r="B1733" s="16" t="s">
        <v>14550</v>
      </c>
      <c r="C1733" s="16" t="s">
        <v>14551</v>
      </c>
      <c r="D1733" s="16" t="s">
        <v>9555</v>
      </c>
      <c r="E1733" s="16" t="s">
        <v>363</v>
      </c>
      <c r="F1733" s="16" t="s">
        <v>872</v>
      </c>
      <c r="G1733" s="190">
        <v>4.3299999999999998E-2</v>
      </c>
      <c r="H1733" s="16" t="s">
        <v>14552</v>
      </c>
      <c r="I1733" s="6" t="s">
        <v>2024</v>
      </c>
    </row>
    <row r="1734" spans="1:9" ht="20.399999999999999" x14ac:dyDescent="0.3">
      <c r="A1734" s="30">
        <v>44994</v>
      </c>
      <c r="B1734" s="16" t="s">
        <v>14553</v>
      </c>
      <c r="C1734" s="16" t="s">
        <v>14554</v>
      </c>
      <c r="D1734" s="16" t="s">
        <v>14555</v>
      </c>
      <c r="E1734" s="16" t="s">
        <v>363</v>
      </c>
      <c r="F1734" s="16" t="s">
        <v>373</v>
      </c>
      <c r="G1734" s="190">
        <v>21.255600000000001</v>
      </c>
      <c r="H1734" s="16" t="s">
        <v>14556</v>
      </c>
      <c r="I1734" s="6" t="s">
        <v>2024</v>
      </c>
    </row>
    <row r="1735" spans="1:9" ht="20.399999999999999" x14ac:dyDescent="0.3">
      <c r="A1735" s="30">
        <v>44994</v>
      </c>
      <c r="B1735" s="16" t="s">
        <v>14557</v>
      </c>
      <c r="C1735" s="16" t="s">
        <v>14558</v>
      </c>
      <c r="D1735" s="16" t="s">
        <v>4564</v>
      </c>
      <c r="E1735" s="16" t="s">
        <v>368</v>
      </c>
      <c r="F1735" s="16" t="s">
        <v>872</v>
      </c>
      <c r="G1735" s="190">
        <v>1.7473000000000001</v>
      </c>
      <c r="H1735" s="16" t="s">
        <v>14559</v>
      </c>
      <c r="I1735" s="6" t="s">
        <v>2024</v>
      </c>
    </row>
    <row r="1736" spans="1:9" ht="20.399999999999999" x14ac:dyDescent="0.3">
      <c r="A1736" s="30">
        <v>44994</v>
      </c>
      <c r="B1736" s="16" t="s">
        <v>14560</v>
      </c>
      <c r="C1736" s="16" t="s">
        <v>14561</v>
      </c>
      <c r="D1736" s="16" t="s">
        <v>11679</v>
      </c>
      <c r="E1736" s="16" t="s">
        <v>478</v>
      </c>
      <c r="F1736" s="16" t="s">
        <v>872</v>
      </c>
      <c r="G1736" s="190">
        <v>9.5899999999999999E-2</v>
      </c>
      <c r="H1736" s="16" t="s">
        <v>14562</v>
      </c>
      <c r="I1736" s="6" t="s">
        <v>2024</v>
      </c>
    </row>
    <row r="1737" spans="1:9" ht="20.399999999999999" x14ac:dyDescent="0.3">
      <c r="A1737" s="30">
        <v>44994</v>
      </c>
      <c r="B1737" s="16" t="s">
        <v>14563</v>
      </c>
      <c r="C1737" s="16" t="s">
        <v>14564</v>
      </c>
      <c r="D1737" s="16" t="s">
        <v>5236</v>
      </c>
      <c r="E1737" s="16" t="s">
        <v>363</v>
      </c>
      <c r="F1737" s="16" t="s">
        <v>373</v>
      </c>
      <c r="G1737" s="190">
        <v>3.0287000000000002</v>
      </c>
      <c r="H1737" s="16" t="s">
        <v>14565</v>
      </c>
      <c r="I1737" s="6" t="s">
        <v>2024</v>
      </c>
    </row>
    <row r="1738" spans="1:9" ht="20.399999999999999" x14ac:dyDescent="0.3">
      <c r="A1738" s="30">
        <v>44994</v>
      </c>
      <c r="B1738" s="16" t="s">
        <v>14566</v>
      </c>
      <c r="C1738" s="16" t="s">
        <v>14567</v>
      </c>
      <c r="D1738" s="16" t="s">
        <v>7982</v>
      </c>
      <c r="E1738" s="16" t="s">
        <v>363</v>
      </c>
      <c r="F1738" s="16" t="s">
        <v>872</v>
      </c>
      <c r="G1738" s="190">
        <v>0.95369999999999999</v>
      </c>
      <c r="H1738" s="16" t="s">
        <v>14568</v>
      </c>
      <c r="I1738" s="6" t="s">
        <v>2024</v>
      </c>
    </row>
    <row r="1739" spans="1:9" ht="20.399999999999999" x14ac:dyDescent="0.3">
      <c r="A1739" s="30">
        <v>44994</v>
      </c>
      <c r="B1739" s="16" t="s">
        <v>14569</v>
      </c>
      <c r="C1739" s="16" t="s">
        <v>14570</v>
      </c>
      <c r="D1739" s="16" t="s">
        <v>14571</v>
      </c>
      <c r="E1739" s="16" t="s">
        <v>368</v>
      </c>
      <c r="F1739" s="16" t="s">
        <v>373</v>
      </c>
      <c r="G1739" s="190">
        <v>64.697900000000004</v>
      </c>
      <c r="H1739" s="16" t="s">
        <v>14572</v>
      </c>
      <c r="I1739" s="6" t="s">
        <v>2024</v>
      </c>
    </row>
    <row r="1740" spans="1:9" ht="20.399999999999999" x14ac:dyDescent="0.3">
      <c r="A1740" s="30">
        <v>44994</v>
      </c>
      <c r="B1740" s="16" t="s">
        <v>14573</v>
      </c>
      <c r="C1740" s="16" t="s">
        <v>14574</v>
      </c>
      <c r="D1740" s="16" t="s">
        <v>3442</v>
      </c>
      <c r="E1740" s="16" t="s">
        <v>478</v>
      </c>
      <c r="F1740" s="16" t="s">
        <v>872</v>
      </c>
      <c r="G1740" s="190">
        <v>0.39119999999999999</v>
      </c>
      <c r="H1740" s="16" t="s">
        <v>14575</v>
      </c>
      <c r="I1740" s="6" t="s">
        <v>2024</v>
      </c>
    </row>
    <row r="1741" spans="1:9" ht="20.399999999999999" x14ac:dyDescent="0.3">
      <c r="A1741" s="30">
        <v>44994</v>
      </c>
      <c r="B1741" s="16" t="s">
        <v>14576</v>
      </c>
      <c r="C1741" s="16" t="s">
        <v>14577</v>
      </c>
      <c r="D1741" s="16" t="s">
        <v>3446</v>
      </c>
      <c r="E1741" s="16" t="s">
        <v>478</v>
      </c>
      <c r="F1741" s="16" t="s">
        <v>872</v>
      </c>
      <c r="G1741" s="190">
        <v>1.61E-2</v>
      </c>
      <c r="H1741" s="16" t="s">
        <v>14578</v>
      </c>
      <c r="I1741" s="6" t="s">
        <v>2024</v>
      </c>
    </row>
    <row r="1742" spans="1:9" ht="20.399999999999999" x14ac:dyDescent="0.3">
      <c r="A1742" s="30">
        <v>44994</v>
      </c>
      <c r="B1742" s="16" t="s">
        <v>14579</v>
      </c>
      <c r="C1742" s="16" t="s">
        <v>14580</v>
      </c>
      <c r="D1742" s="16" t="s">
        <v>14581</v>
      </c>
      <c r="E1742" s="16" t="s">
        <v>478</v>
      </c>
      <c r="F1742" s="16" t="s">
        <v>872</v>
      </c>
      <c r="G1742" s="190">
        <v>6.8099999999999994E-2</v>
      </c>
      <c r="H1742" s="16" t="s">
        <v>14582</v>
      </c>
      <c r="I1742" s="6" t="s">
        <v>2024</v>
      </c>
    </row>
    <row r="1743" spans="1:9" ht="20.399999999999999" x14ac:dyDescent="0.3">
      <c r="A1743" s="30">
        <v>44994</v>
      </c>
      <c r="B1743" s="16" t="s">
        <v>14583</v>
      </c>
      <c r="C1743" s="16" t="s">
        <v>14584</v>
      </c>
      <c r="D1743" s="16" t="s">
        <v>5767</v>
      </c>
      <c r="E1743" s="16" t="s">
        <v>363</v>
      </c>
      <c r="F1743" s="16" t="s">
        <v>872</v>
      </c>
      <c r="G1743" s="190">
        <v>0.224</v>
      </c>
      <c r="H1743" s="16" t="s">
        <v>14585</v>
      </c>
      <c r="I1743" s="6" t="s">
        <v>2024</v>
      </c>
    </row>
    <row r="1744" spans="1:9" ht="20.399999999999999" x14ac:dyDescent="0.3">
      <c r="A1744" s="30">
        <v>44994</v>
      </c>
      <c r="B1744" s="16" t="s">
        <v>14586</v>
      </c>
      <c r="C1744" s="16" t="s">
        <v>14587</v>
      </c>
      <c r="D1744" s="16" t="s">
        <v>11679</v>
      </c>
      <c r="E1744" s="16" t="s">
        <v>478</v>
      </c>
      <c r="F1744" s="16" t="s">
        <v>872</v>
      </c>
      <c r="G1744" s="190">
        <v>2.0899999999999998E-2</v>
      </c>
      <c r="H1744" s="16" t="s">
        <v>14588</v>
      </c>
      <c r="I1744" s="6" t="s">
        <v>2024</v>
      </c>
    </row>
    <row r="1745" spans="1:9" ht="20.399999999999999" x14ac:dyDescent="0.3">
      <c r="A1745" s="30">
        <v>44994</v>
      </c>
      <c r="B1745" s="16" t="s">
        <v>14589</v>
      </c>
      <c r="C1745" s="16" t="s">
        <v>14590</v>
      </c>
      <c r="D1745" s="16" t="s">
        <v>9604</v>
      </c>
      <c r="E1745" s="16" t="s">
        <v>478</v>
      </c>
      <c r="F1745" s="16" t="s">
        <v>872</v>
      </c>
      <c r="G1745" s="190">
        <v>3.5999999999999997E-2</v>
      </c>
      <c r="H1745" s="16" t="s">
        <v>14591</v>
      </c>
      <c r="I1745" s="6" t="s">
        <v>2024</v>
      </c>
    </row>
    <row r="1746" spans="1:9" ht="20.399999999999999" x14ac:dyDescent="0.3">
      <c r="A1746" s="30">
        <v>44994</v>
      </c>
      <c r="B1746" s="16" t="s">
        <v>14592</v>
      </c>
      <c r="C1746" s="16" t="s">
        <v>14593</v>
      </c>
      <c r="D1746" s="16" t="s">
        <v>13236</v>
      </c>
      <c r="E1746" s="16" t="s">
        <v>363</v>
      </c>
      <c r="F1746" s="16" t="s">
        <v>872</v>
      </c>
      <c r="G1746" s="190">
        <v>6.6299999999999998E-2</v>
      </c>
      <c r="H1746" s="16" t="s">
        <v>14594</v>
      </c>
      <c r="I1746" s="6" t="s">
        <v>2024</v>
      </c>
    </row>
    <row r="1747" spans="1:9" ht="51" x14ac:dyDescent="0.3">
      <c r="A1747" s="30">
        <v>44994</v>
      </c>
      <c r="B1747" s="16" t="s">
        <v>4710</v>
      </c>
      <c r="C1747" s="16" t="s">
        <v>14063</v>
      </c>
      <c r="D1747" s="16" t="s">
        <v>14062</v>
      </c>
      <c r="E1747" s="16" t="s">
        <v>368</v>
      </c>
      <c r="F1747" s="16" t="s">
        <v>373</v>
      </c>
      <c r="G1747" s="190">
        <v>282.8895</v>
      </c>
      <c r="H1747" s="16" t="s">
        <v>14060</v>
      </c>
      <c r="I1747" s="6" t="s">
        <v>2024</v>
      </c>
    </row>
    <row r="1748" spans="1:9" ht="20.399999999999999" x14ac:dyDescent="0.3">
      <c r="A1748" s="439">
        <v>44994</v>
      </c>
      <c r="B1748" s="25" t="s">
        <v>14064</v>
      </c>
      <c r="C1748" s="25" t="s">
        <v>14065</v>
      </c>
      <c r="D1748" s="25" t="s">
        <v>4954</v>
      </c>
      <c r="E1748" s="25" t="s">
        <v>363</v>
      </c>
      <c r="F1748" s="25" t="s">
        <v>872</v>
      </c>
      <c r="G1748" s="521">
        <v>0.59899999999999998</v>
      </c>
      <c r="H1748" s="25" t="s">
        <v>14061</v>
      </c>
      <c r="I1748" s="437" t="s">
        <v>2024</v>
      </c>
    </row>
    <row r="1749" spans="1:9" ht="20.399999999999999" x14ac:dyDescent="0.3">
      <c r="A1749" s="30">
        <v>45029</v>
      </c>
      <c r="B1749" s="4" t="s">
        <v>15156</v>
      </c>
      <c r="C1749" s="4" t="s">
        <v>15157</v>
      </c>
      <c r="D1749" s="4" t="s">
        <v>15158</v>
      </c>
      <c r="E1749" s="4" t="s">
        <v>363</v>
      </c>
      <c r="F1749" s="4" t="s">
        <v>872</v>
      </c>
      <c r="G1749" s="171">
        <v>9.06E-2</v>
      </c>
      <c r="H1749" s="4" t="s">
        <v>15159</v>
      </c>
      <c r="I1749" s="6" t="s">
        <v>2024</v>
      </c>
    </row>
    <row r="1750" spans="1:9" ht="20.399999999999999" x14ac:dyDescent="0.3">
      <c r="A1750" s="30">
        <v>45029</v>
      </c>
      <c r="B1750" s="4" t="s">
        <v>15160</v>
      </c>
      <c r="C1750" s="4" t="s">
        <v>15161</v>
      </c>
      <c r="D1750" s="4" t="s">
        <v>2432</v>
      </c>
      <c r="E1750" s="4" t="s">
        <v>478</v>
      </c>
      <c r="F1750" s="4" t="s">
        <v>872</v>
      </c>
      <c r="G1750" s="171">
        <v>0.01</v>
      </c>
      <c r="H1750" s="4" t="s">
        <v>15162</v>
      </c>
      <c r="I1750" s="6" t="s">
        <v>2024</v>
      </c>
    </row>
    <row r="1751" spans="1:9" ht="20.399999999999999" x14ac:dyDescent="0.3">
      <c r="A1751" s="30">
        <v>45029</v>
      </c>
      <c r="B1751" s="4" t="s">
        <v>15163</v>
      </c>
      <c r="C1751" s="4" t="s">
        <v>15164</v>
      </c>
      <c r="D1751" s="4" t="s">
        <v>4465</v>
      </c>
      <c r="E1751" s="4" t="s">
        <v>368</v>
      </c>
      <c r="F1751" s="4" t="s">
        <v>872</v>
      </c>
      <c r="G1751" s="171">
        <v>0.48380000000000001</v>
      </c>
      <c r="H1751" s="4" t="s">
        <v>15165</v>
      </c>
      <c r="I1751" s="6" t="s">
        <v>2024</v>
      </c>
    </row>
    <row r="1752" spans="1:9" ht="20.399999999999999" x14ac:dyDescent="0.3">
      <c r="A1752" s="30">
        <v>45029</v>
      </c>
      <c r="B1752" s="4" t="s">
        <v>15166</v>
      </c>
      <c r="C1752" s="4" t="s">
        <v>15167</v>
      </c>
      <c r="D1752" s="4" t="s">
        <v>6007</v>
      </c>
      <c r="E1752" s="4" t="s">
        <v>478</v>
      </c>
      <c r="F1752" s="4" t="s">
        <v>872</v>
      </c>
      <c r="G1752" s="171">
        <v>0.4854</v>
      </c>
      <c r="H1752" s="4" t="s">
        <v>15168</v>
      </c>
      <c r="I1752" s="6" t="s">
        <v>2024</v>
      </c>
    </row>
    <row r="1753" spans="1:9" ht="20.399999999999999" x14ac:dyDescent="0.3">
      <c r="A1753" s="30">
        <v>45029</v>
      </c>
      <c r="B1753" s="4" t="s">
        <v>15169</v>
      </c>
      <c r="C1753" s="4" t="s">
        <v>15170</v>
      </c>
      <c r="D1753" s="4" t="s">
        <v>4185</v>
      </c>
      <c r="E1753" s="4" t="s">
        <v>363</v>
      </c>
      <c r="F1753" s="4" t="s">
        <v>872</v>
      </c>
      <c r="G1753" s="171">
        <v>0.78290000000000004</v>
      </c>
      <c r="H1753" s="4" t="s">
        <v>15171</v>
      </c>
      <c r="I1753" s="6" t="s">
        <v>2024</v>
      </c>
    </row>
    <row r="1754" spans="1:9" ht="20.399999999999999" x14ac:dyDescent="0.3">
      <c r="A1754" s="30">
        <v>45029</v>
      </c>
      <c r="B1754" s="4" t="s">
        <v>15172</v>
      </c>
      <c r="C1754" s="4" t="s">
        <v>15173</v>
      </c>
      <c r="D1754" s="4" t="s">
        <v>6561</v>
      </c>
      <c r="E1754" s="4" t="s">
        <v>363</v>
      </c>
      <c r="F1754" s="4" t="s">
        <v>872</v>
      </c>
      <c r="G1754" s="171">
        <v>0.1336</v>
      </c>
      <c r="H1754" s="4" t="s">
        <v>15174</v>
      </c>
      <c r="I1754" s="6" t="s">
        <v>2024</v>
      </c>
    </row>
    <row r="1755" spans="1:9" ht="20.399999999999999" x14ac:dyDescent="0.3">
      <c r="A1755" s="30">
        <v>45029</v>
      </c>
      <c r="B1755" s="4" t="s">
        <v>15175</v>
      </c>
      <c r="C1755" s="4" t="s">
        <v>15176</v>
      </c>
      <c r="D1755" s="4" t="s">
        <v>15177</v>
      </c>
      <c r="E1755" s="4" t="s">
        <v>363</v>
      </c>
      <c r="F1755" s="4" t="s">
        <v>362</v>
      </c>
      <c r="G1755" s="171">
        <v>40.709699999999998</v>
      </c>
      <c r="H1755" s="4" t="s">
        <v>15178</v>
      </c>
      <c r="I1755" s="6" t="s">
        <v>2024</v>
      </c>
    </row>
    <row r="1756" spans="1:9" ht="20.399999999999999" x14ac:dyDescent="0.3">
      <c r="A1756" s="30">
        <v>45029</v>
      </c>
      <c r="B1756" s="4" t="s">
        <v>15179</v>
      </c>
      <c r="C1756" s="4" t="s">
        <v>15180</v>
      </c>
      <c r="D1756" s="4" t="s">
        <v>6024</v>
      </c>
      <c r="E1756" s="4" t="s">
        <v>363</v>
      </c>
      <c r="F1756" s="4" t="s">
        <v>872</v>
      </c>
      <c r="G1756" s="171">
        <v>0.30909999999999999</v>
      </c>
      <c r="H1756" s="4" t="s">
        <v>15181</v>
      </c>
      <c r="I1756" s="6" t="s">
        <v>2024</v>
      </c>
    </row>
    <row r="1757" spans="1:9" ht="20.399999999999999" x14ac:dyDescent="0.3">
      <c r="A1757" s="30">
        <v>45029</v>
      </c>
      <c r="B1757" s="4" t="s">
        <v>15182</v>
      </c>
      <c r="C1757" s="4" t="s">
        <v>15183</v>
      </c>
      <c r="D1757" s="4" t="s">
        <v>7092</v>
      </c>
      <c r="E1757" s="4" t="s">
        <v>478</v>
      </c>
      <c r="F1757" s="4" t="s">
        <v>872</v>
      </c>
      <c r="G1757" s="171">
        <v>8.8099999999999998E-2</v>
      </c>
      <c r="H1757" s="4" t="s">
        <v>15184</v>
      </c>
      <c r="I1757" s="6" t="s">
        <v>2024</v>
      </c>
    </row>
    <row r="1758" spans="1:9" ht="20.399999999999999" x14ac:dyDescent="0.3">
      <c r="A1758" s="30">
        <v>45029</v>
      </c>
      <c r="B1758" s="4" t="s">
        <v>15185</v>
      </c>
      <c r="C1758" s="4" t="s">
        <v>15186</v>
      </c>
      <c r="D1758" s="4" t="s">
        <v>4748</v>
      </c>
      <c r="E1758" s="4" t="s">
        <v>368</v>
      </c>
      <c r="F1758" s="4" t="s">
        <v>634</v>
      </c>
      <c r="G1758" s="171">
        <v>242.89709999999999</v>
      </c>
      <c r="H1758" s="4" t="s">
        <v>15187</v>
      </c>
      <c r="I1758" s="6" t="s">
        <v>2024</v>
      </c>
    </row>
    <row r="1759" spans="1:9" ht="20.399999999999999" x14ac:dyDescent="0.3">
      <c r="A1759" s="30">
        <v>45029</v>
      </c>
      <c r="B1759" s="4" t="s">
        <v>15188</v>
      </c>
      <c r="C1759" s="4" t="s">
        <v>15189</v>
      </c>
      <c r="D1759" s="4" t="s">
        <v>5260</v>
      </c>
      <c r="E1759" s="4" t="s">
        <v>478</v>
      </c>
      <c r="F1759" s="4" t="s">
        <v>8243</v>
      </c>
      <c r="G1759" s="171">
        <v>1.78E-2</v>
      </c>
      <c r="H1759" s="4" t="s">
        <v>15190</v>
      </c>
      <c r="I1759" s="437" t="s">
        <v>2024</v>
      </c>
    </row>
    <row r="1760" spans="1:9" ht="51" x14ac:dyDescent="0.3">
      <c r="A1760" s="30">
        <v>45029</v>
      </c>
      <c r="B1760" s="4" t="s">
        <v>15191</v>
      </c>
      <c r="C1760" s="4" t="s">
        <v>15192</v>
      </c>
      <c r="D1760" s="4" t="s">
        <v>15193</v>
      </c>
      <c r="E1760" s="4" t="s">
        <v>368</v>
      </c>
      <c r="F1760" s="4" t="s">
        <v>634</v>
      </c>
      <c r="G1760" s="171">
        <v>743.44269999999995</v>
      </c>
      <c r="H1760" s="4" t="s">
        <v>15194</v>
      </c>
      <c r="I1760" s="6" t="s">
        <v>2024</v>
      </c>
    </row>
    <row r="1761" spans="1:9" ht="20.399999999999999" x14ac:dyDescent="0.3">
      <c r="A1761" s="30">
        <v>45029</v>
      </c>
      <c r="B1761" s="4" t="s">
        <v>15195</v>
      </c>
      <c r="C1761" s="4" t="s">
        <v>15196</v>
      </c>
      <c r="D1761" s="4" t="s">
        <v>5260</v>
      </c>
      <c r="E1761" s="4" t="s">
        <v>363</v>
      </c>
      <c r="F1761" s="4" t="s">
        <v>362</v>
      </c>
      <c r="G1761" s="171">
        <v>22.9269</v>
      </c>
      <c r="H1761" s="4" t="s">
        <v>15197</v>
      </c>
      <c r="I1761" s="6" t="s">
        <v>2024</v>
      </c>
    </row>
    <row r="1762" spans="1:9" ht="20.399999999999999" x14ac:dyDescent="0.3">
      <c r="A1762" s="30">
        <v>45029</v>
      </c>
      <c r="B1762" s="4" t="s">
        <v>15198</v>
      </c>
      <c r="C1762" s="4" t="s">
        <v>15199</v>
      </c>
      <c r="D1762" s="4" t="s">
        <v>15200</v>
      </c>
      <c r="E1762" s="4" t="s">
        <v>478</v>
      </c>
      <c r="F1762" s="4" t="s">
        <v>8243</v>
      </c>
      <c r="G1762" s="171">
        <v>5.4100000000000002E-2</v>
      </c>
      <c r="H1762" s="4" t="s">
        <v>6075</v>
      </c>
      <c r="I1762" s="6" t="s">
        <v>2024</v>
      </c>
    </row>
    <row r="1763" spans="1:9" ht="20.399999999999999" x14ac:dyDescent="0.3">
      <c r="A1763" s="30">
        <v>45029</v>
      </c>
      <c r="B1763" s="4" t="s">
        <v>15201</v>
      </c>
      <c r="C1763" s="4" t="s">
        <v>15202</v>
      </c>
      <c r="D1763" s="4" t="s">
        <v>15203</v>
      </c>
      <c r="E1763" s="4" t="s">
        <v>363</v>
      </c>
      <c r="F1763" s="4" t="s">
        <v>643</v>
      </c>
      <c r="G1763" s="171">
        <v>5.3574000000000002</v>
      </c>
      <c r="H1763" s="4" t="s">
        <v>15204</v>
      </c>
      <c r="I1763" s="6" t="s">
        <v>2024</v>
      </c>
    </row>
    <row r="1764" spans="1:9" ht="20.399999999999999" x14ac:dyDescent="0.3">
      <c r="A1764" s="30">
        <v>45029</v>
      </c>
      <c r="B1764" s="4" t="s">
        <v>15205</v>
      </c>
      <c r="C1764" s="4" t="s">
        <v>15206</v>
      </c>
      <c r="D1764" s="4" t="s">
        <v>5819</v>
      </c>
      <c r="E1764" s="4" t="s">
        <v>363</v>
      </c>
      <c r="F1764" s="4" t="s">
        <v>872</v>
      </c>
      <c r="G1764" s="171">
        <v>0.52190000000000003</v>
      </c>
      <c r="H1764" s="4" t="s">
        <v>15207</v>
      </c>
      <c r="I1764" s="6" t="s">
        <v>2024</v>
      </c>
    </row>
    <row r="1765" spans="1:9" ht="20.399999999999999" x14ac:dyDescent="0.3">
      <c r="A1765" s="30">
        <v>45029</v>
      </c>
      <c r="B1765" s="4" t="s">
        <v>15208</v>
      </c>
      <c r="C1765" s="4" t="s">
        <v>15209</v>
      </c>
      <c r="D1765" s="4" t="s">
        <v>4513</v>
      </c>
      <c r="E1765" s="4" t="s">
        <v>478</v>
      </c>
      <c r="F1765" s="4" t="s">
        <v>872</v>
      </c>
      <c r="G1765" s="171">
        <v>6.2E-2</v>
      </c>
      <c r="H1765" s="4" t="s">
        <v>15210</v>
      </c>
      <c r="I1765" s="6" t="s">
        <v>2024</v>
      </c>
    </row>
    <row r="1766" spans="1:9" ht="20.399999999999999" x14ac:dyDescent="0.3">
      <c r="A1766" s="30">
        <v>45029</v>
      </c>
      <c r="B1766" s="4" t="s">
        <v>15211</v>
      </c>
      <c r="C1766" s="4" t="s">
        <v>15212</v>
      </c>
      <c r="D1766" s="4" t="s">
        <v>15213</v>
      </c>
      <c r="E1766" s="4" t="s">
        <v>363</v>
      </c>
      <c r="F1766" s="4" t="s">
        <v>872</v>
      </c>
      <c r="G1766" s="171">
        <v>1.0170999999999999</v>
      </c>
      <c r="H1766" s="4" t="s">
        <v>15214</v>
      </c>
      <c r="I1766" s="6" t="s">
        <v>2024</v>
      </c>
    </row>
    <row r="1767" spans="1:9" ht="20.399999999999999" x14ac:dyDescent="0.3">
      <c r="A1767" s="30">
        <v>45029</v>
      </c>
      <c r="B1767" s="4" t="s">
        <v>15215</v>
      </c>
      <c r="C1767" s="4" t="s">
        <v>15216</v>
      </c>
      <c r="D1767" s="4" t="s">
        <v>15213</v>
      </c>
      <c r="E1767" s="4" t="s">
        <v>363</v>
      </c>
      <c r="F1767" s="4" t="s">
        <v>872</v>
      </c>
      <c r="G1767" s="171">
        <v>1.1619999999999999</v>
      </c>
      <c r="H1767" s="4" t="s">
        <v>15217</v>
      </c>
      <c r="I1767" s="6" t="s">
        <v>2024</v>
      </c>
    </row>
    <row r="1768" spans="1:9" ht="20.399999999999999" x14ac:dyDescent="0.3">
      <c r="A1768" s="30">
        <v>45029</v>
      </c>
      <c r="B1768" s="4" t="s">
        <v>15218</v>
      </c>
      <c r="C1768" s="4" t="s">
        <v>15219</v>
      </c>
      <c r="D1768" s="4" t="s">
        <v>15220</v>
      </c>
      <c r="E1768" s="4" t="s">
        <v>368</v>
      </c>
      <c r="F1768" s="4" t="s">
        <v>7369</v>
      </c>
      <c r="G1768" s="171">
        <v>66.447999999999993</v>
      </c>
      <c r="H1768" s="4" t="s">
        <v>15221</v>
      </c>
      <c r="I1768" s="6" t="s">
        <v>2024</v>
      </c>
    </row>
    <row r="1769" spans="1:9" ht="30.6" x14ac:dyDescent="0.3">
      <c r="A1769" s="30">
        <v>45029</v>
      </c>
      <c r="B1769" s="4" t="s">
        <v>15222</v>
      </c>
      <c r="C1769" s="4" t="s">
        <v>15223</v>
      </c>
      <c r="D1769" s="4" t="s">
        <v>15224</v>
      </c>
      <c r="E1769" s="4" t="s">
        <v>368</v>
      </c>
      <c r="F1769" s="4" t="s">
        <v>7369</v>
      </c>
      <c r="G1769" s="171">
        <v>78.271600000000007</v>
      </c>
      <c r="H1769" s="4" t="s">
        <v>15225</v>
      </c>
      <c r="I1769" s="437" t="s">
        <v>2024</v>
      </c>
    </row>
    <row r="1770" spans="1:9" ht="20.399999999999999" x14ac:dyDescent="0.3">
      <c r="A1770" s="30">
        <v>45029</v>
      </c>
      <c r="B1770" s="4" t="s">
        <v>15226</v>
      </c>
      <c r="C1770" s="4" t="s">
        <v>15227</v>
      </c>
      <c r="D1770" s="4" t="s">
        <v>7135</v>
      </c>
      <c r="E1770" s="4" t="s">
        <v>363</v>
      </c>
      <c r="F1770" s="4" t="s">
        <v>872</v>
      </c>
      <c r="G1770" s="171">
        <v>2.8199999999999999E-2</v>
      </c>
      <c r="H1770" s="4" t="s">
        <v>12339</v>
      </c>
      <c r="I1770" s="6" t="s">
        <v>2024</v>
      </c>
    </row>
    <row r="1771" spans="1:9" ht="20.399999999999999" x14ac:dyDescent="0.3">
      <c r="A1771" s="30">
        <v>45029</v>
      </c>
      <c r="B1771" s="4" t="s">
        <v>15228</v>
      </c>
      <c r="C1771" s="4" t="s">
        <v>15229</v>
      </c>
      <c r="D1771" s="4" t="s">
        <v>15230</v>
      </c>
      <c r="E1771" s="4" t="s">
        <v>363</v>
      </c>
      <c r="F1771" s="4" t="s">
        <v>373</v>
      </c>
      <c r="G1771" s="171">
        <v>7.1395999999999997</v>
      </c>
      <c r="H1771" s="4" t="s">
        <v>15231</v>
      </c>
      <c r="I1771" s="6" t="s">
        <v>2024</v>
      </c>
    </row>
    <row r="1772" spans="1:9" ht="20.399999999999999" x14ac:dyDescent="0.3">
      <c r="A1772" s="30">
        <v>45029</v>
      </c>
      <c r="B1772" s="4" t="s">
        <v>15232</v>
      </c>
      <c r="C1772" s="4" t="s">
        <v>15233</v>
      </c>
      <c r="D1772" s="4" t="s">
        <v>15234</v>
      </c>
      <c r="E1772" s="4" t="s">
        <v>368</v>
      </c>
      <c r="F1772" s="4" t="s">
        <v>373</v>
      </c>
      <c r="G1772" s="171">
        <v>135.99529999999999</v>
      </c>
      <c r="H1772" s="4" t="s">
        <v>15235</v>
      </c>
      <c r="I1772" s="6" t="s">
        <v>2024</v>
      </c>
    </row>
    <row r="1773" spans="1:9" ht="20.399999999999999" x14ac:dyDescent="0.3">
      <c r="A1773" s="30">
        <v>45029</v>
      </c>
      <c r="B1773" s="4" t="s">
        <v>15236</v>
      </c>
      <c r="C1773" s="4" t="s">
        <v>15237</v>
      </c>
      <c r="D1773" s="4" t="s">
        <v>15238</v>
      </c>
      <c r="E1773" s="4" t="s">
        <v>363</v>
      </c>
      <c r="F1773" s="4" t="s">
        <v>7369</v>
      </c>
      <c r="G1773" s="171">
        <v>79.999200000000002</v>
      </c>
      <c r="H1773" s="4" t="s">
        <v>15239</v>
      </c>
      <c r="I1773" s="6" t="s">
        <v>2024</v>
      </c>
    </row>
    <row r="1774" spans="1:9" ht="20.399999999999999" x14ac:dyDescent="0.3">
      <c r="A1774" s="30">
        <v>45029</v>
      </c>
      <c r="B1774" s="4" t="s">
        <v>15240</v>
      </c>
      <c r="C1774" s="4" t="s">
        <v>15241</v>
      </c>
      <c r="D1774" s="4" t="s">
        <v>10867</v>
      </c>
      <c r="E1774" s="4" t="s">
        <v>363</v>
      </c>
      <c r="F1774" s="4" t="s">
        <v>373</v>
      </c>
      <c r="G1774" s="171">
        <v>4.6604999999999999</v>
      </c>
      <c r="H1774" s="4" t="s">
        <v>15242</v>
      </c>
      <c r="I1774" s="6" t="s">
        <v>2024</v>
      </c>
    </row>
    <row r="1775" spans="1:9" ht="20.399999999999999" x14ac:dyDescent="0.3">
      <c r="A1775" s="30">
        <v>45029</v>
      </c>
      <c r="B1775" s="4" t="s">
        <v>994</v>
      </c>
      <c r="C1775" s="4" t="s">
        <v>15243</v>
      </c>
      <c r="D1775" s="4" t="s">
        <v>11346</v>
      </c>
      <c r="E1775" s="4" t="s">
        <v>363</v>
      </c>
      <c r="F1775" s="4" t="s">
        <v>4337</v>
      </c>
      <c r="G1775" s="171">
        <v>1.385</v>
      </c>
      <c r="H1775" s="4" t="s">
        <v>15244</v>
      </c>
      <c r="I1775" s="6" t="s">
        <v>2024</v>
      </c>
    </row>
    <row r="1776" spans="1:9" ht="20.399999999999999" x14ac:dyDescent="0.3">
      <c r="A1776" s="30">
        <v>45029</v>
      </c>
      <c r="B1776" s="4" t="s">
        <v>15245</v>
      </c>
      <c r="C1776" s="4" t="s">
        <v>15246</v>
      </c>
      <c r="D1776" s="4" t="s">
        <v>15247</v>
      </c>
      <c r="E1776" s="4" t="s">
        <v>363</v>
      </c>
      <c r="F1776" s="4" t="s">
        <v>7369</v>
      </c>
      <c r="G1776" s="171">
        <v>57.965299999999999</v>
      </c>
      <c r="H1776" s="4" t="s">
        <v>15248</v>
      </c>
      <c r="I1776" s="6" t="s">
        <v>2024</v>
      </c>
    </row>
    <row r="1777" spans="1:9" ht="20.399999999999999" x14ac:dyDescent="0.3">
      <c r="A1777" s="30">
        <v>45029</v>
      </c>
      <c r="B1777" s="4" t="s">
        <v>15249</v>
      </c>
      <c r="C1777" s="4" t="s">
        <v>15250</v>
      </c>
      <c r="D1777" s="4" t="s">
        <v>2832</v>
      </c>
      <c r="E1777" s="4" t="s">
        <v>363</v>
      </c>
      <c r="F1777" s="4" t="s">
        <v>872</v>
      </c>
      <c r="G1777" s="171">
        <v>0.28199999999999997</v>
      </c>
      <c r="H1777" s="4" t="s">
        <v>15251</v>
      </c>
      <c r="I1777" s="6" t="s">
        <v>2024</v>
      </c>
    </row>
    <row r="1778" spans="1:9" ht="20.399999999999999" x14ac:dyDescent="0.3">
      <c r="A1778" s="30">
        <v>45029</v>
      </c>
      <c r="B1778" s="4" t="s">
        <v>15252</v>
      </c>
      <c r="C1778" s="4" t="s">
        <v>15253</v>
      </c>
      <c r="D1778" s="4" t="s">
        <v>15254</v>
      </c>
      <c r="E1778" s="4" t="s">
        <v>368</v>
      </c>
      <c r="F1778" s="4" t="s">
        <v>872</v>
      </c>
      <c r="G1778" s="171">
        <v>0.1076</v>
      </c>
      <c r="H1778" s="4" t="s">
        <v>15255</v>
      </c>
      <c r="I1778" s="6" t="s">
        <v>2024</v>
      </c>
    </row>
    <row r="1779" spans="1:9" ht="51" x14ac:dyDescent="0.3">
      <c r="A1779" s="30">
        <v>45029</v>
      </c>
      <c r="B1779" s="4" t="s">
        <v>15256</v>
      </c>
      <c r="C1779" s="4" t="s">
        <v>15257</v>
      </c>
      <c r="D1779" s="4" t="s">
        <v>15258</v>
      </c>
      <c r="E1779" s="4" t="s">
        <v>368</v>
      </c>
      <c r="F1779" s="4" t="s">
        <v>373</v>
      </c>
      <c r="G1779" s="171">
        <v>619.38049999999998</v>
      </c>
      <c r="H1779" s="4" t="s">
        <v>15259</v>
      </c>
      <c r="I1779" s="437" t="s">
        <v>2024</v>
      </c>
    </row>
    <row r="1780" spans="1:9" ht="20.399999999999999" x14ac:dyDescent="0.3">
      <c r="A1780" s="30">
        <v>45029</v>
      </c>
      <c r="B1780" s="4" t="s">
        <v>15260</v>
      </c>
      <c r="C1780" s="4" t="s">
        <v>15261</v>
      </c>
      <c r="D1780" s="4" t="s">
        <v>15262</v>
      </c>
      <c r="E1780" s="4" t="s">
        <v>363</v>
      </c>
      <c r="F1780" s="4" t="s">
        <v>7369</v>
      </c>
      <c r="G1780" s="171">
        <v>5.2619999999999996</v>
      </c>
      <c r="H1780" s="4" t="s">
        <v>15263</v>
      </c>
      <c r="I1780" s="6" t="s">
        <v>2024</v>
      </c>
    </row>
    <row r="1781" spans="1:9" ht="30.6" x14ac:dyDescent="0.3">
      <c r="A1781" s="30">
        <v>45029</v>
      </c>
      <c r="B1781" s="4" t="s">
        <v>15264</v>
      </c>
      <c r="C1781" s="4" t="s">
        <v>15265</v>
      </c>
      <c r="D1781" s="4" t="s">
        <v>15266</v>
      </c>
      <c r="E1781" s="4" t="s">
        <v>363</v>
      </c>
      <c r="F1781" s="4" t="s">
        <v>7369</v>
      </c>
      <c r="G1781" s="171">
        <v>87.731300000000005</v>
      </c>
      <c r="H1781" s="4" t="s">
        <v>15267</v>
      </c>
      <c r="I1781" s="6" t="s">
        <v>2024</v>
      </c>
    </row>
    <row r="1782" spans="1:9" ht="20.399999999999999" x14ac:dyDescent="0.3">
      <c r="A1782" s="30">
        <v>45029</v>
      </c>
      <c r="B1782" s="4" t="s">
        <v>15268</v>
      </c>
      <c r="C1782" s="4" t="s">
        <v>15269</v>
      </c>
      <c r="D1782" s="4" t="s">
        <v>5488</v>
      </c>
      <c r="E1782" s="4" t="s">
        <v>363</v>
      </c>
      <c r="F1782" s="4" t="s">
        <v>643</v>
      </c>
      <c r="G1782" s="171">
        <v>7.3300000000000004E-2</v>
      </c>
      <c r="H1782" s="4" t="s">
        <v>15270</v>
      </c>
      <c r="I1782" s="6" t="s">
        <v>2024</v>
      </c>
    </row>
    <row r="1783" spans="1:9" ht="20.399999999999999" x14ac:dyDescent="0.3">
      <c r="A1783" s="30">
        <v>45029</v>
      </c>
      <c r="B1783" s="4" t="s">
        <v>15271</v>
      </c>
      <c r="C1783" s="4" t="s">
        <v>15272</v>
      </c>
      <c r="D1783" s="4" t="s">
        <v>3378</v>
      </c>
      <c r="E1783" s="4" t="s">
        <v>363</v>
      </c>
      <c r="F1783" s="4" t="s">
        <v>7369</v>
      </c>
      <c r="G1783" s="171">
        <v>44.291600000000003</v>
      </c>
      <c r="H1783" s="4" t="s">
        <v>15273</v>
      </c>
      <c r="I1783" s="6" t="s">
        <v>2024</v>
      </c>
    </row>
    <row r="1784" spans="1:9" ht="20.399999999999999" x14ac:dyDescent="0.3">
      <c r="A1784" s="30">
        <v>45029</v>
      </c>
      <c r="B1784" s="4" t="s">
        <v>15274</v>
      </c>
      <c r="C1784" s="4" t="s">
        <v>15275</v>
      </c>
      <c r="D1784" s="4" t="s">
        <v>3378</v>
      </c>
      <c r="E1784" s="4" t="s">
        <v>368</v>
      </c>
      <c r="F1784" s="4" t="s">
        <v>7369</v>
      </c>
      <c r="G1784" s="171">
        <v>2.7591000000000001</v>
      </c>
      <c r="H1784" s="4" t="s">
        <v>15276</v>
      </c>
      <c r="I1784" s="6" t="s">
        <v>2024</v>
      </c>
    </row>
    <row r="1785" spans="1:9" ht="20.399999999999999" x14ac:dyDescent="0.3">
      <c r="A1785" s="30">
        <v>45029</v>
      </c>
      <c r="B1785" s="4" t="s">
        <v>15277</v>
      </c>
      <c r="C1785" s="4" t="s">
        <v>15278</v>
      </c>
      <c r="D1785" s="4" t="s">
        <v>6051</v>
      </c>
      <c r="E1785" s="4" t="s">
        <v>363</v>
      </c>
      <c r="F1785" s="4" t="s">
        <v>7369</v>
      </c>
      <c r="G1785" s="171">
        <v>16.589200000000002</v>
      </c>
      <c r="H1785" s="4" t="s">
        <v>15279</v>
      </c>
      <c r="I1785" s="6" t="s">
        <v>2024</v>
      </c>
    </row>
    <row r="1786" spans="1:9" ht="20.399999999999999" x14ac:dyDescent="0.3">
      <c r="A1786" s="30">
        <v>45029</v>
      </c>
      <c r="B1786" s="4" t="s">
        <v>15280</v>
      </c>
      <c r="C1786" s="4" t="s">
        <v>15281</v>
      </c>
      <c r="D1786" s="4" t="s">
        <v>6051</v>
      </c>
      <c r="E1786" s="4" t="s">
        <v>363</v>
      </c>
      <c r="F1786" s="4" t="s">
        <v>872</v>
      </c>
      <c r="G1786" s="171">
        <v>0.67279999999999995</v>
      </c>
      <c r="H1786" s="4" t="s">
        <v>15282</v>
      </c>
      <c r="I1786" s="6" t="s">
        <v>2024</v>
      </c>
    </row>
    <row r="1787" spans="1:9" ht="20.399999999999999" x14ac:dyDescent="0.3">
      <c r="A1787" s="30">
        <v>45029</v>
      </c>
      <c r="B1787" s="4" t="s">
        <v>15283</v>
      </c>
      <c r="C1787" s="4" t="s">
        <v>15284</v>
      </c>
      <c r="D1787" s="4" t="s">
        <v>8734</v>
      </c>
      <c r="E1787" s="4" t="s">
        <v>478</v>
      </c>
      <c r="F1787" s="4" t="s">
        <v>872</v>
      </c>
      <c r="G1787" s="171">
        <v>4.0899999999999999E-2</v>
      </c>
      <c r="H1787" s="4" t="s">
        <v>15285</v>
      </c>
      <c r="I1787" s="6" t="s">
        <v>2024</v>
      </c>
    </row>
    <row r="1788" spans="1:9" ht="20.399999999999999" x14ac:dyDescent="0.3">
      <c r="A1788" s="30">
        <v>45029</v>
      </c>
      <c r="B1788" s="4" t="s">
        <v>15286</v>
      </c>
      <c r="C1788" s="4" t="s">
        <v>15287</v>
      </c>
      <c r="D1788" s="4" t="s">
        <v>15288</v>
      </c>
      <c r="E1788" s="4" t="s">
        <v>363</v>
      </c>
      <c r="F1788" s="4" t="s">
        <v>14325</v>
      </c>
      <c r="G1788" s="171">
        <v>4.4444999999999997</v>
      </c>
      <c r="H1788" s="4" t="s">
        <v>15289</v>
      </c>
      <c r="I1788" s="6" t="s">
        <v>2024</v>
      </c>
    </row>
    <row r="1789" spans="1:9" ht="20.399999999999999" x14ac:dyDescent="0.3">
      <c r="A1789" s="30">
        <v>45029</v>
      </c>
      <c r="B1789" s="4" t="s">
        <v>15286</v>
      </c>
      <c r="C1789" s="4" t="s">
        <v>15290</v>
      </c>
      <c r="D1789" s="4" t="s">
        <v>15288</v>
      </c>
      <c r="E1789" s="4" t="s">
        <v>363</v>
      </c>
      <c r="F1789" s="4" t="s">
        <v>362</v>
      </c>
      <c r="G1789" s="171">
        <v>11.0237</v>
      </c>
      <c r="H1789" s="4" t="s">
        <v>15291</v>
      </c>
      <c r="I1789" s="437" t="s">
        <v>2024</v>
      </c>
    </row>
    <row r="1790" spans="1:9" ht="20.399999999999999" x14ac:dyDescent="0.3">
      <c r="A1790" s="30">
        <v>45029</v>
      </c>
      <c r="B1790" s="4" t="s">
        <v>15292</v>
      </c>
      <c r="C1790" s="4" t="s">
        <v>15293</v>
      </c>
      <c r="D1790" s="4" t="s">
        <v>5585</v>
      </c>
      <c r="E1790" s="4" t="s">
        <v>363</v>
      </c>
      <c r="F1790" s="4" t="s">
        <v>872</v>
      </c>
      <c r="G1790" s="171">
        <v>0.33589999999999998</v>
      </c>
      <c r="H1790" s="4" t="s">
        <v>15294</v>
      </c>
      <c r="I1790" s="6" t="s">
        <v>2024</v>
      </c>
    </row>
    <row r="1791" spans="1:9" ht="20.399999999999999" x14ac:dyDescent="0.3">
      <c r="A1791" s="30">
        <v>45029</v>
      </c>
      <c r="B1791" s="4" t="s">
        <v>15295</v>
      </c>
      <c r="C1791" s="4" t="s">
        <v>15296</v>
      </c>
      <c r="D1791" s="4" t="s">
        <v>2736</v>
      </c>
      <c r="E1791" s="4" t="s">
        <v>478</v>
      </c>
      <c r="F1791" s="4" t="s">
        <v>872</v>
      </c>
      <c r="G1791" s="171">
        <v>2.69E-2</v>
      </c>
      <c r="H1791" s="4" t="s">
        <v>15297</v>
      </c>
      <c r="I1791" s="6" t="s">
        <v>2024</v>
      </c>
    </row>
    <row r="1792" spans="1:9" ht="20.399999999999999" x14ac:dyDescent="0.3">
      <c r="A1792" s="30">
        <v>45029</v>
      </c>
      <c r="B1792" s="4" t="s">
        <v>15298</v>
      </c>
      <c r="C1792" s="4" t="s">
        <v>15299</v>
      </c>
      <c r="D1792" s="4" t="s">
        <v>15300</v>
      </c>
      <c r="E1792" s="4" t="s">
        <v>363</v>
      </c>
      <c r="F1792" s="4" t="s">
        <v>362</v>
      </c>
      <c r="G1792" s="171">
        <v>16.1828</v>
      </c>
      <c r="H1792" s="4" t="s">
        <v>15301</v>
      </c>
      <c r="I1792" s="6" t="s">
        <v>2024</v>
      </c>
    </row>
    <row r="1793" spans="1:9" ht="20.399999999999999" x14ac:dyDescent="0.3">
      <c r="A1793" s="30">
        <v>45029</v>
      </c>
      <c r="B1793" s="4" t="s">
        <v>15302</v>
      </c>
      <c r="C1793" s="4" t="s">
        <v>15303</v>
      </c>
      <c r="D1793" s="4" t="s">
        <v>15304</v>
      </c>
      <c r="E1793" s="4" t="s">
        <v>368</v>
      </c>
      <c r="F1793" s="4" t="s">
        <v>7369</v>
      </c>
      <c r="G1793" s="171">
        <v>32.765999999999998</v>
      </c>
      <c r="H1793" s="4" t="s">
        <v>15305</v>
      </c>
      <c r="I1793" s="6" t="s">
        <v>2024</v>
      </c>
    </row>
    <row r="1794" spans="1:9" ht="20.399999999999999" x14ac:dyDescent="0.3">
      <c r="A1794" s="30">
        <v>45029</v>
      </c>
      <c r="B1794" s="4" t="s">
        <v>15306</v>
      </c>
      <c r="C1794" s="4" t="s">
        <v>15307</v>
      </c>
      <c r="D1794" s="4" t="s">
        <v>15308</v>
      </c>
      <c r="E1794" s="4" t="s">
        <v>363</v>
      </c>
      <c r="F1794" s="4" t="s">
        <v>8046</v>
      </c>
      <c r="G1794" s="171">
        <v>0.17030000000000001</v>
      </c>
      <c r="H1794" s="4" t="s">
        <v>15309</v>
      </c>
      <c r="I1794" s="6" t="s">
        <v>2024</v>
      </c>
    </row>
    <row r="1795" spans="1:9" ht="20.399999999999999" x14ac:dyDescent="0.3">
      <c r="A1795" s="30">
        <v>45029</v>
      </c>
      <c r="B1795" s="4" t="s">
        <v>15310</v>
      </c>
      <c r="C1795" s="4" t="s">
        <v>15311</v>
      </c>
      <c r="D1795" s="4" t="s">
        <v>2360</v>
      </c>
      <c r="E1795" s="4" t="s">
        <v>363</v>
      </c>
      <c r="F1795" s="4" t="s">
        <v>872</v>
      </c>
      <c r="G1795" s="171">
        <v>0.63039999999999996</v>
      </c>
      <c r="H1795" s="4" t="s">
        <v>15312</v>
      </c>
      <c r="I1795" s="6" t="s">
        <v>2024</v>
      </c>
    </row>
    <row r="1796" spans="1:9" ht="20.399999999999999" x14ac:dyDescent="0.3">
      <c r="A1796" s="30">
        <v>45029</v>
      </c>
      <c r="B1796" s="4" t="s">
        <v>15313</v>
      </c>
      <c r="C1796" s="4" t="s">
        <v>15314</v>
      </c>
      <c r="D1796" s="4" t="s">
        <v>3605</v>
      </c>
      <c r="E1796" s="4" t="s">
        <v>363</v>
      </c>
      <c r="F1796" s="4" t="s">
        <v>383</v>
      </c>
      <c r="G1796" s="171">
        <v>29.8352</v>
      </c>
      <c r="H1796" s="4" t="s">
        <v>15315</v>
      </c>
      <c r="I1796" s="6" t="s">
        <v>2024</v>
      </c>
    </row>
    <row r="1797" spans="1:9" ht="20.399999999999999" x14ac:dyDescent="0.3">
      <c r="A1797" s="30">
        <v>45029</v>
      </c>
      <c r="B1797" s="4" t="s">
        <v>15316</v>
      </c>
      <c r="C1797" s="4" t="s">
        <v>15317</v>
      </c>
      <c r="D1797" s="4" t="s">
        <v>15318</v>
      </c>
      <c r="E1797" s="4" t="s">
        <v>368</v>
      </c>
      <c r="F1797" s="4" t="s">
        <v>373</v>
      </c>
      <c r="G1797" s="171">
        <v>21.126000000000001</v>
      </c>
      <c r="H1797" s="4" t="s">
        <v>15319</v>
      </c>
      <c r="I1797" s="6" t="s">
        <v>2024</v>
      </c>
    </row>
    <row r="1798" spans="1:9" ht="20.399999999999999" x14ac:dyDescent="0.3">
      <c r="A1798" s="30">
        <v>45029</v>
      </c>
      <c r="B1798" s="4" t="s">
        <v>15320</v>
      </c>
      <c r="C1798" s="4" t="s">
        <v>15321</v>
      </c>
      <c r="D1798" s="4" t="s">
        <v>15322</v>
      </c>
      <c r="E1798" s="4" t="s">
        <v>363</v>
      </c>
      <c r="F1798" s="4" t="s">
        <v>634</v>
      </c>
      <c r="G1798" s="171">
        <v>12.1045</v>
      </c>
      <c r="H1798" s="4" t="s">
        <v>15323</v>
      </c>
      <c r="I1798" s="6" t="s">
        <v>2024</v>
      </c>
    </row>
    <row r="1799" spans="1:9" ht="30.6" x14ac:dyDescent="0.3">
      <c r="A1799" s="30">
        <v>45029</v>
      </c>
      <c r="B1799" s="4" t="s">
        <v>15324</v>
      </c>
      <c r="C1799" s="4" t="s">
        <v>15325</v>
      </c>
      <c r="D1799" s="4" t="s">
        <v>15326</v>
      </c>
      <c r="E1799" s="4" t="s">
        <v>363</v>
      </c>
      <c r="F1799" s="4" t="s">
        <v>634</v>
      </c>
      <c r="G1799" s="171">
        <v>205.61109999999999</v>
      </c>
      <c r="H1799" s="4" t="s">
        <v>15327</v>
      </c>
      <c r="I1799" s="437" t="s">
        <v>2024</v>
      </c>
    </row>
    <row r="1800" spans="1:9" ht="20.399999999999999" x14ac:dyDescent="0.3">
      <c r="A1800" s="30">
        <v>45029</v>
      </c>
      <c r="B1800" s="4" t="s">
        <v>15328</v>
      </c>
      <c r="C1800" s="4" t="s">
        <v>15329</v>
      </c>
      <c r="D1800" s="4" t="s">
        <v>13443</v>
      </c>
      <c r="E1800" s="4" t="s">
        <v>363</v>
      </c>
      <c r="F1800" s="4" t="s">
        <v>872</v>
      </c>
      <c r="G1800" s="171">
        <v>1.9015</v>
      </c>
      <c r="H1800" s="4" t="s">
        <v>15330</v>
      </c>
      <c r="I1800" s="6" t="s">
        <v>2024</v>
      </c>
    </row>
    <row r="1801" spans="1:9" ht="20.399999999999999" x14ac:dyDescent="0.3">
      <c r="A1801" s="30">
        <v>45029</v>
      </c>
      <c r="B1801" s="4" t="s">
        <v>15331</v>
      </c>
      <c r="C1801" s="4" t="s">
        <v>15332</v>
      </c>
      <c r="D1801" s="4" t="s">
        <v>11439</v>
      </c>
      <c r="E1801" s="4" t="s">
        <v>363</v>
      </c>
      <c r="F1801" s="4" t="s">
        <v>373</v>
      </c>
      <c r="G1801" s="171">
        <v>20.691700000000001</v>
      </c>
      <c r="H1801" s="4" t="s">
        <v>15333</v>
      </c>
      <c r="I1801" s="6" t="s">
        <v>2024</v>
      </c>
    </row>
    <row r="1802" spans="1:9" ht="20.399999999999999" x14ac:dyDescent="0.3">
      <c r="A1802" s="30">
        <v>45029</v>
      </c>
      <c r="B1802" s="4" t="s">
        <v>15334</v>
      </c>
      <c r="C1802" s="4" t="s">
        <v>15335</v>
      </c>
      <c r="D1802" s="4" t="s">
        <v>15336</v>
      </c>
      <c r="E1802" s="4" t="s">
        <v>363</v>
      </c>
      <c r="F1802" s="4" t="s">
        <v>634</v>
      </c>
      <c r="G1802" s="171">
        <v>2.6000999999999999</v>
      </c>
      <c r="H1802" s="4" t="s">
        <v>15337</v>
      </c>
      <c r="I1802" s="6" t="s">
        <v>2024</v>
      </c>
    </row>
    <row r="1803" spans="1:9" ht="20.399999999999999" x14ac:dyDescent="0.3">
      <c r="A1803" s="30">
        <v>45029</v>
      </c>
      <c r="B1803" s="4" t="s">
        <v>15338</v>
      </c>
      <c r="C1803" s="4" t="s">
        <v>15339</v>
      </c>
      <c r="D1803" s="4" t="s">
        <v>2668</v>
      </c>
      <c r="E1803" s="4" t="s">
        <v>363</v>
      </c>
      <c r="F1803" s="4" t="s">
        <v>872</v>
      </c>
      <c r="G1803" s="171">
        <v>8.6599999999999996E-2</v>
      </c>
      <c r="H1803" s="4" t="s">
        <v>15340</v>
      </c>
      <c r="I1803" s="6" t="s">
        <v>2024</v>
      </c>
    </row>
    <row r="1804" spans="1:9" ht="20.399999999999999" x14ac:dyDescent="0.3">
      <c r="A1804" s="30">
        <v>45029</v>
      </c>
      <c r="B1804" s="4" t="s">
        <v>15341</v>
      </c>
      <c r="C1804" s="4" t="s">
        <v>15342</v>
      </c>
      <c r="D1804" s="4" t="s">
        <v>15343</v>
      </c>
      <c r="E1804" s="4" t="s">
        <v>368</v>
      </c>
      <c r="F1804" s="4" t="s">
        <v>14325</v>
      </c>
      <c r="G1804" s="171">
        <v>207.6763</v>
      </c>
      <c r="H1804" s="4" t="s">
        <v>15344</v>
      </c>
      <c r="I1804" s="6" t="s">
        <v>2024</v>
      </c>
    </row>
    <row r="1805" spans="1:9" ht="20.399999999999999" x14ac:dyDescent="0.3">
      <c r="A1805" s="30">
        <v>45029</v>
      </c>
      <c r="B1805" s="4" t="s">
        <v>15345</v>
      </c>
      <c r="C1805" s="4" t="s">
        <v>15346</v>
      </c>
      <c r="D1805" s="4" t="s">
        <v>15336</v>
      </c>
      <c r="E1805" s="4" t="s">
        <v>363</v>
      </c>
      <c r="F1805" s="4" t="s">
        <v>634</v>
      </c>
      <c r="G1805" s="171">
        <v>4.3361000000000001</v>
      </c>
      <c r="H1805" s="4" t="s">
        <v>15347</v>
      </c>
      <c r="I1805" s="6" t="s">
        <v>2024</v>
      </c>
    </row>
    <row r="1806" spans="1:9" ht="30.6" x14ac:dyDescent="0.3">
      <c r="A1806" s="30">
        <v>45029</v>
      </c>
      <c r="B1806" s="4" t="s">
        <v>15348</v>
      </c>
      <c r="C1806" s="4" t="s">
        <v>15349</v>
      </c>
      <c r="D1806" s="4" t="s">
        <v>15350</v>
      </c>
      <c r="E1806" s="4" t="s">
        <v>368</v>
      </c>
      <c r="F1806" s="4" t="s">
        <v>14325</v>
      </c>
      <c r="G1806" s="171">
        <v>106.37179999999999</v>
      </c>
      <c r="H1806" s="4" t="s">
        <v>15351</v>
      </c>
      <c r="I1806" s="6" t="s">
        <v>2024</v>
      </c>
    </row>
    <row r="1807" spans="1:9" ht="20.399999999999999" x14ac:dyDescent="0.3">
      <c r="A1807" s="30">
        <v>45029</v>
      </c>
      <c r="B1807" s="4" t="s">
        <v>15352</v>
      </c>
      <c r="C1807" s="4" t="s">
        <v>15353</v>
      </c>
      <c r="D1807" s="4" t="s">
        <v>15336</v>
      </c>
      <c r="E1807" s="4" t="s">
        <v>363</v>
      </c>
      <c r="F1807" s="4" t="s">
        <v>634</v>
      </c>
      <c r="G1807" s="171">
        <v>4.4978999999999996</v>
      </c>
      <c r="H1807" s="4" t="s">
        <v>15354</v>
      </c>
      <c r="I1807" s="6" t="s">
        <v>2024</v>
      </c>
    </row>
    <row r="1808" spans="1:9" ht="51" x14ac:dyDescent="0.3">
      <c r="A1808" s="30">
        <v>45029</v>
      </c>
      <c r="B1808" s="4" t="s">
        <v>15355</v>
      </c>
      <c r="C1808" s="4" t="s">
        <v>15356</v>
      </c>
      <c r="D1808" s="4" t="s">
        <v>15357</v>
      </c>
      <c r="E1808" s="4" t="s">
        <v>368</v>
      </c>
      <c r="F1808" s="4" t="s">
        <v>14325</v>
      </c>
      <c r="G1808" s="171">
        <v>187.00149999999999</v>
      </c>
      <c r="H1808" s="4" t="s">
        <v>15358</v>
      </c>
      <c r="I1808" s="6" t="s">
        <v>2024</v>
      </c>
    </row>
    <row r="1809" spans="1:9" ht="30.6" x14ac:dyDescent="0.3">
      <c r="A1809" s="30">
        <v>45029</v>
      </c>
      <c r="B1809" s="4" t="s">
        <v>15359</v>
      </c>
      <c r="C1809" s="4" t="s">
        <v>15360</v>
      </c>
      <c r="D1809" s="4" t="s">
        <v>15361</v>
      </c>
      <c r="E1809" s="4" t="s">
        <v>363</v>
      </c>
      <c r="F1809" s="4" t="s">
        <v>14325</v>
      </c>
      <c r="G1809" s="171">
        <v>46.544199999999996</v>
      </c>
      <c r="H1809" s="4" t="s">
        <v>15362</v>
      </c>
      <c r="I1809" s="437" t="s">
        <v>2024</v>
      </c>
    </row>
    <row r="1810" spans="1:9" ht="20.399999999999999" x14ac:dyDescent="0.3">
      <c r="A1810" s="30">
        <v>45029</v>
      </c>
      <c r="B1810" s="4" t="s">
        <v>15363</v>
      </c>
      <c r="C1810" s="4" t="s">
        <v>15364</v>
      </c>
      <c r="D1810" s="4" t="s">
        <v>3377</v>
      </c>
      <c r="E1810" s="4" t="s">
        <v>478</v>
      </c>
      <c r="F1810" s="4" t="s">
        <v>872</v>
      </c>
      <c r="G1810" s="171">
        <v>0.157</v>
      </c>
      <c r="H1810" s="4" t="s">
        <v>15365</v>
      </c>
      <c r="I1810" s="6" t="s">
        <v>2024</v>
      </c>
    </row>
    <row r="1811" spans="1:9" ht="20.399999999999999" x14ac:dyDescent="0.3">
      <c r="A1811" s="30">
        <v>45029</v>
      </c>
      <c r="B1811" s="4" t="s">
        <v>15366</v>
      </c>
      <c r="C1811" s="4" t="s">
        <v>15367</v>
      </c>
      <c r="D1811" s="4" t="s">
        <v>8327</v>
      </c>
      <c r="E1811" s="4" t="s">
        <v>478</v>
      </c>
      <c r="F1811" s="4" t="s">
        <v>872</v>
      </c>
      <c r="G1811" s="171">
        <v>5.6800000000000003E-2</v>
      </c>
      <c r="H1811" s="4" t="s">
        <v>15368</v>
      </c>
      <c r="I1811" s="6" t="s">
        <v>2024</v>
      </c>
    </row>
    <row r="1812" spans="1:9" ht="20.399999999999999" x14ac:dyDescent="0.3">
      <c r="A1812" s="30">
        <v>45029</v>
      </c>
      <c r="B1812" s="4" t="s">
        <v>15369</v>
      </c>
      <c r="C1812" s="4" t="s">
        <v>15370</v>
      </c>
      <c r="D1812" s="4" t="s">
        <v>15371</v>
      </c>
      <c r="E1812" s="4" t="s">
        <v>363</v>
      </c>
      <c r="F1812" s="4" t="s">
        <v>872</v>
      </c>
      <c r="G1812" s="171">
        <v>0.50960000000000005</v>
      </c>
      <c r="H1812" s="4" t="s">
        <v>15372</v>
      </c>
      <c r="I1812" s="6" t="s">
        <v>2024</v>
      </c>
    </row>
    <row r="1813" spans="1:9" ht="20.399999999999999" x14ac:dyDescent="0.3">
      <c r="A1813" s="30">
        <v>45029</v>
      </c>
      <c r="B1813" s="4" t="s">
        <v>15373</v>
      </c>
      <c r="C1813" s="4" t="s">
        <v>15374</v>
      </c>
      <c r="D1813" s="4" t="s">
        <v>8014</v>
      </c>
      <c r="E1813" s="4" t="s">
        <v>368</v>
      </c>
      <c r="F1813" s="4" t="s">
        <v>872</v>
      </c>
      <c r="G1813" s="171">
        <v>0.40050000000000002</v>
      </c>
      <c r="H1813" s="4" t="s">
        <v>15375</v>
      </c>
      <c r="I1813" s="6" t="s">
        <v>2024</v>
      </c>
    </row>
    <row r="1814" spans="1:9" ht="20.399999999999999" x14ac:dyDescent="0.3">
      <c r="A1814" s="30">
        <v>45029</v>
      </c>
      <c r="B1814" s="4" t="s">
        <v>15376</v>
      </c>
      <c r="C1814" s="4" t="s">
        <v>15377</v>
      </c>
      <c r="D1814" s="4" t="s">
        <v>6132</v>
      </c>
      <c r="E1814" s="4" t="s">
        <v>478</v>
      </c>
      <c r="F1814" s="4" t="s">
        <v>872</v>
      </c>
      <c r="G1814" s="171">
        <v>0.1062</v>
      </c>
      <c r="H1814" s="4" t="s">
        <v>15378</v>
      </c>
      <c r="I1814" s="6" t="s">
        <v>2024</v>
      </c>
    </row>
    <row r="1815" spans="1:9" ht="20.399999999999999" x14ac:dyDescent="0.3">
      <c r="A1815" s="30">
        <v>45029</v>
      </c>
      <c r="B1815" s="4" t="s">
        <v>15379</v>
      </c>
      <c r="C1815" s="4" t="s">
        <v>15380</v>
      </c>
      <c r="D1815" s="4" t="s">
        <v>4058</v>
      </c>
      <c r="E1815" s="4" t="s">
        <v>368</v>
      </c>
      <c r="F1815" s="4" t="s">
        <v>362</v>
      </c>
      <c r="G1815" s="171">
        <v>3.5093000000000001</v>
      </c>
      <c r="H1815" s="4" t="s">
        <v>15381</v>
      </c>
      <c r="I1815" s="6" t="s">
        <v>2024</v>
      </c>
    </row>
    <row r="1816" spans="1:9" ht="20.399999999999999" x14ac:dyDescent="0.3">
      <c r="A1816" s="30">
        <v>45029</v>
      </c>
      <c r="B1816" s="4" t="s">
        <v>6134</v>
      </c>
      <c r="C1816" s="4" t="s">
        <v>15382</v>
      </c>
      <c r="D1816" s="4" t="s">
        <v>2821</v>
      </c>
      <c r="E1816" s="4" t="s">
        <v>478</v>
      </c>
      <c r="F1816" s="4" t="s">
        <v>872</v>
      </c>
      <c r="G1816" s="171">
        <v>4.6399999999999997E-2</v>
      </c>
      <c r="H1816" s="4" t="s">
        <v>15383</v>
      </c>
      <c r="I1816" s="6" t="s">
        <v>2024</v>
      </c>
    </row>
    <row r="1817" spans="1:9" ht="20.399999999999999" x14ac:dyDescent="0.3">
      <c r="A1817" s="30">
        <v>45029</v>
      </c>
      <c r="B1817" s="4" t="s">
        <v>15384</v>
      </c>
      <c r="C1817" s="4" t="s">
        <v>15385</v>
      </c>
      <c r="D1817" s="4" t="s">
        <v>15386</v>
      </c>
      <c r="E1817" s="4" t="s">
        <v>363</v>
      </c>
      <c r="F1817" s="4" t="s">
        <v>383</v>
      </c>
      <c r="G1817" s="171">
        <v>13.138999999999999</v>
      </c>
      <c r="H1817" s="4" t="s">
        <v>15387</v>
      </c>
      <c r="I1817" s="6" t="s">
        <v>2024</v>
      </c>
    </row>
    <row r="1818" spans="1:9" ht="20.399999999999999" x14ac:dyDescent="0.3">
      <c r="A1818" s="30">
        <v>45029</v>
      </c>
      <c r="B1818" s="4" t="s">
        <v>15388</v>
      </c>
      <c r="C1818" s="4" t="s">
        <v>15389</v>
      </c>
      <c r="D1818" s="4" t="s">
        <v>4738</v>
      </c>
      <c r="E1818" s="4" t="s">
        <v>478</v>
      </c>
      <c r="F1818" s="4" t="s">
        <v>872</v>
      </c>
      <c r="G1818" s="171">
        <v>9.2499999999999999E-2</v>
      </c>
      <c r="H1818" s="4" t="s">
        <v>15390</v>
      </c>
      <c r="I1818" s="6" t="s">
        <v>2024</v>
      </c>
    </row>
    <row r="1819" spans="1:9" ht="20.399999999999999" x14ac:dyDescent="0.3">
      <c r="A1819" s="30">
        <v>45029</v>
      </c>
      <c r="B1819" s="4" t="s">
        <v>15391</v>
      </c>
      <c r="C1819" s="4" t="s">
        <v>15392</v>
      </c>
      <c r="D1819" s="4" t="s">
        <v>7310</v>
      </c>
      <c r="E1819" s="4" t="s">
        <v>363</v>
      </c>
      <c r="F1819" s="4" t="s">
        <v>872</v>
      </c>
      <c r="G1819" s="171">
        <v>2.2924000000000002</v>
      </c>
      <c r="H1819" s="4" t="s">
        <v>15393</v>
      </c>
      <c r="I1819" s="437" t="s">
        <v>2024</v>
      </c>
    </row>
    <row r="1820" spans="1:9" ht="20.399999999999999" x14ac:dyDescent="0.3">
      <c r="A1820" s="30">
        <v>45029</v>
      </c>
      <c r="B1820" s="4" t="s">
        <v>15394</v>
      </c>
      <c r="C1820" s="4" t="s">
        <v>15395</v>
      </c>
      <c r="D1820" s="4" t="s">
        <v>4064</v>
      </c>
      <c r="E1820" s="4" t="s">
        <v>363</v>
      </c>
      <c r="F1820" s="4" t="s">
        <v>872</v>
      </c>
      <c r="G1820" s="171">
        <v>4.0099999999999997E-2</v>
      </c>
      <c r="H1820" s="4" t="s">
        <v>15396</v>
      </c>
      <c r="I1820" s="6" t="s">
        <v>2024</v>
      </c>
    </row>
    <row r="1821" spans="1:9" ht="20.399999999999999" x14ac:dyDescent="0.3">
      <c r="A1821" s="30">
        <v>45029</v>
      </c>
      <c r="B1821" s="4" t="s">
        <v>15397</v>
      </c>
      <c r="C1821" s="4" t="s">
        <v>15398</v>
      </c>
      <c r="D1821" s="4" t="s">
        <v>4064</v>
      </c>
      <c r="E1821" s="4" t="s">
        <v>363</v>
      </c>
      <c r="F1821" s="4" t="s">
        <v>872</v>
      </c>
      <c r="G1821" s="171">
        <v>0.12039999999999999</v>
      </c>
      <c r="H1821" s="4" t="s">
        <v>15399</v>
      </c>
      <c r="I1821" s="6" t="s">
        <v>2024</v>
      </c>
    </row>
    <row r="1822" spans="1:9" ht="20.399999999999999" x14ac:dyDescent="0.3">
      <c r="A1822" s="30">
        <v>45029</v>
      </c>
      <c r="B1822" s="4" t="s">
        <v>15400</v>
      </c>
      <c r="C1822" s="4" t="s">
        <v>15401</v>
      </c>
      <c r="D1822" s="4" t="s">
        <v>8035</v>
      </c>
      <c r="E1822" s="4" t="s">
        <v>363</v>
      </c>
      <c r="F1822" s="4" t="s">
        <v>872</v>
      </c>
      <c r="G1822" s="171">
        <v>0.03</v>
      </c>
      <c r="H1822" s="4" t="s">
        <v>15402</v>
      </c>
      <c r="I1822" s="6" t="s">
        <v>2024</v>
      </c>
    </row>
    <row r="1823" spans="1:9" ht="20.399999999999999" x14ac:dyDescent="0.3">
      <c r="A1823" s="30">
        <v>45029</v>
      </c>
      <c r="B1823" s="4" t="s">
        <v>15403</v>
      </c>
      <c r="C1823" s="4" t="s">
        <v>15404</v>
      </c>
      <c r="D1823" s="4" t="s">
        <v>4064</v>
      </c>
      <c r="E1823" s="4" t="s">
        <v>368</v>
      </c>
      <c r="F1823" s="4" t="s">
        <v>872</v>
      </c>
      <c r="G1823" s="171">
        <v>0.56869999999999998</v>
      </c>
      <c r="H1823" s="4" t="s">
        <v>15405</v>
      </c>
      <c r="I1823" s="6" t="s">
        <v>2024</v>
      </c>
    </row>
    <row r="1824" spans="1:9" ht="20.399999999999999" x14ac:dyDescent="0.3">
      <c r="A1824" s="30">
        <v>45029</v>
      </c>
      <c r="B1824" s="4" t="s">
        <v>8378</v>
      </c>
      <c r="C1824" s="4" t="s">
        <v>15406</v>
      </c>
      <c r="D1824" s="4" t="s">
        <v>7343</v>
      </c>
      <c r="E1824" s="4" t="s">
        <v>368</v>
      </c>
      <c r="F1824" s="4" t="s">
        <v>643</v>
      </c>
      <c r="G1824" s="171">
        <v>0.41039999999999999</v>
      </c>
      <c r="H1824" s="4" t="s">
        <v>15407</v>
      </c>
      <c r="I1824" s="6" t="s">
        <v>2024</v>
      </c>
    </row>
    <row r="1825" spans="1:9" ht="20.399999999999999" x14ac:dyDescent="0.3">
      <c r="A1825" s="30">
        <v>45029</v>
      </c>
      <c r="B1825" s="4" t="s">
        <v>15408</v>
      </c>
      <c r="C1825" s="4" t="s">
        <v>15409</v>
      </c>
      <c r="D1825" s="4" t="s">
        <v>2984</v>
      </c>
      <c r="E1825" s="4" t="s">
        <v>363</v>
      </c>
      <c r="F1825" s="4" t="s">
        <v>872</v>
      </c>
      <c r="G1825" s="171">
        <v>8.3500000000000005E-2</v>
      </c>
      <c r="H1825" s="4" t="s">
        <v>15410</v>
      </c>
      <c r="I1825" s="6" t="s">
        <v>2024</v>
      </c>
    </row>
    <row r="1826" spans="1:9" ht="20.399999999999999" x14ac:dyDescent="0.3">
      <c r="A1826" s="30">
        <v>45029</v>
      </c>
      <c r="B1826" s="4" t="s">
        <v>15411</v>
      </c>
      <c r="C1826" s="4" t="s">
        <v>15412</v>
      </c>
      <c r="D1826" s="4" t="s">
        <v>2984</v>
      </c>
      <c r="E1826" s="4" t="s">
        <v>363</v>
      </c>
      <c r="F1826" s="4" t="s">
        <v>872</v>
      </c>
      <c r="G1826" s="171">
        <v>6.0100000000000001E-2</v>
      </c>
      <c r="H1826" s="4" t="s">
        <v>15413</v>
      </c>
      <c r="I1826" s="6" t="s">
        <v>2024</v>
      </c>
    </row>
    <row r="1827" spans="1:9" ht="20.399999999999999" x14ac:dyDescent="0.3">
      <c r="A1827" s="30">
        <v>45029</v>
      </c>
      <c r="B1827" s="4" t="s">
        <v>15414</v>
      </c>
      <c r="C1827" s="4" t="s">
        <v>15415</v>
      </c>
      <c r="D1827" s="4" t="s">
        <v>15416</v>
      </c>
      <c r="E1827" s="4" t="s">
        <v>363</v>
      </c>
      <c r="F1827" s="4" t="s">
        <v>383</v>
      </c>
      <c r="G1827" s="171">
        <v>7.4192</v>
      </c>
      <c r="H1827" s="4" t="s">
        <v>15417</v>
      </c>
      <c r="I1827" s="6" t="s">
        <v>2024</v>
      </c>
    </row>
    <row r="1828" spans="1:9" ht="20.399999999999999" x14ac:dyDescent="0.3">
      <c r="A1828" s="30">
        <v>45029</v>
      </c>
      <c r="B1828" s="4" t="s">
        <v>15418</v>
      </c>
      <c r="C1828" s="4" t="s">
        <v>15419</v>
      </c>
      <c r="D1828" s="4" t="s">
        <v>2560</v>
      </c>
      <c r="E1828" s="4" t="s">
        <v>368</v>
      </c>
      <c r="F1828" s="4" t="s">
        <v>634</v>
      </c>
      <c r="G1828" s="171">
        <v>226.48310000000001</v>
      </c>
      <c r="H1828" s="4" t="s">
        <v>15420</v>
      </c>
      <c r="I1828" s="6" t="s">
        <v>2024</v>
      </c>
    </row>
    <row r="1829" spans="1:9" ht="20.399999999999999" x14ac:dyDescent="0.3">
      <c r="A1829" s="30">
        <v>45029</v>
      </c>
      <c r="B1829" s="4" t="s">
        <v>1841</v>
      </c>
      <c r="C1829" s="4" t="s">
        <v>15421</v>
      </c>
      <c r="D1829" s="4" t="s">
        <v>6539</v>
      </c>
      <c r="E1829" s="4" t="s">
        <v>363</v>
      </c>
      <c r="F1829" s="4" t="s">
        <v>634</v>
      </c>
      <c r="G1829" s="171">
        <v>32.228700000000003</v>
      </c>
      <c r="H1829" s="4" t="s">
        <v>15422</v>
      </c>
      <c r="I1829" s="437" t="s">
        <v>2024</v>
      </c>
    </row>
    <row r="1830" spans="1:9" ht="20.399999999999999" x14ac:dyDescent="0.3">
      <c r="A1830" s="30">
        <v>45029</v>
      </c>
      <c r="B1830" s="4" t="s">
        <v>6161</v>
      </c>
      <c r="C1830" s="4" t="s">
        <v>15423</v>
      </c>
      <c r="D1830" s="4" t="s">
        <v>15424</v>
      </c>
      <c r="E1830" s="4" t="s">
        <v>363</v>
      </c>
      <c r="F1830" s="4" t="s">
        <v>634</v>
      </c>
      <c r="G1830" s="171">
        <v>1.9596</v>
      </c>
      <c r="H1830" s="4" t="s">
        <v>15425</v>
      </c>
      <c r="I1830" s="6" t="s">
        <v>2024</v>
      </c>
    </row>
    <row r="1831" spans="1:9" ht="20.399999999999999" x14ac:dyDescent="0.3">
      <c r="A1831" s="30">
        <v>45029</v>
      </c>
      <c r="B1831" s="4" t="s">
        <v>1414</v>
      </c>
      <c r="C1831" s="4" t="s">
        <v>15426</v>
      </c>
      <c r="D1831" s="4" t="s">
        <v>15427</v>
      </c>
      <c r="E1831" s="4" t="s">
        <v>368</v>
      </c>
      <c r="F1831" s="4" t="s">
        <v>11586</v>
      </c>
      <c r="G1831" s="171">
        <v>134.31049999999999</v>
      </c>
      <c r="H1831" s="4" t="s">
        <v>15428</v>
      </c>
      <c r="I1831" s="6" t="s">
        <v>2024</v>
      </c>
    </row>
    <row r="1832" spans="1:9" ht="20.399999999999999" x14ac:dyDescent="0.3">
      <c r="A1832" s="30">
        <v>45029</v>
      </c>
      <c r="B1832" s="4" t="s">
        <v>15429</v>
      </c>
      <c r="C1832" s="4" t="s">
        <v>15430</v>
      </c>
      <c r="D1832" s="4" t="s">
        <v>15431</v>
      </c>
      <c r="E1832" s="4" t="s">
        <v>478</v>
      </c>
      <c r="F1832" s="4" t="s">
        <v>872</v>
      </c>
      <c r="G1832" s="171">
        <v>0.19489999999999999</v>
      </c>
      <c r="H1832" s="4" t="s">
        <v>15432</v>
      </c>
      <c r="I1832" s="6" t="s">
        <v>2024</v>
      </c>
    </row>
    <row r="1833" spans="1:9" ht="20.399999999999999" x14ac:dyDescent="0.3">
      <c r="A1833" s="30">
        <v>45029</v>
      </c>
      <c r="B1833" s="4" t="s">
        <v>15433</v>
      </c>
      <c r="C1833" s="4" t="s">
        <v>15434</v>
      </c>
      <c r="D1833" s="4" t="s">
        <v>10290</v>
      </c>
      <c r="E1833" s="4" t="s">
        <v>478</v>
      </c>
      <c r="F1833" s="4" t="s">
        <v>872</v>
      </c>
      <c r="G1833" s="171">
        <v>6.7799999999999999E-2</v>
      </c>
      <c r="H1833" s="4" t="s">
        <v>15435</v>
      </c>
      <c r="I1833" s="6" t="s">
        <v>2024</v>
      </c>
    </row>
    <row r="1834" spans="1:9" ht="20.399999999999999" x14ac:dyDescent="0.3">
      <c r="A1834" s="30">
        <v>45029</v>
      </c>
      <c r="B1834" s="4" t="s">
        <v>15436</v>
      </c>
      <c r="C1834" s="4" t="s">
        <v>15437</v>
      </c>
      <c r="D1834" s="4" t="s">
        <v>15438</v>
      </c>
      <c r="E1834" s="4" t="s">
        <v>363</v>
      </c>
      <c r="F1834" s="4" t="s">
        <v>872</v>
      </c>
      <c r="G1834" s="171">
        <v>0.29530000000000001</v>
      </c>
      <c r="H1834" s="4" t="s">
        <v>15439</v>
      </c>
      <c r="I1834" s="6" t="s">
        <v>2024</v>
      </c>
    </row>
    <row r="1835" spans="1:9" ht="20.399999999999999" x14ac:dyDescent="0.3">
      <c r="A1835" s="30">
        <v>45029</v>
      </c>
      <c r="B1835" s="4" t="s">
        <v>15440</v>
      </c>
      <c r="C1835" s="4" t="s">
        <v>15441</v>
      </c>
      <c r="D1835" s="4" t="s">
        <v>3412</v>
      </c>
      <c r="E1835" s="4" t="s">
        <v>363</v>
      </c>
      <c r="F1835" s="4" t="s">
        <v>872</v>
      </c>
      <c r="G1835" s="171">
        <v>1.9365000000000001</v>
      </c>
      <c r="H1835" s="4" t="s">
        <v>15442</v>
      </c>
      <c r="I1835" s="6" t="s">
        <v>2024</v>
      </c>
    </row>
    <row r="1836" spans="1:9" ht="30.6" x14ac:dyDescent="0.3">
      <c r="A1836" s="30">
        <v>45029</v>
      </c>
      <c r="B1836" s="4" t="s">
        <v>15443</v>
      </c>
      <c r="C1836" s="4" t="s">
        <v>15444</v>
      </c>
      <c r="D1836" s="4" t="s">
        <v>15445</v>
      </c>
      <c r="E1836" s="4" t="s">
        <v>368</v>
      </c>
      <c r="F1836" s="4" t="s">
        <v>608</v>
      </c>
      <c r="G1836" s="171">
        <v>97.448300000000003</v>
      </c>
      <c r="H1836" s="4" t="s">
        <v>15446</v>
      </c>
      <c r="I1836" s="6" t="s">
        <v>2024</v>
      </c>
    </row>
    <row r="1837" spans="1:9" ht="20.399999999999999" x14ac:dyDescent="0.3">
      <c r="A1837" s="30">
        <v>45029</v>
      </c>
      <c r="B1837" s="4" t="s">
        <v>15447</v>
      </c>
      <c r="C1837" s="4" t="s">
        <v>15448</v>
      </c>
      <c r="D1837" s="4" t="s">
        <v>15449</v>
      </c>
      <c r="E1837" s="4" t="s">
        <v>368</v>
      </c>
      <c r="F1837" s="4" t="s">
        <v>4337</v>
      </c>
      <c r="G1837" s="171">
        <v>271.3528</v>
      </c>
      <c r="H1837" s="4" t="s">
        <v>15450</v>
      </c>
      <c r="I1837" s="6" t="s">
        <v>2024</v>
      </c>
    </row>
    <row r="1838" spans="1:9" ht="20.399999999999999" x14ac:dyDescent="0.3">
      <c r="A1838" s="30">
        <v>45029</v>
      </c>
      <c r="B1838" s="4" t="s">
        <v>15451</v>
      </c>
      <c r="C1838" s="4" t="s">
        <v>15452</v>
      </c>
      <c r="D1838" s="4" t="s">
        <v>4791</v>
      </c>
      <c r="E1838" s="4" t="s">
        <v>363</v>
      </c>
      <c r="F1838" s="4" t="s">
        <v>643</v>
      </c>
      <c r="G1838" s="171">
        <v>5.8273999999999999</v>
      </c>
      <c r="H1838" s="4" t="s">
        <v>15453</v>
      </c>
      <c r="I1838" s="6" t="s">
        <v>2024</v>
      </c>
    </row>
    <row r="1839" spans="1:9" ht="20.399999999999999" x14ac:dyDescent="0.3">
      <c r="A1839" s="30">
        <v>45029</v>
      </c>
      <c r="B1839" s="4" t="s">
        <v>15454</v>
      </c>
      <c r="C1839" s="4" t="s">
        <v>15455</v>
      </c>
      <c r="D1839" s="4" t="s">
        <v>12573</v>
      </c>
      <c r="E1839" s="4" t="s">
        <v>478</v>
      </c>
      <c r="F1839" s="4" t="s">
        <v>362</v>
      </c>
      <c r="G1839" s="171">
        <v>0.5917</v>
      </c>
      <c r="H1839" s="4" t="s">
        <v>15456</v>
      </c>
      <c r="I1839" s="437" t="s">
        <v>2024</v>
      </c>
    </row>
    <row r="1840" spans="1:9" ht="20.399999999999999" x14ac:dyDescent="0.3">
      <c r="A1840" s="30">
        <v>45029</v>
      </c>
      <c r="B1840" s="4" t="s">
        <v>15457</v>
      </c>
      <c r="C1840" s="4" t="s">
        <v>15458</v>
      </c>
      <c r="D1840" s="4" t="s">
        <v>15459</v>
      </c>
      <c r="E1840" s="4" t="s">
        <v>363</v>
      </c>
      <c r="F1840" s="4" t="s">
        <v>8243</v>
      </c>
      <c r="G1840" s="171">
        <v>4.9200000000000001E-2</v>
      </c>
      <c r="H1840" s="4" t="s">
        <v>15460</v>
      </c>
      <c r="I1840" s="6" t="s">
        <v>2024</v>
      </c>
    </row>
    <row r="1841" spans="1:9" ht="20.399999999999999" x14ac:dyDescent="0.3">
      <c r="A1841" s="30">
        <v>45029</v>
      </c>
      <c r="B1841" s="4" t="s">
        <v>15461</v>
      </c>
      <c r="C1841" s="4" t="s">
        <v>15462</v>
      </c>
      <c r="D1841" s="4" t="s">
        <v>15463</v>
      </c>
      <c r="E1841" s="4" t="s">
        <v>368</v>
      </c>
      <c r="F1841" s="4" t="s">
        <v>378</v>
      </c>
      <c r="G1841" s="171">
        <v>213.41059999999999</v>
      </c>
      <c r="H1841" s="4" t="s">
        <v>15464</v>
      </c>
      <c r="I1841" s="6" t="s">
        <v>2024</v>
      </c>
    </row>
    <row r="1842" spans="1:9" ht="20.399999999999999" x14ac:dyDescent="0.3">
      <c r="A1842" s="30">
        <v>45029</v>
      </c>
      <c r="B1842" s="4" t="s">
        <v>15465</v>
      </c>
      <c r="C1842" s="4" t="s">
        <v>15466</v>
      </c>
      <c r="D1842" s="4" t="s">
        <v>12581</v>
      </c>
      <c r="E1842" s="4" t="s">
        <v>363</v>
      </c>
      <c r="F1842" s="4" t="s">
        <v>643</v>
      </c>
      <c r="G1842" s="171">
        <v>16.988</v>
      </c>
      <c r="H1842" s="4" t="s">
        <v>15467</v>
      </c>
      <c r="I1842" s="6" t="s">
        <v>2024</v>
      </c>
    </row>
    <row r="1843" spans="1:9" ht="20.399999999999999" x14ac:dyDescent="0.3">
      <c r="A1843" s="30">
        <v>45029</v>
      </c>
      <c r="B1843" s="4" t="s">
        <v>15468</v>
      </c>
      <c r="C1843" s="4" t="s">
        <v>15469</v>
      </c>
      <c r="D1843" s="4" t="s">
        <v>7999</v>
      </c>
      <c r="E1843" s="4" t="s">
        <v>478</v>
      </c>
      <c r="F1843" s="4" t="s">
        <v>872</v>
      </c>
      <c r="G1843" s="171">
        <v>0.1426</v>
      </c>
      <c r="H1843" s="4" t="s">
        <v>15470</v>
      </c>
      <c r="I1843" s="6" t="s">
        <v>2024</v>
      </c>
    </row>
    <row r="1844" spans="1:9" ht="20.399999999999999" x14ac:dyDescent="0.3">
      <c r="A1844" s="30">
        <v>45029</v>
      </c>
      <c r="B1844" s="4" t="s">
        <v>15471</v>
      </c>
      <c r="C1844" s="4" t="s">
        <v>15472</v>
      </c>
      <c r="D1844" s="4" t="s">
        <v>7999</v>
      </c>
      <c r="E1844" s="4" t="s">
        <v>478</v>
      </c>
      <c r="F1844" s="4" t="s">
        <v>872</v>
      </c>
      <c r="G1844" s="171">
        <v>0.2394</v>
      </c>
      <c r="H1844" s="4" t="s">
        <v>15473</v>
      </c>
      <c r="I1844" s="6" t="s">
        <v>2024</v>
      </c>
    </row>
    <row r="1845" spans="1:9" ht="20.399999999999999" x14ac:dyDescent="0.3">
      <c r="A1845" s="30">
        <v>45029</v>
      </c>
      <c r="B1845" s="4" t="s">
        <v>15474</v>
      </c>
      <c r="C1845" s="4" t="s">
        <v>15475</v>
      </c>
      <c r="D1845" s="4" t="s">
        <v>7350</v>
      </c>
      <c r="E1845" s="4" t="s">
        <v>363</v>
      </c>
      <c r="F1845" s="4" t="s">
        <v>872</v>
      </c>
      <c r="G1845" s="171">
        <v>0.13089999999999999</v>
      </c>
      <c r="H1845" s="4" t="s">
        <v>15476</v>
      </c>
      <c r="I1845" s="6" t="s">
        <v>2024</v>
      </c>
    </row>
    <row r="1846" spans="1:9" ht="20.399999999999999" x14ac:dyDescent="0.3">
      <c r="A1846" s="30">
        <v>45029</v>
      </c>
      <c r="B1846" s="4" t="s">
        <v>15477</v>
      </c>
      <c r="C1846" s="4" t="s">
        <v>15478</v>
      </c>
      <c r="D1846" s="4" t="s">
        <v>7350</v>
      </c>
      <c r="E1846" s="4" t="s">
        <v>363</v>
      </c>
      <c r="F1846" s="4" t="s">
        <v>872</v>
      </c>
      <c r="G1846" s="171">
        <v>0.1142</v>
      </c>
      <c r="H1846" s="4" t="s">
        <v>15479</v>
      </c>
      <c r="I1846" s="6" t="s">
        <v>2024</v>
      </c>
    </row>
    <row r="1847" spans="1:9" ht="20.399999999999999" x14ac:dyDescent="0.3">
      <c r="A1847" s="30">
        <v>45029</v>
      </c>
      <c r="B1847" s="4" t="s">
        <v>15480</v>
      </c>
      <c r="C1847" s="4" t="s">
        <v>15481</v>
      </c>
      <c r="D1847" s="4" t="s">
        <v>14048</v>
      </c>
      <c r="E1847" s="4" t="s">
        <v>363</v>
      </c>
      <c r="F1847" s="4" t="s">
        <v>872</v>
      </c>
      <c r="G1847" s="171">
        <v>1.7907999999999999</v>
      </c>
      <c r="H1847" s="4" t="s">
        <v>15482</v>
      </c>
      <c r="I1847" s="6" t="s">
        <v>2024</v>
      </c>
    </row>
    <row r="1848" spans="1:9" ht="20.399999999999999" x14ac:dyDescent="0.3">
      <c r="A1848" s="30">
        <v>45029</v>
      </c>
      <c r="B1848" s="4" t="s">
        <v>15483</v>
      </c>
      <c r="C1848" s="4" t="s">
        <v>15484</v>
      </c>
      <c r="D1848" s="4" t="s">
        <v>14048</v>
      </c>
      <c r="E1848" s="4" t="s">
        <v>363</v>
      </c>
      <c r="F1848" s="4" t="s">
        <v>872</v>
      </c>
      <c r="G1848" s="171">
        <v>2.76E-2</v>
      </c>
      <c r="H1848" s="4" t="s">
        <v>15485</v>
      </c>
      <c r="I1848" s="6" t="s">
        <v>2024</v>
      </c>
    </row>
    <row r="1849" spans="1:9" ht="20.399999999999999" x14ac:dyDescent="0.3">
      <c r="A1849" s="30">
        <v>45029</v>
      </c>
      <c r="B1849" s="4" t="s">
        <v>15486</v>
      </c>
      <c r="C1849" s="4" t="s">
        <v>15487</v>
      </c>
      <c r="D1849" s="4" t="s">
        <v>12836</v>
      </c>
      <c r="E1849" s="4" t="s">
        <v>478</v>
      </c>
      <c r="F1849" s="4" t="s">
        <v>872</v>
      </c>
      <c r="G1849" s="171">
        <v>0.46739999999999998</v>
      </c>
      <c r="H1849" s="4" t="s">
        <v>15488</v>
      </c>
      <c r="I1849" s="437" t="s">
        <v>2024</v>
      </c>
    </row>
    <row r="1850" spans="1:9" ht="20.399999999999999" x14ac:dyDescent="0.3">
      <c r="A1850" s="30">
        <v>45029</v>
      </c>
      <c r="B1850" s="4" t="s">
        <v>15489</v>
      </c>
      <c r="C1850" s="4" t="s">
        <v>15490</v>
      </c>
      <c r="D1850" s="4" t="s">
        <v>3587</v>
      </c>
      <c r="E1850" s="4" t="s">
        <v>368</v>
      </c>
      <c r="F1850" s="4" t="s">
        <v>7369</v>
      </c>
      <c r="G1850" s="171">
        <v>100.16249999999999</v>
      </c>
      <c r="H1850" s="4" t="s">
        <v>15491</v>
      </c>
      <c r="I1850" s="6" t="s">
        <v>2024</v>
      </c>
    </row>
    <row r="1851" spans="1:9" ht="20.399999999999999" x14ac:dyDescent="0.3">
      <c r="A1851" s="30">
        <v>45029</v>
      </c>
      <c r="B1851" s="4" t="s">
        <v>15492</v>
      </c>
      <c r="C1851" s="4" t="s">
        <v>15493</v>
      </c>
      <c r="D1851" s="4" t="s">
        <v>15494</v>
      </c>
      <c r="E1851" s="4" t="s">
        <v>363</v>
      </c>
      <c r="F1851" s="4" t="s">
        <v>643</v>
      </c>
      <c r="G1851" s="171">
        <v>34.758099999999999</v>
      </c>
      <c r="H1851" s="4" t="s">
        <v>15495</v>
      </c>
      <c r="I1851" s="6" t="s">
        <v>2024</v>
      </c>
    </row>
    <row r="1852" spans="1:9" ht="30.6" x14ac:dyDescent="0.3">
      <c r="A1852" s="30">
        <v>45029</v>
      </c>
      <c r="B1852" s="4" t="s">
        <v>15496</v>
      </c>
      <c r="C1852" s="4" t="s">
        <v>15497</v>
      </c>
      <c r="D1852" s="4" t="s">
        <v>15498</v>
      </c>
      <c r="E1852" s="4" t="s">
        <v>363</v>
      </c>
      <c r="F1852" s="4" t="s">
        <v>634</v>
      </c>
      <c r="G1852" s="171">
        <v>0.14230000000000001</v>
      </c>
      <c r="H1852" s="4" t="s">
        <v>15499</v>
      </c>
      <c r="I1852" s="6" t="s">
        <v>2024</v>
      </c>
    </row>
    <row r="1853" spans="1:9" ht="20.399999999999999" x14ac:dyDescent="0.3">
      <c r="A1853" s="30">
        <v>45029</v>
      </c>
      <c r="B1853" s="4" t="s">
        <v>15500</v>
      </c>
      <c r="C1853" s="4" t="s">
        <v>15501</v>
      </c>
      <c r="D1853" s="4" t="s">
        <v>4928</v>
      </c>
      <c r="E1853" s="4" t="s">
        <v>363</v>
      </c>
      <c r="F1853" s="4" t="s">
        <v>634</v>
      </c>
      <c r="G1853" s="171">
        <v>8.0841999999999992</v>
      </c>
      <c r="H1853" s="4" t="s">
        <v>15502</v>
      </c>
      <c r="I1853" s="6" t="s">
        <v>2024</v>
      </c>
    </row>
    <row r="1854" spans="1:9" ht="20.399999999999999" x14ac:dyDescent="0.3">
      <c r="A1854" s="30">
        <v>45029</v>
      </c>
      <c r="B1854" s="4" t="s">
        <v>15503</v>
      </c>
      <c r="C1854" s="4" t="s">
        <v>15504</v>
      </c>
      <c r="D1854" s="4" t="s">
        <v>4106</v>
      </c>
      <c r="E1854" s="4" t="s">
        <v>363</v>
      </c>
      <c r="F1854" s="4" t="s">
        <v>872</v>
      </c>
      <c r="G1854" s="171">
        <v>0.1042</v>
      </c>
      <c r="H1854" s="4" t="s">
        <v>15505</v>
      </c>
      <c r="I1854" s="6" t="s">
        <v>2024</v>
      </c>
    </row>
    <row r="1855" spans="1:9" ht="20.399999999999999" x14ac:dyDescent="0.3">
      <c r="A1855" s="30">
        <v>45029</v>
      </c>
      <c r="B1855" s="4" t="s">
        <v>15506</v>
      </c>
      <c r="C1855" s="4" t="s">
        <v>15507</v>
      </c>
      <c r="D1855" s="4" t="s">
        <v>4103</v>
      </c>
      <c r="E1855" s="4" t="s">
        <v>478</v>
      </c>
      <c r="F1855" s="4" t="s">
        <v>872</v>
      </c>
      <c r="G1855" s="171">
        <v>0.1062</v>
      </c>
      <c r="H1855" s="4" t="s">
        <v>15508</v>
      </c>
      <c r="I1855" s="6" t="s">
        <v>2024</v>
      </c>
    </row>
    <row r="1856" spans="1:9" ht="20.399999999999999" x14ac:dyDescent="0.3">
      <c r="A1856" s="30">
        <v>45029</v>
      </c>
      <c r="B1856" s="4" t="s">
        <v>15509</v>
      </c>
      <c r="C1856" s="4" t="s">
        <v>15510</v>
      </c>
      <c r="D1856" s="4" t="s">
        <v>3618</v>
      </c>
      <c r="E1856" s="4" t="s">
        <v>363</v>
      </c>
      <c r="F1856" s="4" t="s">
        <v>362</v>
      </c>
      <c r="G1856" s="171">
        <v>29.196000000000002</v>
      </c>
      <c r="H1856" s="4" t="s">
        <v>15511</v>
      </c>
      <c r="I1856" s="6" t="s">
        <v>2024</v>
      </c>
    </row>
    <row r="1857" spans="1:9" ht="20.399999999999999" x14ac:dyDescent="0.3">
      <c r="A1857" s="30">
        <v>45029</v>
      </c>
      <c r="B1857" s="4" t="s">
        <v>15512</v>
      </c>
      <c r="C1857" s="4" t="s">
        <v>15513</v>
      </c>
      <c r="D1857" s="4" t="s">
        <v>8526</v>
      </c>
      <c r="E1857" s="4" t="s">
        <v>363</v>
      </c>
      <c r="F1857" s="4" t="s">
        <v>634</v>
      </c>
      <c r="G1857" s="171">
        <v>15.7811</v>
      </c>
      <c r="H1857" s="4" t="s">
        <v>15514</v>
      </c>
      <c r="I1857" s="6" t="s">
        <v>2024</v>
      </c>
    </row>
    <row r="1858" spans="1:9" ht="20.399999999999999" x14ac:dyDescent="0.3">
      <c r="A1858" s="30">
        <v>45029</v>
      </c>
      <c r="B1858" s="4" t="s">
        <v>15515</v>
      </c>
      <c r="C1858" s="4" t="s">
        <v>15516</v>
      </c>
      <c r="D1858" s="4" t="s">
        <v>11643</v>
      </c>
      <c r="E1858" s="4" t="s">
        <v>363</v>
      </c>
      <c r="F1858" s="4" t="s">
        <v>872</v>
      </c>
      <c r="G1858" s="171">
        <v>0.2145</v>
      </c>
      <c r="H1858" s="4" t="s">
        <v>15517</v>
      </c>
      <c r="I1858" s="6" t="s">
        <v>2024</v>
      </c>
    </row>
    <row r="1859" spans="1:9" ht="20.399999999999999" x14ac:dyDescent="0.3">
      <c r="A1859" s="30">
        <v>45029</v>
      </c>
      <c r="B1859" s="4" t="s">
        <v>15518</v>
      </c>
      <c r="C1859" s="4" t="s">
        <v>15519</v>
      </c>
      <c r="D1859" s="4" t="s">
        <v>15520</v>
      </c>
      <c r="E1859" s="4" t="s">
        <v>368</v>
      </c>
      <c r="F1859" s="4" t="s">
        <v>634</v>
      </c>
      <c r="G1859" s="171">
        <v>17.751000000000001</v>
      </c>
      <c r="H1859" s="4" t="s">
        <v>15521</v>
      </c>
      <c r="I1859" s="437" t="s">
        <v>2024</v>
      </c>
    </row>
    <row r="1860" spans="1:9" ht="20.399999999999999" x14ac:dyDescent="0.3">
      <c r="A1860" s="30">
        <v>45029</v>
      </c>
      <c r="B1860" s="4" t="s">
        <v>15522</v>
      </c>
      <c r="C1860" s="4" t="s">
        <v>15523</v>
      </c>
      <c r="D1860" s="4" t="s">
        <v>15524</v>
      </c>
      <c r="E1860" s="4" t="s">
        <v>478</v>
      </c>
      <c r="F1860" s="4" t="s">
        <v>872</v>
      </c>
      <c r="G1860" s="171">
        <v>0.1099</v>
      </c>
      <c r="H1860" s="4" t="s">
        <v>15525</v>
      </c>
      <c r="I1860" s="6" t="s">
        <v>2024</v>
      </c>
    </row>
    <row r="1861" spans="1:9" ht="20.399999999999999" x14ac:dyDescent="0.3">
      <c r="A1861" s="30">
        <v>45029</v>
      </c>
      <c r="B1861" s="4" t="s">
        <v>15526</v>
      </c>
      <c r="C1861" s="4" t="s">
        <v>15527</v>
      </c>
      <c r="D1861" s="4" t="s">
        <v>3692</v>
      </c>
      <c r="E1861" s="4" t="s">
        <v>363</v>
      </c>
      <c r="F1861" s="4" t="s">
        <v>362</v>
      </c>
      <c r="G1861" s="171">
        <v>6.3787000000000003</v>
      </c>
      <c r="H1861" s="4" t="s">
        <v>15528</v>
      </c>
      <c r="I1861" s="6" t="s">
        <v>2024</v>
      </c>
    </row>
    <row r="1862" spans="1:9" ht="20.399999999999999" x14ac:dyDescent="0.3">
      <c r="A1862" s="30">
        <v>45029</v>
      </c>
      <c r="B1862" s="4" t="s">
        <v>15529</v>
      </c>
      <c r="C1862" s="4" t="s">
        <v>15530</v>
      </c>
      <c r="D1862" s="4" t="s">
        <v>9003</v>
      </c>
      <c r="E1862" s="4" t="s">
        <v>363</v>
      </c>
      <c r="F1862" s="4" t="s">
        <v>634</v>
      </c>
      <c r="G1862" s="171">
        <v>15.482799999999999</v>
      </c>
      <c r="H1862" s="4" t="s">
        <v>15531</v>
      </c>
      <c r="I1862" s="6" t="s">
        <v>2024</v>
      </c>
    </row>
    <row r="1863" spans="1:9" ht="20.399999999999999" x14ac:dyDescent="0.3">
      <c r="A1863" s="30">
        <v>45029</v>
      </c>
      <c r="B1863" s="4" t="s">
        <v>15532</v>
      </c>
      <c r="C1863" s="4" t="s">
        <v>15533</v>
      </c>
      <c r="D1863" s="4" t="s">
        <v>15534</v>
      </c>
      <c r="E1863" s="4" t="s">
        <v>363</v>
      </c>
      <c r="F1863" s="4" t="s">
        <v>872</v>
      </c>
      <c r="G1863" s="171">
        <v>4.9399999999999999E-2</v>
      </c>
      <c r="H1863" s="4" t="s">
        <v>15535</v>
      </c>
      <c r="I1863" s="6" t="s">
        <v>2024</v>
      </c>
    </row>
    <row r="1864" spans="1:9" ht="20.399999999999999" x14ac:dyDescent="0.3">
      <c r="A1864" s="30">
        <v>45029</v>
      </c>
      <c r="B1864" s="4" t="s">
        <v>15536</v>
      </c>
      <c r="C1864" s="4" t="s">
        <v>15537</v>
      </c>
      <c r="D1864" s="4" t="s">
        <v>3442</v>
      </c>
      <c r="E1864" s="4" t="s">
        <v>363</v>
      </c>
      <c r="F1864" s="4" t="s">
        <v>872</v>
      </c>
      <c r="G1864" s="171">
        <v>4.6399999999999997E-2</v>
      </c>
      <c r="H1864" s="4" t="s">
        <v>15538</v>
      </c>
      <c r="I1864" s="6" t="s">
        <v>2024</v>
      </c>
    </row>
    <row r="1865" spans="1:9" ht="20.399999999999999" x14ac:dyDescent="0.3">
      <c r="A1865" s="30">
        <v>45029</v>
      </c>
      <c r="B1865" s="4" t="s">
        <v>15539</v>
      </c>
      <c r="C1865" s="4" t="s">
        <v>15540</v>
      </c>
      <c r="D1865" s="4" t="s">
        <v>2885</v>
      </c>
      <c r="E1865" s="4" t="s">
        <v>478</v>
      </c>
      <c r="F1865" s="4" t="s">
        <v>872</v>
      </c>
      <c r="G1865" s="171">
        <v>1.8499999999999999E-2</v>
      </c>
      <c r="H1865" s="4" t="s">
        <v>15541</v>
      </c>
      <c r="I1865" s="6" t="s">
        <v>2024</v>
      </c>
    </row>
    <row r="1866" spans="1:9" ht="20.399999999999999" x14ac:dyDescent="0.3">
      <c r="A1866" s="30">
        <v>45029</v>
      </c>
      <c r="B1866" s="4" t="s">
        <v>15542</v>
      </c>
      <c r="C1866" s="4" t="s">
        <v>15543</v>
      </c>
      <c r="D1866" s="4" t="s">
        <v>7982</v>
      </c>
      <c r="E1866" s="4" t="s">
        <v>363</v>
      </c>
      <c r="F1866" s="4" t="s">
        <v>872</v>
      </c>
      <c r="G1866" s="171">
        <v>0.1099</v>
      </c>
      <c r="H1866" s="4" t="s">
        <v>15525</v>
      </c>
      <c r="I1866" s="6" t="s">
        <v>2024</v>
      </c>
    </row>
    <row r="1867" spans="1:9" ht="20.399999999999999" x14ac:dyDescent="0.3">
      <c r="A1867" s="30">
        <v>45029</v>
      </c>
      <c r="B1867" s="4" t="s">
        <v>15544</v>
      </c>
      <c r="C1867" s="4" t="s">
        <v>15545</v>
      </c>
      <c r="D1867" s="4" t="s">
        <v>9604</v>
      </c>
      <c r="E1867" s="4" t="s">
        <v>478</v>
      </c>
      <c r="F1867" s="4" t="s">
        <v>872</v>
      </c>
      <c r="G1867" s="171">
        <v>4.87E-2</v>
      </c>
      <c r="H1867" s="4" t="s">
        <v>15546</v>
      </c>
      <c r="I1867" s="6" t="s">
        <v>2024</v>
      </c>
    </row>
    <row r="1868" spans="1:9" ht="20.399999999999999" x14ac:dyDescent="0.3">
      <c r="A1868" s="30">
        <v>45029</v>
      </c>
      <c r="B1868" s="4" t="s">
        <v>15547</v>
      </c>
      <c r="C1868" s="4" t="s">
        <v>15548</v>
      </c>
      <c r="D1868" s="4" t="s">
        <v>4954</v>
      </c>
      <c r="E1868" s="4" t="s">
        <v>478</v>
      </c>
      <c r="F1868" s="4" t="s">
        <v>872</v>
      </c>
      <c r="G1868" s="171">
        <v>7.9600000000000004E-2</v>
      </c>
      <c r="H1868" s="4" t="s">
        <v>15549</v>
      </c>
      <c r="I1868" s="6" t="s">
        <v>2024</v>
      </c>
    </row>
    <row r="1869" spans="1:9" ht="20.399999999999999" x14ac:dyDescent="0.3">
      <c r="A1869" s="30">
        <v>45064</v>
      </c>
      <c r="B1869" s="16" t="s">
        <v>16168</v>
      </c>
      <c r="C1869" s="16" t="s">
        <v>16169</v>
      </c>
      <c r="D1869" s="16" t="s">
        <v>13729</v>
      </c>
      <c r="E1869" s="16" t="s">
        <v>363</v>
      </c>
      <c r="F1869" s="16" t="s">
        <v>362</v>
      </c>
      <c r="G1869" s="190">
        <v>1.0932999999999999</v>
      </c>
      <c r="H1869" s="16" t="s">
        <v>16170</v>
      </c>
      <c r="I1869" s="6" t="s">
        <v>2024</v>
      </c>
    </row>
    <row r="1870" spans="1:9" ht="20.399999999999999" x14ac:dyDescent="0.3">
      <c r="A1870" s="30">
        <v>45064</v>
      </c>
      <c r="B1870" s="16" t="s">
        <v>16171</v>
      </c>
      <c r="C1870" s="16" t="s">
        <v>16172</v>
      </c>
      <c r="D1870" s="16" t="s">
        <v>16173</v>
      </c>
      <c r="E1870" s="16" t="s">
        <v>363</v>
      </c>
      <c r="F1870" s="16" t="s">
        <v>14325</v>
      </c>
      <c r="G1870" s="190">
        <v>43.413600000000002</v>
      </c>
      <c r="H1870" s="16" t="s">
        <v>16174</v>
      </c>
      <c r="I1870" s="6" t="s">
        <v>2024</v>
      </c>
    </row>
    <row r="1871" spans="1:9" ht="20.399999999999999" x14ac:dyDescent="0.3">
      <c r="A1871" s="30">
        <v>45064</v>
      </c>
      <c r="B1871" s="16" t="s">
        <v>16175</v>
      </c>
      <c r="C1871" s="16" t="s">
        <v>16176</v>
      </c>
      <c r="D1871" s="16" t="s">
        <v>4162</v>
      </c>
      <c r="E1871" s="16" t="s">
        <v>478</v>
      </c>
      <c r="F1871" s="16" t="s">
        <v>872</v>
      </c>
      <c r="G1871" s="190">
        <v>4.4999999999999997E-3</v>
      </c>
      <c r="H1871" s="16" t="s">
        <v>16177</v>
      </c>
      <c r="I1871" s="6" t="s">
        <v>2024</v>
      </c>
    </row>
    <row r="1872" spans="1:9" ht="20.399999999999999" x14ac:dyDescent="0.3">
      <c r="A1872" s="30">
        <v>45064</v>
      </c>
      <c r="B1872" s="16" t="s">
        <v>16178</v>
      </c>
      <c r="C1872" s="16" t="s">
        <v>16179</v>
      </c>
      <c r="D1872" s="16" t="s">
        <v>4162</v>
      </c>
      <c r="E1872" s="16" t="s">
        <v>478</v>
      </c>
      <c r="F1872" s="16" t="s">
        <v>872</v>
      </c>
      <c r="G1872" s="190">
        <v>2.1299999999999999E-2</v>
      </c>
      <c r="H1872" s="16" t="s">
        <v>16180</v>
      </c>
      <c r="I1872" s="6" t="s">
        <v>2024</v>
      </c>
    </row>
    <row r="1873" spans="1:9" ht="20.399999999999999" x14ac:dyDescent="0.3">
      <c r="A1873" s="30">
        <v>45064</v>
      </c>
      <c r="B1873" s="16" t="s">
        <v>16181</v>
      </c>
      <c r="C1873" s="16" t="s">
        <v>16182</v>
      </c>
      <c r="D1873" s="16" t="s">
        <v>4982</v>
      </c>
      <c r="E1873" s="16" t="s">
        <v>363</v>
      </c>
      <c r="F1873" s="16" t="s">
        <v>8046</v>
      </c>
      <c r="G1873" s="190">
        <v>3.9399999999999998E-2</v>
      </c>
      <c r="H1873" s="16" t="s">
        <v>16183</v>
      </c>
      <c r="I1873" s="6" t="s">
        <v>2024</v>
      </c>
    </row>
    <row r="1874" spans="1:9" ht="20.399999999999999" x14ac:dyDescent="0.3">
      <c r="A1874" s="30">
        <v>45064</v>
      </c>
      <c r="B1874" s="16" t="s">
        <v>16184</v>
      </c>
      <c r="C1874" s="16" t="s">
        <v>16185</v>
      </c>
      <c r="D1874" s="16" t="s">
        <v>2037</v>
      </c>
      <c r="E1874" s="16" t="s">
        <v>363</v>
      </c>
      <c r="F1874" s="16" t="s">
        <v>872</v>
      </c>
      <c r="G1874" s="190">
        <v>7.1999999999999998E-3</v>
      </c>
      <c r="H1874" s="16" t="s">
        <v>16186</v>
      </c>
      <c r="I1874" s="6" t="s">
        <v>2024</v>
      </c>
    </row>
    <row r="1875" spans="1:9" ht="20.399999999999999" x14ac:dyDescent="0.3">
      <c r="A1875" s="30">
        <v>45064</v>
      </c>
      <c r="B1875" s="16" t="s">
        <v>16187</v>
      </c>
      <c r="C1875" s="16" t="s">
        <v>16188</v>
      </c>
      <c r="D1875" s="16" t="s">
        <v>16189</v>
      </c>
      <c r="E1875" s="16" t="s">
        <v>363</v>
      </c>
      <c r="F1875" s="16" t="s">
        <v>362</v>
      </c>
      <c r="G1875" s="190">
        <v>20.187000000000001</v>
      </c>
      <c r="H1875" s="16" t="s">
        <v>16190</v>
      </c>
      <c r="I1875" s="6" t="s">
        <v>2024</v>
      </c>
    </row>
    <row r="1876" spans="1:9" ht="20.399999999999999" x14ac:dyDescent="0.3">
      <c r="A1876" s="30">
        <v>45064</v>
      </c>
      <c r="B1876" s="16" t="s">
        <v>16191</v>
      </c>
      <c r="C1876" s="16" t="s">
        <v>16192</v>
      </c>
      <c r="D1876" s="16" t="s">
        <v>16193</v>
      </c>
      <c r="E1876" s="16" t="s">
        <v>478</v>
      </c>
      <c r="F1876" s="16" t="s">
        <v>872</v>
      </c>
      <c r="G1876" s="190">
        <v>3.6900000000000002E-2</v>
      </c>
      <c r="H1876" s="16" t="s">
        <v>16194</v>
      </c>
      <c r="I1876" s="6" t="s">
        <v>2024</v>
      </c>
    </row>
    <row r="1877" spans="1:9" ht="20.399999999999999" x14ac:dyDescent="0.3">
      <c r="A1877" s="30">
        <v>45064</v>
      </c>
      <c r="B1877" s="16" t="s">
        <v>9634</v>
      </c>
      <c r="C1877" s="16" t="s">
        <v>16195</v>
      </c>
      <c r="D1877" s="16" t="s">
        <v>3510</v>
      </c>
      <c r="E1877" s="16" t="s">
        <v>363</v>
      </c>
      <c r="F1877" s="16" t="s">
        <v>7369</v>
      </c>
      <c r="G1877" s="190">
        <v>2.4411</v>
      </c>
      <c r="H1877" s="16" t="s">
        <v>16196</v>
      </c>
      <c r="I1877" s="6" t="s">
        <v>2024</v>
      </c>
    </row>
    <row r="1878" spans="1:9" ht="30.6" x14ac:dyDescent="0.3">
      <c r="A1878" s="30">
        <v>45064</v>
      </c>
      <c r="B1878" s="16" t="s">
        <v>16197</v>
      </c>
      <c r="C1878" s="16" t="s">
        <v>16198</v>
      </c>
      <c r="D1878" s="16" t="s">
        <v>16199</v>
      </c>
      <c r="E1878" s="16" t="s">
        <v>368</v>
      </c>
      <c r="F1878" s="16" t="s">
        <v>7369</v>
      </c>
      <c r="G1878" s="190">
        <v>124.4533</v>
      </c>
      <c r="H1878" s="16" t="s">
        <v>16200</v>
      </c>
      <c r="I1878" s="6" t="s">
        <v>2024</v>
      </c>
    </row>
    <row r="1879" spans="1:9" ht="30.6" x14ac:dyDescent="0.3">
      <c r="A1879" s="30">
        <v>45064</v>
      </c>
      <c r="B1879" s="16" t="s">
        <v>16201</v>
      </c>
      <c r="C1879" s="16" t="s">
        <v>16202</v>
      </c>
      <c r="D1879" s="16" t="s">
        <v>16203</v>
      </c>
      <c r="E1879" s="16" t="s">
        <v>368</v>
      </c>
      <c r="F1879" s="16" t="s">
        <v>373</v>
      </c>
      <c r="G1879" s="190">
        <v>451.56200000000001</v>
      </c>
      <c r="H1879" s="16" t="s">
        <v>16204</v>
      </c>
      <c r="I1879" s="6" t="s">
        <v>2024</v>
      </c>
    </row>
    <row r="1880" spans="1:9" ht="20.399999999999999" x14ac:dyDescent="0.3">
      <c r="A1880" s="30">
        <v>45064</v>
      </c>
      <c r="B1880" s="16" t="s">
        <v>12313</v>
      </c>
      <c r="C1880" s="16" t="s">
        <v>16205</v>
      </c>
      <c r="D1880" s="16" t="s">
        <v>16206</v>
      </c>
      <c r="E1880" s="16" t="s">
        <v>363</v>
      </c>
      <c r="F1880" s="16" t="s">
        <v>7369</v>
      </c>
      <c r="G1880" s="190">
        <v>28.292400000000001</v>
      </c>
      <c r="H1880" s="16" t="s">
        <v>16207</v>
      </c>
      <c r="I1880" s="6" t="s">
        <v>2024</v>
      </c>
    </row>
    <row r="1881" spans="1:9" ht="20.399999999999999" x14ac:dyDescent="0.3">
      <c r="A1881" s="30">
        <v>45064</v>
      </c>
      <c r="B1881" s="16" t="s">
        <v>16208</v>
      </c>
      <c r="C1881" s="16" t="s">
        <v>16209</v>
      </c>
      <c r="D1881" s="16" t="s">
        <v>16210</v>
      </c>
      <c r="E1881" s="16" t="s">
        <v>478</v>
      </c>
      <c r="F1881" s="16" t="s">
        <v>7369</v>
      </c>
      <c r="G1881" s="190">
        <v>1.1636</v>
      </c>
      <c r="H1881" s="16" t="s">
        <v>16211</v>
      </c>
      <c r="I1881" s="6" t="s">
        <v>2024</v>
      </c>
    </row>
    <row r="1882" spans="1:9" ht="20.399999999999999" x14ac:dyDescent="0.3">
      <c r="A1882" s="30">
        <v>45064</v>
      </c>
      <c r="B1882" s="16" t="s">
        <v>16212</v>
      </c>
      <c r="C1882" s="16" t="s">
        <v>16213</v>
      </c>
      <c r="D1882" s="16" t="s">
        <v>3358</v>
      </c>
      <c r="E1882" s="16" t="s">
        <v>363</v>
      </c>
      <c r="F1882" s="16" t="s">
        <v>643</v>
      </c>
      <c r="G1882" s="190">
        <v>1.022</v>
      </c>
      <c r="H1882" s="16" t="s">
        <v>16214</v>
      </c>
      <c r="I1882" s="6" t="s">
        <v>2024</v>
      </c>
    </row>
    <row r="1883" spans="1:9" ht="20.399999999999999" x14ac:dyDescent="0.3">
      <c r="A1883" s="30">
        <v>45064</v>
      </c>
      <c r="B1883" s="16" t="s">
        <v>16215</v>
      </c>
      <c r="C1883" s="16" t="s">
        <v>16216</v>
      </c>
      <c r="D1883" s="16" t="s">
        <v>10161</v>
      </c>
      <c r="E1883" s="16" t="s">
        <v>478</v>
      </c>
      <c r="F1883" s="16" t="s">
        <v>8046</v>
      </c>
      <c r="G1883" s="190">
        <v>0.1666</v>
      </c>
      <c r="H1883" s="16" t="s">
        <v>16217</v>
      </c>
      <c r="I1883" s="6" t="s">
        <v>2024</v>
      </c>
    </row>
    <row r="1884" spans="1:9" ht="20.399999999999999" x14ac:dyDescent="0.3">
      <c r="A1884" s="30">
        <v>45064</v>
      </c>
      <c r="B1884" s="16" t="s">
        <v>16218</v>
      </c>
      <c r="C1884" s="16" t="s">
        <v>16219</v>
      </c>
      <c r="D1884" s="16" t="s">
        <v>16220</v>
      </c>
      <c r="E1884" s="16" t="s">
        <v>363</v>
      </c>
      <c r="F1884" s="16" t="s">
        <v>362</v>
      </c>
      <c r="G1884" s="190">
        <v>10.979699999999999</v>
      </c>
      <c r="H1884" s="16" t="s">
        <v>16221</v>
      </c>
      <c r="I1884" s="6" t="s">
        <v>2024</v>
      </c>
    </row>
    <row r="1885" spans="1:9" ht="20.399999999999999" x14ac:dyDescent="0.3">
      <c r="A1885" s="30">
        <v>45064</v>
      </c>
      <c r="B1885" s="16" t="s">
        <v>16222</v>
      </c>
      <c r="C1885" s="16" t="s">
        <v>16223</v>
      </c>
      <c r="D1885" s="16" t="s">
        <v>16224</v>
      </c>
      <c r="E1885" s="16" t="s">
        <v>368</v>
      </c>
      <c r="F1885" s="16" t="s">
        <v>634</v>
      </c>
      <c r="G1885" s="190">
        <v>38.943100000000001</v>
      </c>
      <c r="H1885" s="16" t="s">
        <v>16225</v>
      </c>
      <c r="I1885" s="6" t="s">
        <v>2024</v>
      </c>
    </row>
    <row r="1886" spans="1:9" ht="20.399999999999999" x14ac:dyDescent="0.3">
      <c r="A1886" s="30">
        <v>45064</v>
      </c>
      <c r="B1886" s="16" t="s">
        <v>16226</v>
      </c>
      <c r="C1886" s="16" t="s">
        <v>16227</v>
      </c>
      <c r="D1886" s="16" t="s">
        <v>3360</v>
      </c>
      <c r="E1886" s="16" t="s">
        <v>478</v>
      </c>
      <c r="F1886" s="16" t="s">
        <v>634</v>
      </c>
      <c r="G1886" s="190">
        <v>0.2271</v>
      </c>
      <c r="H1886" s="16" t="s">
        <v>16228</v>
      </c>
      <c r="I1886" s="6" t="s">
        <v>2024</v>
      </c>
    </row>
    <row r="1887" spans="1:9" ht="20.399999999999999" x14ac:dyDescent="0.3">
      <c r="A1887" s="30">
        <v>45064</v>
      </c>
      <c r="B1887" s="16" t="s">
        <v>16229</v>
      </c>
      <c r="C1887" s="16" t="s">
        <v>16230</v>
      </c>
      <c r="D1887" s="16" t="s">
        <v>16231</v>
      </c>
      <c r="E1887" s="16" t="s">
        <v>368</v>
      </c>
      <c r="F1887" s="16" t="s">
        <v>872</v>
      </c>
      <c r="G1887" s="190">
        <v>1.1745000000000001</v>
      </c>
      <c r="H1887" s="16" t="s">
        <v>16232</v>
      </c>
      <c r="I1887" s="6" t="s">
        <v>2024</v>
      </c>
    </row>
    <row r="1888" spans="1:9" ht="20.399999999999999" x14ac:dyDescent="0.3">
      <c r="A1888" s="30">
        <v>45064</v>
      </c>
      <c r="B1888" s="16" t="s">
        <v>16233</v>
      </c>
      <c r="C1888" s="16" t="s">
        <v>16234</v>
      </c>
      <c r="D1888" s="16" t="s">
        <v>3365</v>
      </c>
      <c r="E1888" s="16" t="s">
        <v>478</v>
      </c>
      <c r="F1888" s="16" t="s">
        <v>872</v>
      </c>
      <c r="G1888" s="190">
        <v>0.1749</v>
      </c>
      <c r="H1888" s="16" t="s">
        <v>16235</v>
      </c>
      <c r="I1888" s="6" t="s">
        <v>2024</v>
      </c>
    </row>
    <row r="1889" spans="1:9" ht="20.399999999999999" x14ac:dyDescent="0.3">
      <c r="A1889" s="30">
        <v>45064</v>
      </c>
      <c r="B1889" s="16" t="s">
        <v>16236</v>
      </c>
      <c r="C1889" s="16" t="s">
        <v>16237</v>
      </c>
      <c r="D1889" s="16" t="s">
        <v>7278</v>
      </c>
      <c r="E1889" s="16" t="s">
        <v>363</v>
      </c>
      <c r="F1889" s="16" t="s">
        <v>7369</v>
      </c>
      <c r="G1889" s="190">
        <v>132.3518</v>
      </c>
      <c r="H1889" s="16" t="s">
        <v>16238</v>
      </c>
      <c r="I1889" s="6" t="s">
        <v>2024</v>
      </c>
    </row>
    <row r="1890" spans="1:9" ht="20.399999999999999" x14ac:dyDescent="0.3">
      <c r="A1890" s="30">
        <v>45064</v>
      </c>
      <c r="B1890" s="16" t="s">
        <v>16239</v>
      </c>
      <c r="C1890" s="16" t="s">
        <v>16240</v>
      </c>
      <c r="D1890" s="16" t="s">
        <v>2821</v>
      </c>
      <c r="E1890" s="16" t="s">
        <v>363</v>
      </c>
      <c r="F1890" s="16" t="s">
        <v>634</v>
      </c>
      <c r="G1890" s="190">
        <v>7.0888999999999998</v>
      </c>
      <c r="H1890" s="16" t="s">
        <v>16241</v>
      </c>
      <c r="I1890" s="6" t="s">
        <v>2024</v>
      </c>
    </row>
    <row r="1891" spans="1:9" ht="20.399999999999999" x14ac:dyDescent="0.3">
      <c r="A1891" s="30">
        <v>45064</v>
      </c>
      <c r="B1891" s="16" t="s">
        <v>16242</v>
      </c>
      <c r="C1891" s="16" t="s">
        <v>16243</v>
      </c>
      <c r="D1891" s="16" t="s">
        <v>16244</v>
      </c>
      <c r="E1891" s="16" t="s">
        <v>368</v>
      </c>
      <c r="F1891" s="16" t="s">
        <v>362</v>
      </c>
      <c r="G1891" s="190">
        <v>59.567900000000002</v>
      </c>
      <c r="H1891" s="16" t="s">
        <v>16245</v>
      </c>
      <c r="I1891" s="6" t="s">
        <v>2024</v>
      </c>
    </row>
    <row r="1892" spans="1:9" ht="20.399999999999999" x14ac:dyDescent="0.3">
      <c r="A1892" s="30">
        <v>45064</v>
      </c>
      <c r="B1892" s="16" t="s">
        <v>16246</v>
      </c>
      <c r="C1892" s="16" t="s">
        <v>16247</v>
      </c>
      <c r="D1892" s="16" t="s">
        <v>16248</v>
      </c>
      <c r="E1892" s="16" t="s">
        <v>363</v>
      </c>
      <c r="F1892" s="16" t="s">
        <v>14325</v>
      </c>
      <c r="G1892" s="190">
        <v>4.2549999999999999</v>
      </c>
      <c r="H1892" s="16" t="s">
        <v>16249</v>
      </c>
      <c r="I1892" s="6" t="s">
        <v>2024</v>
      </c>
    </row>
    <row r="1893" spans="1:9" ht="20.399999999999999" x14ac:dyDescent="0.3">
      <c r="A1893" s="30">
        <v>45064</v>
      </c>
      <c r="B1893" s="16" t="s">
        <v>16250</v>
      </c>
      <c r="C1893" s="16" t="s">
        <v>16251</v>
      </c>
      <c r="D1893" s="16" t="s">
        <v>16252</v>
      </c>
      <c r="E1893" s="16" t="s">
        <v>478</v>
      </c>
      <c r="F1893" s="16" t="s">
        <v>14325</v>
      </c>
      <c r="G1893" s="190">
        <v>1.2936000000000001</v>
      </c>
      <c r="H1893" s="16" t="s">
        <v>16253</v>
      </c>
      <c r="I1893" s="6" t="s">
        <v>2024</v>
      </c>
    </row>
    <row r="1894" spans="1:9" ht="20.399999999999999" x14ac:dyDescent="0.3">
      <c r="A1894" s="30">
        <v>45064</v>
      </c>
      <c r="B1894" s="16" t="s">
        <v>16254</v>
      </c>
      <c r="C1894" s="16" t="s">
        <v>16255</v>
      </c>
      <c r="D1894" s="16" t="s">
        <v>4928</v>
      </c>
      <c r="E1894" s="16" t="s">
        <v>363</v>
      </c>
      <c r="F1894" s="16" t="s">
        <v>7369</v>
      </c>
      <c r="G1894" s="190">
        <v>6.6273999999999997</v>
      </c>
      <c r="H1894" s="16" t="s">
        <v>16256</v>
      </c>
      <c r="I1894" s="6" t="s">
        <v>2024</v>
      </c>
    </row>
    <row r="1895" spans="1:9" ht="20.399999999999999" x14ac:dyDescent="0.3">
      <c r="A1895" s="30">
        <v>45064</v>
      </c>
      <c r="B1895" s="16" t="s">
        <v>16257</v>
      </c>
      <c r="C1895" s="16" t="s">
        <v>16258</v>
      </c>
      <c r="D1895" s="16" t="s">
        <v>4928</v>
      </c>
      <c r="E1895" s="16" t="s">
        <v>368</v>
      </c>
      <c r="F1895" s="16" t="s">
        <v>7369</v>
      </c>
      <c r="G1895" s="190">
        <v>15.0627</v>
      </c>
      <c r="H1895" s="16" t="s">
        <v>16259</v>
      </c>
      <c r="I1895" s="6" t="s">
        <v>2024</v>
      </c>
    </row>
    <row r="1896" spans="1:9" ht="20.399999999999999" x14ac:dyDescent="0.3">
      <c r="A1896" s="30">
        <v>45064</v>
      </c>
      <c r="B1896" s="16" t="s">
        <v>16260</v>
      </c>
      <c r="C1896" s="16" t="s">
        <v>16261</v>
      </c>
      <c r="D1896" s="16" t="s">
        <v>13268</v>
      </c>
      <c r="E1896" s="16" t="s">
        <v>363</v>
      </c>
      <c r="F1896" s="16" t="s">
        <v>477</v>
      </c>
      <c r="G1896" s="190">
        <v>3.8912</v>
      </c>
      <c r="H1896" s="16" t="s">
        <v>16262</v>
      </c>
      <c r="I1896" s="6" t="s">
        <v>2024</v>
      </c>
    </row>
    <row r="1897" spans="1:9" x14ac:dyDescent="0.3">
      <c r="A1897" s="965"/>
      <c r="I1897" s="438"/>
    </row>
    <row r="1898" spans="1:9" x14ac:dyDescent="0.3">
      <c r="A1898" s="965"/>
      <c r="I1898" s="438"/>
    </row>
    <row r="1899" spans="1:9" x14ac:dyDescent="0.3">
      <c r="A1899" s="965"/>
      <c r="I1899" s="438"/>
    </row>
    <row r="1900" spans="1:9" x14ac:dyDescent="0.3">
      <c r="A1900" s="965"/>
    </row>
    <row r="1901" spans="1:9" x14ac:dyDescent="0.3">
      <c r="A1901" s="965"/>
    </row>
    <row r="1902" spans="1:9" x14ac:dyDescent="0.3">
      <c r="A1902" s="965"/>
    </row>
  </sheetData>
  <autoFilter ref="A1:I146"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A92B-2CC6-49DC-81A7-01BE9F9414B6}">
  <dimension ref="A1:K427"/>
  <sheetViews>
    <sheetView workbookViewId="0">
      <pane ySplit="1" topLeftCell="A423" activePane="bottomLeft" state="frozen"/>
      <selection pane="bottomLeft" activeCell="K427" sqref="K427"/>
    </sheetView>
  </sheetViews>
  <sheetFormatPr defaultColWidth="9.109375" defaultRowHeight="14.4" x14ac:dyDescent="0.3"/>
  <cols>
    <col min="1" max="1" width="11.6640625" style="2" bestFit="1" customWidth="1"/>
    <col min="2" max="2" width="17.88671875" style="2" customWidth="1"/>
    <col min="3" max="3" width="13.5546875" style="2" customWidth="1"/>
    <col min="4" max="4" width="10.109375" style="2" customWidth="1"/>
    <col min="5" max="5" width="10.88671875" style="2" customWidth="1"/>
    <col min="6" max="6" width="14.44140625" style="2" customWidth="1"/>
    <col min="7" max="7" width="5.44140625" style="2" customWidth="1"/>
    <col min="8" max="8" width="8.5546875" style="2" customWidth="1"/>
    <col min="9" max="9" width="21.109375" style="2" customWidth="1"/>
    <col min="10" max="10" width="10" style="2" bestFit="1" customWidth="1"/>
    <col min="11" max="11" width="11.6640625" style="2" bestFit="1" customWidth="1"/>
    <col min="12" max="16384" width="9.109375" style="2"/>
  </cols>
  <sheetData>
    <row r="1" spans="1:11" s="9" customFormat="1" ht="25.2" x14ac:dyDescent="0.3">
      <c r="A1" s="11" t="s">
        <v>0</v>
      </c>
      <c r="B1" s="1" t="s">
        <v>1</v>
      </c>
      <c r="C1" s="1" t="s">
        <v>2</v>
      </c>
      <c r="D1" s="1" t="s">
        <v>860</v>
      </c>
      <c r="E1" s="1" t="s">
        <v>859</v>
      </c>
      <c r="F1" s="1" t="s">
        <v>4</v>
      </c>
      <c r="G1" s="1" t="s">
        <v>368</v>
      </c>
      <c r="H1" s="1" t="s">
        <v>781</v>
      </c>
      <c r="I1" s="1" t="s">
        <v>861</v>
      </c>
      <c r="J1" s="1" t="s">
        <v>857</v>
      </c>
      <c r="K1" s="1" t="s">
        <v>9</v>
      </c>
    </row>
    <row r="2" spans="1:11" ht="51" x14ac:dyDescent="0.3">
      <c r="A2" s="3">
        <v>44238</v>
      </c>
      <c r="B2" s="7" t="s">
        <v>1470</v>
      </c>
      <c r="C2" s="7" t="s">
        <v>1471</v>
      </c>
      <c r="D2" s="7">
        <v>1</v>
      </c>
      <c r="E2" s="7" t="s">
        <v>1472</v>
      </c>
      <c r="F2" s="7" t="s">
        <v>1473</v>
      </c>
      <c r="G2" s="7" t="s">
        <v>478</v>
      </c>
      <c r="H2" s="7" t="s">
        <v>643</v>
      </c>
      <c r="I2" s="7" t="s">
        <v>1474</v>
      </c>
      <c r="J2" s="12">
        <v>50</v>
      </c>
      <c r="K2" s="6" t="s">
        <v>2024</v>
      </c>
    </row>
    <row r="3" spans="1:11" ht="30.6" x14ac:dyDescent="0.3">
      <c r="A3" s="3">
        <v>44238</v>
      </c>
      <c r="B3" s="7" t="s">
        <v>1475</v>
      </c>
      <c r="C3" s="7" t="s">
        <v>1476</v>
      </c>
      <c r="D3" s="7">
        <v>3</v>
      </c>
      <c r="E3" s="7" t="s">
        <v>892</v>
      </c>
      <c r="F3" s="7" t="s">
        <v>1477</v>
      </c>
      <c r="G3" s="7" t="s">
        <v>368</v>
      </c>
      <c r="H3" s="7" t="s">
        <v>866</v>
      </c>
      <c r="I3" s="7" t="s">
        <v>1478</v>
      </c>
      <c r="J3" s="12">
        <v>36676.51</v>
      </c>
      <c r="K3" s="6" t="s">
        <v>2024</v>
      </c>
    </row>
    <row r="4" spans="1:11" ht="20.399999999999999" x14ac:dyDescent="0.3">
      <c r="A4" s="3">
        <v>44238</v>
      </c>
      <c r="B4" s="7" t="s">
        <v>1479</v>
      </c>
      <c r="C4" s="7" t="s">
        <v>1480</v>
      </c>
      <c r="D4" s="7">
        <v>3</v>
      </c>
      <c r="E4" s="7" t="s">
        <v>876</v>
      </c>
      <c r="F4" s="7" t="s">
        <v>1481</v>
      </c>
      <c r="G4" s="7" t="s">
        <v>363</v>
      </c>
      <c r="H4" s="7" t="s">
        <v>866</v>
      </c>
      <c r="I4" s="7" t="s">
        <v>1482</v>
      </c>
      <c r="J4" s="12">
        <v>5069</v>
      </c>
      <c r="K4" s="6" t="s">
        <v>2024</v>
      </c>
    </row>
    <row r="5" spans="1:11" ht="30.6" x14ac:dyDescent="0.3">
      <c r="A5" s="3">
        <v>44238</v>
      </c>
      <c r="B5" s="7" t="s">
        <v>406</v>
      </c>
      <c r="C5" s="7" t="s">
        <v>1483</v>
      </c>
      <c r="D5" s="7">
        <v>2</v>
      </c>
      <c r="E5" s="7" t="s">
        <v>892</v>
      </c>
      <c r="F5" s="7" t="s">
        <v>1484</v>
      </c>
      <c r="G5" s="7" t="s">
        <v>368</v>
      </c>
      <c r="H5" s="7" t="s">
        <v>383</v>
      </c>
      <c r="I5" s="7" t="s">
        <v>1485</v>
      </c>
      <c r="J5" s="12">
        <v>13935.33</v>
      </c>
      <c r="K5" s="6" t="s">
        <v>2024</v>
      </c>
    </row>
    <row r="6" spans="1:11" ht="51" x14ac:dyDescent="0.3">
      <c r="A6" s="3">
        <v>44238</v>
      </c>
      <c r="B6" s="7" t="s">
        <v>1486</v>
      </c>
      <c r="C6" s="7" t="s">
        <v>1487</v>
      </c>
      <c r="D6" s="7">
        <v>2</v>
      </c>
      <c r="E6" s="7" t="s">
        <v>1488</v>
      </c>
      <c r="F6" s="7" t="s">
        <v>1489</v>
      </c>
      <c r="G6" s="7" t="s">
        <v>363</v>
      </c>
      <c r="H6" s="7" t="s">
        <v>813</v>
      </c>
      <c r="I6" s="7" t="s">
        <v>1490</v>
      </c>
      <c r="J6" s="12">
        <v>0</v>
      </c>
      <c r="K6" s="6" t="s">
        <v>2024</v>
      </c>
    </row>
    <row r="7" spans="1:11" ht="40.799999999999997" x14ac:dyDescent="0.3">
      <c r="A7" s="3">
        <v>44238</v>
      </c>
      <c r="B7" s="7" t="s">
        <v>1491</v>
      </c>
      <c r="C7" s="7" t="s">
        <v>1492</v>
      </c>
      <c r="D7" s="7">
        <v>2</v>
      </c>
      <c r="E7" s="7" t="s">
        <v>921</v>
      </c>
      <c r="F7" s="7" t="s">
        <v>1493</v>
      </c>
      <c r="G7" s="7" t="s">
        <v>368</v>
      </c>
      <c r="H7" s="7" t="s">
        <v>903</v>
      </c>
      <c r="I7" s="7" t="s">
        <v>1494</v>
      </c>
      <c r="J7" s="12">
        <v>1681.972</v>
      </c>
      <c r="K7" s="6" t="s">
        <v>2024</v>
      </c>
    </row>
    <row r="8" spans="1:11" ht="30.6" x14ac:dyDescent="0.3">
      <c r="A8" s="3">
        <v>44238</v>
      </c>
      <c r="B8" s="7" t="s">
        <v>1495</v>
      </c>
      <c r="C8" s="7" t="s">
        <v>1496</v>
      </c>
      <c r="D8" s="7">
        <v>2</v>
      </c>
      <c r="E8" s="7" t="s">
        <v>892</v>
      </c>
      <c r="F8" s="7" t="s">
        <v>1497</v>
      </c>
      <c r="G8" s="7" t="s">
        <v>368</v>
      </c>
      <c r="H8" s="7" t="s">
        <v>763</v>
      </c>
      <c r="I8" s="7" t="s">
        <v>1498</v>
      </c>
      <c r="J8" s="12">
        <v>1771.67</v>
      </c>
      <c r="K8" s="6" t="s">
        <v>2024</v>
      </c>
    </row>
    <row r="9" spans="1:11" ht="40.799999999999997" x14ac:dyDescent="0.3">
      <c r="A9" s="3">
        <v>44238</v>
      </c>
      <c r="B9" s="7" t="s">
        <v>1499</v>
      </c>
      <c r="C9" s="7" t="s">
        <v>1500</v>
      </c>
      <c r="D9" s="7">
        <v>2</v>
      </c>
      <c r="E9" s="7" t="s">
        <v>1501</v>
      </c>
      <c r="F9" s="7" t="s">
        <v>1502</v>
      </c>
      <c r="G9" s="7" t="s">
        <v>478</v>
      </c>
      <c r="H9" s="7" t="s">
        <v>866</v>
      </c>
      <c r="I9" s="7" t="s">
        <v>1503</v>
      </c>
      <c r="J9" s="12">
        <v>13.26</v>
      </c>
      <c r="K9" s="6" t="s">
        <v>2024</v>
      </c>
    </row>
    <row r="10" spans="1:11" ht="40.799999999999997" x14ac:dyDescent="0.3">
      <c r="A10" s="3">
        <v>44238</v>
      </c>
      <c r="B10" s="7" t="s">
        <v>1504</v>
      </c>
      <c r="C10" s="7" t="s">
        <v>1505</v>
      </c>
      <c r="D10" s="7">
        <v>7</v>
      </c>
      <c r="E10" s="7" t="s">
        <v>1501</v>
      </c>
      <c r="F10" s="7" t="s">
        <v>694</v>
      </c>
      <c r="G10" s="7" t="s">
        <v>363</v>
      </c>
      <c r="H10" s="7" t="s">
        <v>866</v>
      </c>
      <c r="I10" s="7" t="s">
        <v>1506</v>
      </c>
      <c r="J10" s="12">
        <v>17766.099999999999</v>
      </c>
      <c r="K10" s="6" t="s">
        <v>2024</v>
      </c>
    </row>
    <row r="11" spans="1:11" ht="30.6" x14ac:dyDescent="0.3">
      <c r="A11" s="3">
        <v>44238</v>
      </c>
      <c r="B11" s="7" t="s">
        <v>1507</v>
      </c>
      <c r="C11" s="7" t="s">
        <v>1508</v>
      </c>
      <c r="D11" s="7">
        <v>3</v>
      </c>
      <c r="E11" s="7" t="s">
        <v>1509</v>
      </c>
      <c r="F11" s="7" t="s">
        <v>1510</v>
      </c>
      <c r="G11" s="7" t="s">
        <v>368</v>
      </c>
      <c r="H11" s="7" t="s">
        <v>903</v>
      </c>
      <c r="I11" s="7" t="s">
        <v>1511</v>
      </c>
      <c r="J11" s="12">
        <v>3391.61</v>
      </c>
      <c r="K11" s="6" t="s">
        <v>2024</v>
      </c>
    </row>
    <row r="12" spans="1:11" ht="51" x14ac:dyDescent="0.3">
      <c r="A12" s="3">
        <v>44238</v>
      </c>
      <c r="B12" s="7" t="s">
        <v>1512</v>
      </c>
      <c r="C12" s="7" t="s">
        <v>1513</v>
      </c>
      <c r="D12" s="7">
        <v>1</v>
      </c>
      <c r="E12" s="7" t="s">
        <v>1514</v>
      </c>
      <c r="F12" s="7" t="s">
        <v>1374</v>
      </c>
      <c r="G12" s="7" t="s">
        <v>368</v>
      </c>
      <c r="H12" s="7" t="s">
        <v>813</v>
      </c>
      <c r="I12" s="7" t="s">
        <v>1515</v>
      </c>
      <c r="J12" s="12">
        <v>0</v>
      </c>
      <c r="K12" s="6" t="s">
        <v>2024</v>
      </c>
    </row>
    <row r="13" spans="1:11" ht="40.799999999999997" x14ac:dyDescent="0.3">
      <c r="A13" s="3">
        <v>44238</v>
      </c>
      <c r="B13" s="7" t="s">
        <v>1516</v>
      </c>
      <c r="C13" s="7" t="s">
        <v>1517</v>
      </c>
      <c r="D13" s="7">
        <v>5</v>
      </c>
      <c r="E13" s="7" t="s">
        <v>1501</v>
      </c>
      <c r="F13" s="7" t="s">
        <v>1518</v>
      </c>
      <c r="G13" s="7" t="s">
        <v>363</v>
      </c>
      <c r="H13" s="7" t="s">
        <v>608</v>
      </c>
      <c r="I13" s="7" t="s">
        <v>1519</v>
      </c>
      <c r="J13" s="12">
        <v>1738.48</v>
      </c>
      <c r="K13" s="6" t="s">
        <v>2024</v>
      </c>
    </row>
    <row r="14" spans="1:11" ht="61.2" x14ac:dyDescent="0.3">
      <c r="A14" s="3">
        <v>44238</v>
      </c>
      <c r="B14" s="7" t="s">
        <v>1520</v>
      </c>
      <c r="C14" s="7" t="s">
        <v>1521</v>
      </c>
      <c r="D14" s="7">
        <v>4</v>
      </c>
      <c r="E14" s="7" t="s">
        <v>1522</v>
      </c>
      <c r="F14" s="7" t="s">
        <v>574</v>
      </c>
      <c r="G14" s="7" t="s">
        <v>368</v>
      </c>
      <c r="H14" s="7" t="s">
        <v>763</v>
      </c>
      <c r="I14" s="7" t="s">
        <v>1523</v>
      </c>
      <c r="J14" s="12">
        <v>1978.77</v>
      </c>
      <c r="K14" s="6" t="s">
        <v>2024</v>
      </c>
    </row>
    <row r="15" spans="1:11" ht="30.6" x14ac:dyDescent="0.3">
      <c r="A15" s="3">
        <v>44238</v>
      </c>
      <c r="B15" s="7" t="s">
        <v>1380</v>
      </c>
      <c r="C15" s="7" t="s">
        <v>1524</v>
      </c>
      <c r="D15" s="7">
        <v>3</v>
      </c>
      <c r="E15" s="7" t="s">
        <v>1525</v>
      </c>
      <c r="F15" s="7" t="s">
        <v>1382</v>
      </c>
      <c r="G15" s="7" t="s">
        <v>363</v>
      </c>
      <c r="H15" s="7" t="s">
        <v>1526</v>
      </c>
      <c r="I15" s="7" t="s">
        <v>1527</v>
      </c>
      <c r="J15" s="12">
        <v>0</v>
      </c>
      <c r="K15" s="6" t="s">
        <v>2024</v>
      </c>
    </row>
    <row r="16" spans="1:11" ht="30.6" x14ac:dyDescent="0.3">
      <c r="A16" s="3">
        <v>44238</v>
      </c>
      <c r="B16" s="7" t="s">
        <v>1528</v>
      </c>
      <c r="C16" s="7" t="s">
        <v>1529</v>
      </c>
      <c r="D16" s="7">
        <v>4</v>
      </c>
      <c r="E16" s="7" t="s">
        <v>1530</v>
      </c>
      <c r="F16" s="7" t="s">
        <v>1531</v>
      </c>
      <c r="G16" s="7" t="s">
        <v>363</v>
      </c>
      <c r="H16" s="7" t="s">
        <v>373</v>
      </c>
      <c r="I16" s="7" t="s">
        <v>1532</v>
      </c>
      <c r="J16" s="12">
        <v>484.25</v>
      </c>
      <c r="K16" s="6" t="s">
        <v>2024</v>
      </c>
    </row>
    <row r="17" spans="1:11" ht="20.399999999999999" x14ac:dyDescent="0.3">
      <c r="A17" s="3">
        <v>44238</v>
      </c>
      <c r="B17" s="7" t="s">
        <v>1533</v>
      </c>
      <c r="C17" s="7" t="s">
        <v>1534</v>
      </c>
      <c r="D17" s="7">
        <v>2</v>
      </c>
      <c r="E17" s="7" t="s">
        <v>870</v>
      </c>
      <c r="F17" s="7" t="s">
        <v>1535</v>
      </c>
      <c r="G17" s="7" t="s">
        <v>478</v>
      </c>
      <c r="H17" s="7" t="s">
        <v>1536</v>
      </c>
      <c r="I17" s="7" t="s">
        <v>1537</v>
      </c>
      <c r="J17" s="12">
        <v>15</v>
      </c>
      <c r="K17" s="6" t="s">
        <v>2024</v>
      </c>
    </row>
    <row r="18" spans="1:11" ht="20.399999999999999" x14ac:dyDescent="0.3">
      <c r="A18" s="3">
        <v>44238</v>
      </c>
      <c r="B18" s="7" t="s">
        <v>1538</v>
      </c>
      <c r="C18" s="7" t="s">
        <v>1539</v>
      </c>
      <c r="D18" s="7">
        <v>2</v>
      </c>
      <c r="E18" s="7" t="s">
        <v>870</v>
      </c>
      <c r="F18" s="7" t="s">
        <v>1216</v>
      </c>
      <c r="G18" s="7" t="s">
        <v>478</v>
      </c>
      <c r="H18" s="7" t="s">
        <v>1540</v>
      </c>
      <c r="I18" s="7" t="s">
        <v>1541</v>
      </c>
      <c r="J18" s="12">
        <v>15.112</v>
      </c>
      <c r="K18" s="6" t="s">
        <v>2024</v>
      </c>
    </row>
    <row r="19" spans="1:11" ht="30.6" x14ac:dyDescent="0.3">
      <c r="A19" s="3">
        <v>44238</v>
      </c>
      <c r="B19" s="7" t="s">
        <v>1542</v>
      </c>
      <c r="C19" s="7" t="s">
        <v>1543</v>
      </c>
      <c r="D19" s="7">
        <v>1</v>
      </c>
      <c r="E19" s="7" t="s">
        <v>892</v>
      </c>
      <c r="F19" s="7" t="s">
        <v>1544</v>
      </c>
      <c r="G19" s="7" t="s">
        <v>478</v>
      </c>
      <c r="H19" s="7" t="s">
        <v>763</v>
      </c>
      <c r="I19" s="7" t="s">
        <v>1545</v>
      </c>
      <c r="J19" s="12">
        <v>30</v>
      </c>
      <c r="K19" s="6" t="s">
        <v>2024</v>
      </c>
    </row>
    <row r="20" spans="1:11" ht="40.799999999999997" x14ac:dyDescent="0.3">
      <c r="A20" s="3">
        <v>44238</v>
      </c>
      <c r="B20" s="7" t="s">
        <v>1411</v>
      </c>
      <c r="C20" s="7" t="s">
        <v>1546</v>
      </c>
      <c r="D20" s="7">
        <v>2</v>
      </c>
      <c r="E20" s="7" t="s">
        <v>1547</v>
      </c>
      <c r="F20" s="7" t="s">
        <v>1548</v>
      </c>
      <c r="G20" s="7" t="s">
        <v>363</v>
      </c>
      <c r="H20" s="7" t="s">
        <v>643</v>
      </c>
      <c r="I20" s="7" t="s">
        <v>1549</v>
      </c>
      <c r="J20" s="12">
        <v>1254.3599999999999</v>
      </c>
      <c r="K20" s="6" t="s">
        <v>2024</v>
      </c>
    </row>
    <row r="21" spans="1:11" ht="61.2" x14ac:dyDescent="0.3">
      <c r="A21" s="3">
        <v>44238</v>
      </c>
      <c r="B21" s="7" t="s">
        <v>1414</v>
      </c>
      <c r="C21" s="7" t="s">
        <v>1550</v>
      </c>
      <c r="D21" s="7">
        <v>2</v>
      </c>
      <c r="E21" s="7" t="s">
        <v>1551</v>
      </c>
      <c r="F21" s="7" t="s">
        <v>1552</v>
      </c>
      <c r="G21" s="7" t="s">
        <v>363</v>
      </c>
      <c r="H21" s="7" t="s">
        <v>643</v>
      </c>
      <c r="I21" s="7" t="s">
        <v>1553</v>
      </c>
      <c r="J21" s="12">
        <v>7283.28</v>
      </c>
      <c r="K21" s="6" t="s">
        <v>2024</v>
      </c>
    </row>
    <row r="22" spans="1:11" ht="81.599999999999994" x14ac:dyDescent="0.3">
      <c r="A22" s="3">
        <v>44238</v>
      </c>
      <c r="B22" s="7" t="s">
        <v>1554</v>
      </c>
      <c r="C22" s="7" t="s">
        <v>1555</v>
      </c>
      <c r="D22" s="7">
        <v>4</v>
      </c>
      <c r="E22" s="7" t="s">
        <v>1556</v>
      </c>
      <c r="F22" s="7" t="s">
        <v>1557</v>
      </c>
      <c r="G22" s="7" t="s">
        <v>363</v>
      </c>
      <c r="H22" s="7" t="s">
        <v>866</v>
      </c>
      <c r="I22" s="7" t="s">
        <v>1558</v>
      </c>
      <c r="J22" s="12">
        <v>39.79</v>
      </c>
      <c r="K22" s="6" t="s">
        <v>2024</v>
      </c>
    </row>
    <row r="23" spans="1:11" ht="81.599999999999994" x14ac:dyDescent="0.3">
      <c r="A23" s="3">
        <v>44238</v>
      </c>
      <c r="B23" s="7" t="s">
        <v>1559</v>
      </c>
      <c r="C23" s="7" t="s">
        <v>1560</v>
      </c>
      <c r="D23" s="7">
        <v>6</v>
      </c>
      <c r="E23" s="7" t="s">
        <v>1561</v>
      </c>
      <c r="F23" s="7" t="s">
        <v>1562</v>
      </c>
      <c r="G23" s="7" t="s">
        <v>363</v>
      </c>
      <c r="H23" s="7" t="s">
        <v>866</v>
      </c>
      <c r="I23" s="7" t="s">
        <v>1563</v>
      </c>
      <c r="J23" s="12">
        <v>1999.22</v>
      </c>
      <c r="K23" s="6" t="s">
        <v>2024</v>
      </c>
    </row>
    <row r="24" spans="1:11" ht="61.2" x14ac:dyDescent="0.3">
      <c r="A24" s="3">
        <v>44238</v>
      </c>
      <c r="B24" s="7" t="s">
        <v>1564</v>
      </c>
      <c r="C24" s="7" t="s">
        <v>1565</v>
      </c>
      <c r="D24" s="7">
        <v>1</v>
      </c>
      <c r="E24" s="7" t="s">
        <v>1566</v>
      </c>
      <c r="F24" s="7" t="s">
        <v>834</v>
      </c>
      <c r="G24" s="7" t="s">
        <v>478</v>
      </c>
      <c r="H24" s="7" t="s">
        <v>832</v>
      </c>
      <c r="I24" s="7" t="s">
        <v>1567</v>
      </c>
      <c r="J24" s="12">
        <v>30</v>
      </c>
      <c r="K24" s="6" t="s">
        <v>2024</v>
      </c>
    </row>
    <row r="25" spans="1:11" ht="30.6" x14ac:dyDescent="0.3">
      <c r="A25" s="3">
        <v>44238</v>
      </c>
      <c r="B25" s="7" t="s">
        <v>1568</v>
      </c>
      <c r="C25" s="7" t="s">
        <v>1569</v>
      </c>
      <c r="D25" s="7">
        <v>11</v>
      </c>
      <c r="E25" s="7" t="s">
        <v>1570</v>
      </c>
      <c r="F25" s="7" t="s">
        <v>1571</v>
      </c>
      <c r="G25" s="7" t="s">
        <v>368</v>
      </c>
      <c r="H25" s="7" t="s">
        <v>1540</v>
      </c>
      <c r="I25" s="7" t="s">
        <v>1572</v>
      </c>
      <c r="J25" s="12">
        <v>46763.67</v>
      </c>
      <c r="K25" s="6" t="s">
        <v>2024</v>
      </c>
    </row>
    <row r="26" spans="1:11" ht="81.599999999999994" x14ac:dyDescent="0.3">
      <c r="A26" s="3">
        <v>44238</v>
      </c>
      <c r="B26" s="7" t="s">
        <v>1573</v>
      </c>
      <c r="C26" s="7" t="s">
        <v>1574</v>
      </c>
      <c r="D26" s="7">
        <v>6</v>
      </c>
      <c r="E26" s="7" t="s">
        <v>1575</v>
      </c>
      <c r="F26" s="7" t="s">
        <v>1576</v>
      </c>
      <c r="G26" s="7" t="s">
        <v>368</v>
      </c>
      <c r="H26" s="7" t="s">
        <v>866</v>
      </c>
      <c r="I26" s="7" t="s">
        <v>1577</v>
      </c>
      <c r="J26" s="12">
        <v>6431.41</v>
      </c>
      <c r="K26" s="6" t="s">
        <v>2024</v>
      </c>
    </row>
    <row r="27" spans="1:11" ht="51" x14ac:dyDescent="0.3">
      <c r="A27" s="3">
        <v>44238</v>
      </c>
      <c r="B27" s="7" t="s">
        <v>1578</v>
      </c>
      <c r="C27" s="7" t="s">
        <v>1579</v>
      </c>
      <c r="D27" s="7">
        <v>1</v>
      </c>
      <c r="E27" s="7" t="s">
        <v>1580</v>
      </c>
      <c r="F27" s="7" t="s">
        <v>1581</v>
      </c>
      <c r="G27" s="7" t="s">
        <v>363</v>
      </c>
      <c r="H27" s="7" t="s">
        <v>1582</v>
      </c>
      <c r="I27" s="7" t="s">
        <v>1583</v>
      </c>
      <c r="J27" s="12">
        <v>0</v>
      </c>
      <c r="K27" s="6" t="s">
        <v>2024</v>
      </c>
    </row>
    <row r="28" spans="1:11" ht="61.2" x14ac:dyDescent="0.3">
      <c r="A28" s="3">
        <v>44238</v>
      </c>
      <c r="B28" s="7" t="s">
        <v>1584</v>
      </c>
      <c r="C28" s="7" t="s">
        <v>1585</v>
      </c>
      <c r="D28" s="7">
        <v>1</v>
      </c>
      <c r="E28" s="7" t="s">
        <v>1586</v>
      </c>
      <c r="F28" s="7" t="s">
        <v>1587</v>
      </c>
      <c r="G28" s="7" t="s">
        <v>478</v>
      </c>
      <c r="H28" s="7" t="s">
        <v>1582</v>
      </c>
      <c r="I28" s="7" t="s">
        <v>1588</v>
      </c>
      <c r="J28" s="12">
        <v>0</v>
      </c>
      <c r="K28" s="6" t="s">
        <v>2024</v>
      </c>
    </row>
    <row r="29" spans="1:11" ht="40.799999999999997" x14ac:dyDescent="0.3">
      <c r="A29" s="3">
        <v>44266</v>
      </c>
      <c r="B29" s="7" t="s">
        <v>862</v>
      </c>
      <c r="C29" s="7" t="s">
        <v>863</v>
      </c>
      <c r="D29" s="7">
        <v>3</v>
      </c>
      <c r="E29" s="7" t="s">
        <v>864</v>
      </c>
      <c r="F29" s="7" t="s">
        <v>865</v>
      </c>
      <c r="G29" s="7" t="s">
        <v>368</v>
      </c>
      <c r="H29" s="7" t="s">
        <v>866</v>
      </c>
      <c r="I29" s="7" t="s">
        <v>867</v>
      </c>
      <c r="J29" s="12">
        <v>27452.46</v>
      </c>
      <c r="K29" s="6" t="s">
        <v>2024</v>
      </c>
    </row>
    <row r="30" spans="1:11" ht="20.399999999999999" x14ac:dyDescent="0.3">
      <c r="A30" s="3">
        <v>44266</v>
      </c>
      <c r="B30" s="7" t="s">
        <v>868</v>
      </c>
      <c r="C30" s="7" t="s">
        <v>869</v>
      </c>
      <c r="D30" s="7">
        <v>1</v>
      </c>
      <c r="E30" s="7" t="s">
        <v>870</v>
      </c>
      <c r="F30" s="7" t="s">
        <v>871</v>
      </c>
      <c r="G30" s="7" t="s">
        <v>363</v>
      </c>
      <c r="H30" s="7" t="s">
        <v>872</v>
      </c>
      <c r="I30" s="7" t="s">
        <v>873</v>
      </c>
      <c r="J30" s="12">
        <v>70</v>
      </c>
      <c r="K30" s="6" t="s">
        <v>2024</v>
      </c>
    </row>
    <row r="31" spans="1:11" ht="30.6" x14ac:dyDescent="0.3">
      <c r="A31" s="3">
        <v>44266</v>
      </c>
      <c r="B31" s="7" t="s">
        <v>874</v>
      </c>
      <c r="C31" s="7" t="s">
        <v>875</v>
      </c>
      <c r="D31" s="7">
        <v>3</v>
      </c>
      <c r="E31" s="7" t="s">
        <v>876</v>
      </c>
      <c r="F31" s="7" t="s">
        <v>877</v>
      </c>
      <c r="G31" s="7" t="s">
        <v>368</v>
      </c>
      <c r="H31" s="7" t="s">
        <v>878</v>
      </c>
      <c r="I31" s="7" t="s">
        <v>879</v>
      </c>
      <c r="J31" s="12">
        <v>1129.43</v>
      </c>
      <c r="K31" s="6" t="s">
        <v>2024</v>
      </c>
    </row>
    <row r="32" spans="1:11" ht="91.8" x14ac:dyDescent="0.3">
      <c r="A32" s="3">
        <v>44266</v>
      </c>
      <c r="B32" s="7" t="s">
        <v>880</v>
      </c>
      <c r="C32" s="7" t="s">
        <v>881</v>
      </c>
      <c r="D32" s="7">
        <v>3</v>
      </c>
      <c r="E32" s="7" t="s">
        <v>882</v>
      </c>
      <c r="F32" s="7" t="s">
        <v>883</v>
      </c>
      <c r="G32" s="7" t="s">
        <v>368</v>
      </c>
      <c r="H32" s="7" t="s">
        <v>634</v>
      </c>
      <c r="I32" s="7" t="s">
        <v>884</v>
      </c>
      <c r="J32" s="12">
        <v>151655.54999999999</v>
      </c>
      <c r="K32" s="6" t="s">
        <v>2024</v>
      </c>
    </row>
    <row r="33" spans="1:11" ht="81.599999999999994" x14ac:dyDescent="0.3">
      <c r="A33" s="3">
        <v>44266</v>
      </c>
      <c r="B33" s="7" t="s">
        <v>885</v>
      </c>
      <c r="C33" s="7" t="s">
        <v>886</v>
      </c>
      <c r="D33" s="7">
        <v>5</v>
      </c>
      <c r="E33" s="7" t="s">
        <v>887</v>
      </c>
      <c r="F33" s="7" t="s">
        <v>888</v>
      </c>
      <c r="G33" s="7" t="s">
        <v>363</v>
      </c>
      <c r="H33" s="7" t="s">
        <v>866</v>
      </c>
      <c r="I33" s="7" t="s">
        <v>889</v>
      </c>
      <c r="J33" s="12">
        <v>308.27999999999997</v>
      </c>
      <c r="K33" s="6" t="s">
        <v>2024</v>
      </c>
    </row>
    <row r="34" spans="1:11" ht="61.2" x14ac:dyDescent="0.3">
      <c r="A34" s="3">
        <v>44266</v>
      </c>
      <c r="B34" s="7" t="s">
        <v>890</v>
      </c>
      <c r="C34" s="7" t="s">
        <v>891</v>
      </c>
      <c r="D34" s="7">
        <v>2</v>
      </c>
      <c r="E34" s="7" t="s">
        <v>892</v>
      </c>
      <c r="F34" s="7" t="s">
        <v>893</v>
      </c>
      <c r="G34" s="7" t="s">
        <v>368</v>
      </c>
      <c r="H34" s="7" t="s">
        <v>866</v>
      </c>
      <c r="I34" s="7" t="s">
        <v>894</v>
      </c>
      <c r="J34" s="12">
        <v>46124.36</v>
      </c>
      <c r="K34" s="6" t="s">
        <v>2024</v>
      </c>
    </row>
    <row r="35" spans="1:11" ht="40.799999999999997" x14ac:dyDescent="0.3">
      <c r="A35" s="3">
        <v>44266</v>
      </c>
      <c r="B35" s="7" t="s">
        <v>895</v>
      </c>
      <c r="C35" s="7" t="s">
        <v>896</v>
      </c>
      <c r="D35" s="7">
        <v>2</v>
      </c>
      <c r="E35" s="7" t="s">
        <v>897</v>
      </c>
      <c r="F35" s="7" t="s">
        <v>746</v>
      </c>
      <c r="G35" s="7" t="s">
        <v>363</v>
      </c>
      <c r="H35" s="7" t="s">
        <v>813</v>
      </c>
      <c r="I35" s="7" t="s">
        <v>898</v>
      </c>
      <c r="J35" s="12">
        <v>0</v>
      </c>
      <c r="K35" s="6" t="s">
        <v>2024</v>
      </c>
    </row>
    <row r="36" spans="1:11" ht="61.2" x14ac:dyDescent="0.3">
      <c r="A36" s="3">
        <v>44266</v>
      </c>
      <c r="B36" s="7" t="s">
        <v>899</v>
      </c>
      <c r="C36" s="7" t="s">
        <v>900</v>
      </c>
      <c r="D36" s="7">
        <v>3</v>
      </c>
      <c r="E36" s="7" t="s">
        <v>901</v>
      </c>
      <c r="F36" s="7" t="s">
        <v>902</v>
      </c>
      <c r="G36" s="7" t="s">
        <v>363</v>
      </c>
      <c r="H36" s="7" t="s">
        <v>903</v>
      </c>
      <c r="I36" s="7" t="s">
        <v>904</v>
      </c>
      <c r="J36" s="12">
        <v>2918.67</v>
      </c>
      <c r="K36" s="6" t="s">
        <v>2024</v>
      </c>
    </row>
    <row r="37" spans="1:11" ht="61.2" x14ac:dyDescent="0.3">
      <c r="A37" s="3">
        <v>44266</v>
      </c>
      <c r="B37" s="7" t="s">
        <v>905</v>
      </c>
      <c r="C37" s="7" t="s">
        <v>906</v>
      </c>
      <c r="D37" s="7">
        <v>3</v>
      </c>
      <c r="E37" s="7" t="s">
        <v>907</v>
      </c>
      <c r="F37" s="7" t="s">
        <v>908</v>
      </c>
      <c r="G37" s="7" t="s">
        <v>363</v>
      </c>
      <c r="H37" s="7" t="s">
        <v>608</v>
      </c>
      <c r="I37" s="7" t="s">
        <v>909</v>
      </c>
      <c r="J37" s="12">
        <v>5853.55</v>
      </c>
      <c r="K37" s="6" t="s">
        <v>2024</v>
      </c>
    </row>
    <row r="38" spans="1:11" ht="51" x14ac:dyDescent="0.3">
      <c r="A38" s="3">
        <v>44266</v>
      </c>
      <c r="B38" s="7" t="s">
        <v>910</v>
      </c>
      <c r="C38" s="7" t="s">
        <v>911</v>
      </c>
      <c r="D38" s="7">
        <v>1</v>
      </c>
      <c r="E38" s="7" t="s">
        <v>912</v>
      </c>
      <c r="F38" s="7" t="s">
        <v>698</v>
      </c>
      <c r="G38" s="7" t="s">
        <v>363</v>
      </c>
      <c r="H38" s="7" t="s">
        <v>813</v>
      </c>
      <c r="I38" s="7" t="s">
        <v>913</v>
      </c>
      <c r="J38" s="12">
        <v>0</v>
      </c>
      <c r="K38" s="6" t="s">
        <v>2024</v>
      </c>
    </row>
    <row r="39" spans="1:11" ht="20.399999999999999" x14ac:dyDescent="0.3">
      <c r="A39" s="3">
        <v>44266</v>
      </c>
      <c r="B39" s="7" t="s">
        <v>914</v>
      </c>
      <c r="C39" s="7" t="s">
        <v>915</v>
      </c>
      <c r="D39" s="7">
        <v>4</v>
      </c>
      <c r="E39" s="7" t="s">
        <v>916</v>
      </c>
      <c r="F39" s="7" t="s">
        <v>917</v>
      </c>
      <c r="G39" s="7" t="s">
        <v>368</v>
      </c>
      <c r="H39" s="7" t="s">
        <v>866</v>
      </c>
      <c r="I39" s="7" t="s">
        <v>918</v>
      </c>
      <c r="J39" s="12">
        <v>13819.93</v>
      </c>
      <c r="K39" s="6" t="s">
        <v>2024</v>
      </c>
    </row>
    <row r="40" spans="1:11" ht="20.399999999999999" x14ac:dyDescent="0.3">
      <c r="A40" s="3">
        <v>44266</v>
      </c>
      <c r="B40" s="7" t="s">
        <v>919</v>
      </c>
      <c r="C40" s="7" t="s">
        <v>920</v>
      </c>
      <c r="D40" s="7">
        <v>2</v>
      </c>
      <c r="E40" s="7" t="s">
        <v>921</v>
      </c>
      <c r="F40" s="7" t="s">
        <v>922</v>
      </c>
      <c r="G40" s="7" t="s">
        <v>363</v>
      </c>
      <c r="H40" s="7" t="s">
        <v>634</v>
      </c>
      <c r="I40" s="7" t="s">
        <v>923</v>
      </c>
      <c r="J40" s="12">
        <v>5230.92</v>
      </c>
      <c r="K40" s="6" t="s">
        <v>2024</v>
      </c>
    </row>
    <row r="41" spans="1:11" ht="122.4" x14ac:dyDescent="0.3">
      <c r="A41" s="3">
        <v>44266</v>
      </c>
      <c r="B41" s="7" t="s">
        <v>924</v>
      </c>
      <c r="C41" s="7" t="s">
        <v>925</v>
      </c>
      <c r="D41" s="7">
        <v>2</v>
      </c>
      <c r="E41" s="7" t="s">
        <v>926</v>
      </c>
      <c r="F41" s="7" t="s">
        <v>927</v>
      </c>
      <c r="G41" s="7" t="s">
        <v>363</v>
      </c>
      <c r="H41" s="7" t="s">
        <v>813</v>
      </c>
      <c r="I41" s="7" t="s">
        <v>928</v>
      </c>
      <c r="J41" s="12">
        <v>0</v>
      </c>
      <c r="K41" s="6" t="s">
        <v>2024</v>
      </c>
    </row>
    <row r="42" spans="1:11" ht="51" x14ac:dyDescent="0.3">
      <c r="A42" s="3">
        <v>44266</v>
      </c>
      <c r="B42" s="7" t="s">
        <v>929</v>
      </c>
      <c r="C42" s="7" t="s">
        <v>930</v>
      </c>
      <c r="D42" s="7">
        <v>1</v>
      </c>
      <c r="E42" s="7" t="s">
        <v>931</v>
      </c>
      <c r="F42" s="7" t="s">
        <v>932</v>
      </c>
      <c r="G42" s="7" t="s">
        <v>478</v>
      </c>
      <c r="H42" s="7" t="s">
        <v>933</v>
      </c>
      <c r="I42" s="7" t="s">
        <v>934</v>
      </c>
      <c r="J42" s="12">
        <v>0</v>
      </c>
      <c r="K42" s="6" t="s">
        <v>2024</v>
      </c>
    </row>
    <row r="43" spans="1:11" ht="40.799999999999997" x14ac:dyDescent="0.3">
      <c r="A43" s="3">
        <v>44266</v>
      </c>
      <c r="B43" s="7" t="s">
        <v>935</v>
      </c>
      <c r="C43" s="7" t="s">
        <v>936</v>
      </c>
      <c r="D43" s="7">
        <v>1</v>
      </c>
      <c r="E43" s="7" t="s">
        <v>937</v>
      </c>
      <c r="F43" s="7" t="s">
        <v>613</v>
      </c>
      <c r="G43" s="7" t="s">
        <v>363</v>
      </c>
      <c r="H43" s="7" t="s">
        <v>938</v>
      </c>
      <c r="I43" s="7" t="s">
        <v>939</v>
      </c>
      <c r="J43" s="12">
        <v>0</v>
      </c>
      <c r="K43" s="6" t="s">
        <v>2024</v>
      </c>
    </row>
    <row r="44" spans="1:11" ht="40.799999999999997" x14ac:dyDescent="0.3">
      <c r="A44" s="3">
        <v>44266</v>
      </c>
      <c r="B44" s="7" t="s">
        <v>940</v>
      </c>
      <c r="C44" s="7" t="s">
        <v>941</v>
      </c>
      <c r="D44" s="7">
        <v>2</v>
      </c>
      <c r="E44" s="7" t="s">
        <v>937</v>
      </c>
      <c r="F44" s="7" t="s">
        <v>574</v>
      </c>
      <c r="G44" s="7" t="s">
        <v>368</v>
      </c>
      <c r="H44" s="7" t="s">
        <v>813</v>
      </c>
      <c r="I44" s="7" t="s">
        <v>942</v>
      </c>
      <c r="J44" s="12">
        <v>0</v>
      </c>
      <c r="K44" s="6" t="s">
        <v>2024</v>
      </c>
    </row>
    <row r="45" spans="1:11" ht="40.799999999999997" x14ac:dyDescent="0.3">
      <c r="A45" s="3">
        <v>44266</v>
      </c>
      <c r="B45" s="7" t="s">
        <v>943</v>
      </c>
      <c r="C45" s="7" t="s">
        <v>944</v>
      </c>
      <c r="D45" s="7">
        <v>2</v>
      </c>
      <c r="E45" s="7" t="s">
        <v>892</v>
      </c>
      <c r="F45" s="7" t="s">
        <v>945</v>
      </c>
      <c r="G45" s="7" t="s">
        <v>368</v>
      </c>
      <c r="H45" s="7" t="s">
        <v>866</v>
      </c>
      <c r="I45" s="7" t="s">
        <v>946</v>
      </c>
      <c r="J45" s="12">
        <v>1274.3900000000001</v>
      </c>
      <c r="K45" s="6" t="s">
        <v>2024</v>
      </c>
    </row>
    <row r="46" spans="1:11" ht="71.400000000000006" x14ac:dyDescent="0.3">
      <c r="A46" s="3">
        <v>44266</v>
      </c>
      <c r="B46" s="7" t="s">
        <v>947</v>
      </c>
      <c r="C46" s="7" t="s">
        <v>948</v>
      </c>
      <c r="D46" s="7">
        <v>4</v>
      </c>
      <c r="E46" s="7" t="s">
        <v>892</v>
      </c>
      <c r="F46" s="7" t="s">
        <v>949</v>
      </c>
      <c r="G46" s="7" t="s">
        <v>368</v>
      </c>
      <c r="H46" s="7" t="s">
        <v>866</v>
      </c>
      <c r="I46" s="7" t="s">
        <v>950</v>
      </c>
      <c r="J46" s="12">
        <v>24386.97</v>
      </c>
      <c r="K46" s="6" t="s">
        <v>2024</v>
      </c>
    </row>
    <row r="47" spans="1:11" ht="40.799999999999997" x14ac:dyDescent="0.3">
      <c r="A47" s="3">
        <v>44266</v>
      </c>
      <c r="B47" s="7" t="s">
        <v>951</v>
      </c>
      <c r="C47" s="7" t="s">
        <v>952</v>
      </c>
      <c r="D47" s="7">
        <v>2</v>
      </c>
      <c r="E47" s="7" t="s">
        <v>953</v>
      </c>
      <c r="F47" s="7" t="s">
        <v>954</v>
      </c>
      <c r="G47" s="7" t="s">
        <v>478</v>
      </c>
      <c r="H47" s="7" t="s">
        <v>813</v>
      </c>
      <c r="I47" s="7" t="s">
        <v>955</v>
      </c>
      <c r="J47" s="12">
        <v>0</v>
      </c>
      <c r="K47" s="6" t="s">
        <v>2024</v>
      </c>
    </row>
    <row r="48" spans="1:11" ht="30.6" x14ac:dyDescent="0.3">
      <c r="A48" s="3">
        <v>44266</v>
      </c>
      <c r="B48" s="7" t="s">
        <v>956</v>
      </c>
      <c r="C48" s="7" t="s">
        <v>957</v>
      </c>
      <c r="D48" s="7">
        <v>2</v>
      </c>
      <c r="E48" s="7" t="s">
        <v>892</v>
      </c>
      <c r="F48" s="7" t="s">
        <v>958</v>
      </c>
      <c r="G48" s="7" t="s">
        <v>363</v>
      </c>
      <c r="H48" s="7" t="s">
        <v>866</v>
      </c>
      <c r="I48" s="7" t="s">
        <v>959</v>
      </c>
      <c r="J48" s="12">
        <v>2124.4929999999999</v>
      </c>
      <c r="K48" s="6" t="s">
        <v>2024</v>
      </c>
    </row>
    <row r="49" spans="1:11" ht="30.6" x14ac:dyDescent="0.3">
      <c r="A49" s="3">
        <v>44266</v>
      </c>
      <c r="B49" s="7" t="s">
        <v>960</v>
      </c>
      <c r="C49" s="7" t="s">
        <v>961</v>
      </c>
      <c r="D49" s="7">
        <v>3</v>
      </c>
      <c r="E49" s="7" t="s">
        <v>892</v>
      </c>
      <c r="F49" s="7" t="s">
        <v>958</v>
      </c>
      <c r="G49" s="7" t="s">
        <v>363</v>
      </c>
      <c r="H49" s="7" t="s">
        <v>866</v>
      </c>
      <c r="I49" s="7" t="s">
        <v>962</v>
      </c>
      <c r="J49" s="12">
        <v>2435.5450000000001</v>
      </c>
      <c r="K49" s="6" t="s">
        <v>2024</v>
      </c>
    </row>
    <row r="50" spans="1:11" ht="51" x14ac:dyDescent="0.3">
      <c r="A50" s="3">
        <v>44266</v>
      </c>
      <c r="B50" s="7" t="s">
        <v>963</v>
      </c>
      <c r="C50" s="7" t="s">
        <v>964</v>
      </c>
      <c r="D50" s="7">
        <v>2</v>
      </c>
      <c r="E50" s="7" t="s">
        <v>965</v>
      </c>
      <c r="F50" s="7" t="s">
        <v>473</v>
      </c>
      <c r="G50" s="7" t="s">
        <v>363</v>
      </c>
      <c r="H50" s="7" t="s">
        <v>813</v>
      </c>
      <c r="I50" s="7" t="s">
        <v>966</v>
      </c>
      <c r="J50" s="12">
        <v>0</v>
      </c>
      <c r="K50" s="6" t="s">
        <v>2024</v>
      </c>
    </row>
    <row r="51" spans="1:11" ht="30.6" x14ac:dyDescent="0.3">
      <c r="A51" s="3">
        <v>44266</v>
      </c>
      <c r="B51" s="7" t="s">
        <v>444</v>
      </c>
      <c r="C51" s="7" t="s">
        <v>967</v>
      </c>
      <c r="D51" s="7">
        <v>3</v>
      </c>
      <c r="E51" s="7" t="s">
        <v>968</v>
      </c>
      <c r="F51" s="7" t="s">
        <v>969</v>
      </c>
      <c r="G51" s="7" t="s">
        <v>363</v>
      </c>
      <c r="H51" s="7" t="s">
        <v>362</v>
      </c>
      <c r="I51" s="7" t="s">
        <v>970</v>
      </c>
      <c r="J51" s="12">
        <v>4612.6000000000004</v>
      </c>
      <c r="K51" s="6" t="s">
        <v>2024</v>
      </c>
    </row>
    <row r="52" spans="1:11" ht="30.6" x14ac:dyDescent="0.3">
      <c r="A52" s="3">
        <v>44266</v>
      </c>
      <c r="B52" s="7" t="s">
        <v>971</v>
      </c>
      <c r="C52" s="7" t="s">
        <v>972</v>
      </c>
      <c r="D52" s="7">
        <v>3</v>
      </c>
      <c r="E52" s="7" t="s">
        <v>968</v>
      </c>
      <c r="F52" s="7" t="s">
        <v>973</v>
      </c>
      <c r="G52" s="7" t="s">
        <v>368</v>
      </c>
      <c r="H52" s="7" t="s">
        <v>839</v>
      </c>
      <c r="I52" s="7" t="s">
        <v>974</v>
      </c>
      <c r="J52" s="12">
        <v>6972.4</v>
      </c>
      <c r="K52" s="6" t="s">
        <v>2024</v>
      </c>
    </row>
    <row r="53" spans="1:11" ht="40.799999999999997" x14ac:dyDescent="0.3">
      <c r="A53" s="3">
        <v>44266</v>
      </c>
      <c r="B53" s="7" t="s">
        <v>975</v>
      </c>
      <c r="C53" s="7" t="s">
        <v>976</v>
      </c>
      <c r="D53" s="7">
        <v>4</v>
      </c>
      <c r="E53" s="7" t="s">
        <v>968</v>
      </c>
      <c r="F53" s="7" t="s">
        <v>977</v>
      </c>
      <c r="G53" s="7" t="s">
        <v>363</v>
      </c>
      <c r="H53" s="7" t="s">
        <v>362</v>
      </c>
      <c r="I53" s="7" t="s">
        <v>978</v>
      </c>
      <c r="J53" s="12">
        <v>16045.35</v>
      </c>
      <c r="K53" s="6" t="s">
        <v>2024</v>
      </c>
    </row>
    <row r="54" spans="1:11" ht="51" x14ac:dyDescent="0.3">
      <c r="A54" s="3">
        <v>44266</v>
      </c>
      <c r="B54" s="7" t="s">
        <v>979</v>
      </c>
      <c r="C54" s="7" t="s">
        <v>980</v>
      </c>
      <c r="D54" s="7">
        <v>1</v>
      </c>
      <c r="E54" s="7" t="s">
        <v>816</v>
      </c>
      <c r="F54" s="7" t="s">
        <v>981</v>
      </c>
      <c r="G54" s="7" t="s">
        <v>363</v>
      </c>
      <c r="H54" s="7" t="s">
        <v>813</v>
      </c>
      <c r="I54" s="7" t="s">
        <v>982</v>
      </c>
      <c r="J54" s="12">
        <v>0</v>
      </c>
      <c r="K54" s="6" t="s">
        <v>2024</v>
      </c>
    </row>
    <row r="55" spans="1:11" ht="51" x14ac:dyDescent="0.3">
      <c r="A55" s="3">
        <v>44266</v>
      </c>
      <c r="B55" s="7" t="s">
        <v>983</v>
      </c>
      <c r="C55" s="7" t="s">
        <v>984</v>
      </c>
      <c r="D55" s="7">
        <v>2</v>
      </c>
      <c r="E55" s="7" t="s">
        <v>985</v>
      </c>
      <c r="F55" s="7" t="s">
        <v>986</v>
      </c>
      <c r="G55" s="7" t="s">
        <v>368</v>
      </c>
      <c r="H55" s="7" t="s">
        <v>987</v>
      </c>
      <c r="I55" s="7" t="s">
        <v>988</v>
      </c>
      <c r="J55" s="12">
        <v>5320.85</v>
      </c>
      <c r="K55" s="6" t="s">
        <v>2024</v>
      </c>
    </row>
    <row r="56" spans="1:11" ht="40.799999999999997" x14ac:dyDescent="0.3">
      <c r="A56" s="3">
        <v>44266</v>
      </c>
      <c r="B56" s="7" t="s">
        <v>989</v>
      </c>
      <c r="C56" s="7" t="s">
        <v>990</v>
      </c>
      <c r="D56" s="7">
        <v>5</v>
      </c>
      <c r="E56" s="7" t="s">
        <v>991</v>
      </c>
      <c r="F56" s="7" t="s">
        <v>992</v>
      </c>
      <c r="G56" s="7" t="s">
        <v>363</v>
      </c>
      <c r="H56" s="7" t="s">
        <v>643</v>
      </c>
      <c r="I56" s="7" t="s">
        <v>993</v>
      </c>
      <c r="J56" s="12">
        <v>61930.61</v>
      </c>
      <c r="K56" s="6" t="s">
        <v>2024</v>
      </c>
    </row>
    <row r="57" spans="1:11" ht="51" x14ac:dyDescent="0.3">
      <c r="A57" s="3">
        <v>44266</v>
      </c>
      <c r="B57" s="7" t="s">
        <v>994</v>
      </c>
      <c r="C57" s="7" t="s">
        <v>995</v>
      </c>
      <c r="D57" s="7">
        <v>6</v>
      </c>
      <c r="E57" s="7" t="s">
        <v>996</v>
      </c>
      <c r="F57" s="7" t="s">
        <v>997</v>
      </c>
      <c r="G57" s="7" t="s">
        <v>368</v>
      </c>
      <c r="H57" s="7" t="s">
        <v>643</v>
      </c>
      <c r="I57" s="7" t="s">
        <v>998</v>
      </c>
      <c r="J57" s="12">
        <v>39649.870000000003</v>
      </c>
      <c r="K57" s="6" t="s">
        <v>2024</v>
      </c>
    </row>
    <row r="58" spans="1:11" ht="61.2" x14ac:dyDescent="0.3">
      <c r="A58" s="3">
        <v>44266</v>
      </c>
      <c r="B58" s="7" t="s">
        <v>999</v>
      </c>
      <c r="C58" s="7" t="s">
        <v>1000</v>
      </c>
      <c r="D58" s="7">
        <v>4</v>
      </c>
      <c r="E58" s="7" t="s">
        <v>1001</v>
      </c>
      <c r="F58" s="7" t="s">
        <v>1002</v>
      </c>
      <c r="G58" s="7" t="s">
        <v>363</v>
      </c>
      <c r="H58" s="7" t="s">
        <v>866</v>
      </c>
      <c r="I58" s="7" t="s">
        <v>1003</v>
      </c>
      <c r="J58" s="12">
        <v>6210.12</v>
      </c>
      <c r="K58" s="6" t="s">
        <v>2024</v>
      </c>
    </row>
    <row r="59" spans="1:11" ht="102" x14ac:dyDescent="0.3">
      <c r="A59" s="3">
        <v>44294</v>
      </c>
      <c r="B59" s="16" t="s">
        <v>1970</v>
      </c>
      <c r="C59" s="16" t="s">
        <v>1971</v>
      </c>
      <c r="D59" s="16">
        <v>3</v>
      </c>
      <c r="E59" s="16" t="s">
        <v>1972</v>
      </c>
      <c r="F59" s="16" t="s">
        <v>1973</v>
      </c>
      <c r="G59" s="16" t="s">
        <v>368</v>
      </c>
      <c r="H59" s="16" t="s">
        <v>866</v>
      </c>
      <c r="I59" s="16" t="s">
        <v>1974</v>
      </c>
      <c r="J59" s="18">
        <v>30132</v>
      </c>
      <c r="K59" s="6" t="s">
        <v>2024</v>
      </c>
    </row>
    <row r="60" spans="1:11" ht="61.2" x14ac:dyDescent="0.3">
      <c r="A60" s="3">
        <v>44294</v>
      </c>
      <c r="B60" s="16" t="s">
        <v>1975</v>
      </c>
      <c r="C60" s="16" t="s">
        <v>1976</v>
      </c>
      <c r="D60" s="16">
        <v>1</v>
      </c>
      <c r="E60" s="16" t="s">
        <v>1977</v>
      </c>
      <c r="F60" s="16" t="s">
        <v>229</v>
      </c>
      <c r="G60" s="16" t="s">
        <v>363</v>
      </c>
      <c r="H60" s="16" t="s">
        <v>813</v>
      </c>
      <c r="I60" s="16" t="s">
        <v>1978</v>
      </c>
      <c r="J60" s="18">
        <v>0</v>
      </c>
      <c r="K60" s="6" t="s">
        <v>2024</v>
      </c>
    </row>
    <row r="61" spans="1:11" ht="102" x14ac:dyDescent="0.3">
      <c r="A61" s="3">
        <v>44294</v>
      </c>
      <c r="B61" s="16" t="s">
        <v>1979</v>
      </c>
      <c r="C61" s="16" t="s">
        <v>1980</v>
      </c>
      <c r="D61" s="16">
        <v>2</v>
      </c>
      <c r="E61" s="16" t="s">
        <v>1981</v>
      </c>
      <c r="F61" s="16" t="s">
        <v>1982</v>
      </c>
      <c r="G61" s="16" t="s">
        <v>363</v>
      </c>
      <c r="H61" s="16" t="s">
        <v>813</v>
      </c>
      <c r="I61" s="16" t="s">
        <v>1983</v>
      </c>
      <c r="J61" s="18">
        <v>0</v>
      </c>
      <c r="K61" s="6" t="s">
        <v>2024</v>
      </c>
    </row>
    <row r="62" spans="1:11" ht="61.2" x14ac:dyDescent="0.3">
      <c r="A62" s="3">
        <v>44294</v>
      </c>
      <c r="B62" s="16" t="s">
        <v>1984</v>
      </c>
      <c r="C62" s="16" t="s">
        <v>1985</v>
      </c>
      <c r="D62" s="16">
        <v>1</v>
      </c>
      <c r="E62" s="16" t="s">
        <v>1986</v>
      </c>
      <c r="F62" s="16" t="s">
        <v>1216</v>
      </c>
      <c r="G62" s="16" t="s">
        <v>478</v>
      </c>
      <c r="H62" s="16" t="s">
        <v>813</v>
      </c>
      <c r="I62" s="16" t="s">
        <v>1987</v>
      </c>
      <c r="J62" s="18">
        <v>0</v>
      </c>
      <c r="K62" s="6" t="s">
        <v>2024</v>
      </c>
    </row>
    <row r="63" spans="1:11" ht="71.400000000000006" x14ac:dyDescent="0.3">
      <c r="A63" s="3">
        <v>44294</v>
      </c>
      <c r="B63" s="16" t="s">
        <v>1988</v>
      </c>
      <c r="C63" s="16" t="s">
        <v>1989</v>
      </c>
      <c r="D63" s="16">
        <v>1</v>
      </c>
      <c r="E63" s="16" t="s">
        <v>1990</v>
      </c>
      <c r="F63" s="16" t="s">
        <v>1991</v>
      </c>
      <c r="G63" s="16" t="s">
        <v>478</v>
      </c>
      <c r="H63" s="16" t="s">
        <v>1582</v>
      </c>
      <c r="I63" s="16" t="s">
        <v>1992</v>
      </c>
      <c r="J63" s="18">
        <v>0</v>
      </c>
      <c r="K63" s="6" t="s">
        <v>2024</v>
      </c>
    </row>
    <row r="64" spans="1:11" ht="61.2" x14ac:dyDescent="0.3">
      <c r="A64" s="3">
        <v>44294</v>
      </c>
      <c r="B64" s="16" t="s">
        <v>1993</v>
      </c>
      <c r="C64" s="16" t="s">
        <v>1994</v>
      </c>
      <c r="D64" s="16">
        <v>1</v>
      </c>
      <c r="E64" s="16" t="s">
        <v>1995</v>
      </c>
      <c r="F64" s="16" t="s">
        <v>360</v>
      </c>
      <c r="G64" s="16" t="s">
        <v>478</v>
      </c>
      <c r="H64" s="16" t="s">
        <v>1582</v>
      </c>
      <c r="I64" s="16" t="s">
        <v>1996</v>
      </c>
      <c r="J64" s="18">
        <v>0</v>
      </c>
      <c r="K64" s="6" t="s">
        <v>2024</v>
      </c>
    </row>
    <row r="65" spans="1:11" ht="40.799999999999997" x14ac:dyDescent="0.3">
      <c r="A65" s="3">
        <v>44322</v>
      </c>
      <c r="B65" s="16" t="s">
        <v>2407</v>
      </c>
      <c r="C65" s="16" t="s">
        <v>2408</v>
      </c>
      <c r="D65" s="16">
        <v>2</v>
      </c>
      <c r="E65" s="16" t="s">
        <v>2409</v>
      </c>
      <c r="F65" s="16" t="s">
        <v>2309</v>
      </c>
      <c r="G65" s="16" t="s">
        <v>363</v>
      </c>
      <c r="H65" s="16" t="s">
        <v>851</v>
      </c>
      <c r="I65" s="16" t="s">
        <v>2410</v>
      </c>
      <c r="J65" s="18">
        <v>0</v>
      </c>
      <c r="K65" s="6" t="s">
        <v>2024</v>
      </c>
    </row>
    <row r="66" spans="1:11" ht="20.399999999999999" x14ac:dyDescent="0.3">
      <c r="A66" s="3">
        <v>44322</v>
      </c>
      <c r="B66" s="16" t="s">
        <v>2411</v>
      </c>
      <c r="C66" s="16" t="s">
        <v>2412</v>
      </c>
      <c r="D66" s="16">
        <v>1</v>
      </c>
      <c r="E66" s="16" t="s">
        <v>2413</v>
      </c>
      <c r="F66" s="16" t="s">
        <v>2414</v>
      </c>
      <c r="G66" s="16" t="s">
        <v>363</v>
      </c>
      <c r="H66" s="16" t="s">
        <v>872</v>
      </c>
      <c r="I66" s="4" t="s">
        <v>2415</v>
      </c>
      <c r="J66" s="18">
        <v>29.95</v>
      </c>
      <c r="K66" s="6" t="s">
        <v>2024</v>
      </c>
    </row>
    <row r="67" spans="1:11" ht="20.399999999999999" x14ac:dyDescent="0.3">
      <c r="A67" s="3">
        <v>44322</v>
      </c>
      <c r="B67" s="16" t="s">
        <v>2416</v>
      </c>
      <c r="C67" s="16" t="s">
        <v>2417</v>
      </c>
      <c r="D67" s="16">
        <v>1</v>
      </c>
      <c r="E67" s="16" t="s">
        <v>2418</v>
      </c>
      <c r="F67" s="16" t="s">
        <v>2419</v>
      </c>
      <c r="G67" s="16" t="s">
        <v>363</v>
      </c>
      <c r="H67" s="16" t="s">
        <v>851</v>
      </c>
      <c r="I67" s="4" t="s">
        <v>2420</v>
      </c>
      <c r="J67" s="18">
        <v>0</v>
      </c>
      <c r="K67" s="6" t="s">
        <v>2024</v>
      </c>
    </row>
    <row r="68" spans="1:11" ht="30.6" x14ac:dyDescent="0.3">
      <c r="A68" s="3">
        <v>44322</v>
      </c>
      <c r="B68" s="16" t="s">
        <v>2421</v>
      </c>
      <c r="C68" s="16" t="s">
        <v>2422</v>
      </c>
      <c r="D68" s="16">
        <v>1</v>
      </c>
      <c r="E68" s="16" t="s">
        <v>2423</v>
      </c>
      <c r="F68" s="16" t="s">
        <v>2424</v>
      </c>
      <c r="G68" s="16" t="s">
        <v>478</v>
      </c>
      <c r="H68" s="16" t="s">
        <v>851</v>
      </c>
      <c r="I68" s="4" t="s">
        <v>2425</v>
      </c>
      <c r="J68" s="18">
        <v>0</v>
      </c>
      <c r="K68" s="6" t="s">
        <v>2024</v>
      </c>
    </row>
    <row r="69" spans="1:11" ht="30.6" x14ac:dyDescent="0.3">
      <c r="A69" s="3">
        <v>44322</v>
      </c>
      <c r="B69" s="16" t="s">
        <v>2426</v>
      </c>
      <c r="C69" s="16" t="s">
        <v>2427</v>
      </c>
      <c r="D69" s="16">
        <v>2</v>
      </c>
      <c r="E69" s="16" t="s">
        <v>2428</v>
      </c>
      <c r="F69" s="16" t="s">
        <v>2424</v>
      </c>
      <c r="G69" s="16" t="s">
        <v>478</v>
      </c>
      <c r="H69" s="16" t="s">
        <v>813</v>
      </c>
      <c r="I69" s="4" t="s">
        <v>2429</v>
      </c>
      <c r="J69" s="18">
        <v>0</v>
      </c>
      <c r="K69" s="6" t="s">
        <v>2024</v>
      </c>
    </row>
    <row r="70" spans="1:11" ht="30.6" x14ac:dyDescent="0.3">
      <c r="A70" s="3">
        <v>44322</v>
      </c>
      <c r="B70" s="16" t="s">
        <v>2430</v>
      </c>
      <c r="C70" s="16" t="s">
        <v>2431</v>
      </c>
      <c r="D70" s="16">
        <v>1</v>
      </c>
      <c r="E70" s="16" t="s">
        <v>2428</v>
      </c>
      <c r="F70" s="16" t="s">
        <v>2432</v>
      </c>
      <c r="G70" s="16" t="s">
        <v>478</v>
      </c>
      <c r="H70" s="16" t="s">
        <v>813</v>
      </c>
      <c r="I70" s="4" t="s">
        <v>2433</v>
      </c>
      <c r="J70" s="18">
        <v>0</v>
      </c>
      <c r="K70" s="6" t="s">
        <v>2024</v>
      </c>
    </row>
    <row r="71" spans="1:11" ht="51" x14ac:dyDescent="0.3">
      <c r="A71" s="3">
        <v>44322</v>
      </c>
      <c r="B71" s="16" t="s">
        <v>2434</v>
      </c>
      <c r="C71" s="16" t="s">
        <v>2435</v>
      </c>
      <c r="D71" s="16">
        <v>1</v>
      </c>
      <c r="E71" s="16" t="s">
        <v>2436</v>
      </c>
      <c r="F71" s="16" t="s">
        <v>2437</v>
      </c>
      <c r="G71" s="16" t="s">
        <v>363</v>
      </c>
      <c r="H71" s="16" t="s">
        <v>813</v>
      </c>
      <c r="I71" s="4" t="s">
        <v>2438</v>
      </c>
      <c r="J71" s="18">
        <v>0</v>
      </c>
      <c r="K71" s="6" t="s">
        <v>2024</v>
      </c>
    </row>
    <row r="72" spans="1:11" ht="40.799999999999997" x14ac:dyDescent="0.3">
      <c r="A72" s="3">
        <v>44322</v>
      </c>
      <c r="B72" s="16" t="s">
        <v>2439</v>
      </c>
      <c r="C72" s="16" t="s">
        <v>2440</v>
      </c>
      <c r="D72" s="16">
        <v>3</v>
      </c>
      <c r="E72" s="16" t="s">
        <v>892</v>
      </c>
      <c r="F72" s="16" t="s">
        <v>2441</v>
      </c>
      <c r="G72" s="16" t="s">
        <v>368</v>
      </c>
      <c r="H72" s="16" t="s">
        <v>866</v>
      </c>
      <c r="I72" s="16" t="s">
        <v>2442</v>
      </c>
      <c r="J72" s="18">
        <v>21722.1</v>
      </c>
      <c r="K72" s="6" t="s">
        <v>2024</v>
      </c>
    </row>
    <row r="73" spans="1:11" ht="30.6" x14ac:dyDescent="0.3">
      <c r="A73" s="3">
        <v>44322</v>
      </c>
      <c r="B73" s="16" t="s">
        <v>2443</v>
      </c>
      <c r="C73" s="16" t="s">
        <v>2444</v>
      </c>
      <c r="D73" s="16">
        <v>3</v>
      </c>
      <c r="E73" s="16" t="s">
        <v>892</v>
      </c>
      <c r="F73" s="16" t="s">
        <v>2445</v>
      </c>
      <c r="G73" s="16" t="s">
        <v>368</v>
      </c>
      <c r="H73" s="16" t="s">
        <v>763</v>
      </c>
      <c r="I73" s="16" t="s">
        <v>2446</v>
      </c>
      <c r="J73" s="18">
        <v>763.93</v>
      </c>
      <c r="K73" s="6" t="s">
        <v>2024</v>
      </c>
    </row>
    <row r="74" spans="1:11" ht="81.599999999999994" x14ac:dyDescent="0.3">
      <c r="A74" s="3">
        <v>44322</v>
      </c>
      <c r="B74" s="16" t="s">
        <v>2447</v>
      </c>
      <c r="C74" s="16" t="s">
        <v>2448</v>
      </c>
      <c r="D74" s="16">
        <v>5</v>
      </c>
      <c r="E74" s="16" t="s">
        <v>892</v>
      </c>
      <c r="F74" s="16" t="s">
        <v>2449</v>
      </c>
      <c r="G74" s="16" t="s">
        <v>368</v>
      </c>
      <c r="H74" s="16" t="s">
        <v>866</v>
      </c>
      <c r="I74" s="16" t="s">
        <v>2450</v>
      </c>
      <c r="J74" s="18">
        <v>54416.2</v>
      </c>
      <c r="K74" s="6" t="s">
        <v>2024</v>
      </c>
    </row>
    <row r="75" spans="1:11" ht="40.799999999999997" x14ac:dyDescent="0.3">
      <c r="A75" s="3">
        <v>44322</v>
      </c>
      <c r="B75" s="16" t="s">
        <v>2451</v>
      </c>
      <c r="C75" s="16" t="s">
        <v>2452</v>
      </c>
      <c r="D75" s="16">
        <v>1</v>
      </c>
      <c r="E75" s="16" t="s">
        <v>937</v>
      </c>
      <c r="F75" s="16" t="s">
        <v>2453</v>
      </c>
      <c r="G75" s="16" t="s">
        <v>363</v>
      </c>
      <c r="H75" s="16" t="s">
        <v>813</v>
      </c>
      <c r="I75" s="16" t="s">
        <v>2454</v>
      </c>
      <c r="J75" s="18">
        <v>0</v>
      </c>
      <c r="K75" s="6" t="s">
        <v>2024</v>
      </c>
    </row>
    <row r="76" spans="1:11" ht="40.799999999999997" x14ac:dyDescent="0.3">
      <c r="A76" s="3">
        <v>44322</v>
      </c>
      <c r="B76" s="16" t="s">
        <v>2455</v>
      </c>
      <c r="C76" s="16" t="s">
        <v>2456</v>
      </c>
      <c r="D76" s="16">
        <v>3</v>
      </c>
      <c r="E76" s="16" t="s">
        <v>2457</v>
      </c>
      <c r="F76" s="16" t="s">
        <v>2458</v>
      </c>
      <c r="G76" s="16" t="s">
        <v>368</v>
      </c>
      <c r="H76" s="16" t="s">
        <v>643</v>
      </c>
      <c r="I76" s="16" t="s">
        <v>2459</v>
      </c>
      <c r="J76" s="18">
        <v>19568.53</v>
      </c>
      <c r="K76" s="6" t="s">
        <v>2024</v>
      </c>
    </row>
    <row r="77" spans="1:11" ht="71.400000000000006" x14ac:dyDescent="0.3">
      <c r="A77" s="3">
        <v>44322</v>
      </c>
      <c r="B77" s="16" t="s">
        <v>2460</v>
      </c>
      <c r="C77" s="16" t="s">
        <v>2461</v>
      </c>
      <c r="D77" s="16">
        <v>2</v>
      </c>
      <c r="E77" s="16" t="s">
        <v>2462</v>
      </c>
      <c r="F77" s="16" t="s">
        <v>2463</v>
      </c>
      <c r="G77" s="16" t="s">
        <v>363</v>
      </c>
      <c r="H77" s="16" t="s">
        <v>813</v>
      </c>
      <c r="I77" s="16" t="s">
        <v>2464</v>
      </c>
      <c r="J77" s="18">
        <v>0</v>
      </c>
      <c r="K77" s="6" t="s">
        <v>2024</v>
      </c>
    </row>
    <row r="78" spans="1:11" ht="71.400000000000006" x14ac:dyDescent="0.3">
      <c r="A78" s="3">
        <v>44322</v>
      </c>
      <c r="B78" s="16" t="s">
        <v>584</v>
      </c>
      <c r="C78" s="16" t="s">
        <v>2465</v>
      </c>
      <c r="D78" s="16">
        <v>2</v>
      </c>
      <c r="E78" s="16" t="s">
        <v>2466</v>
      </c>
      <c r="F78" s="16" t="s">
        <v>2467</v>
      </c>
      <c r="G78" s="16" t="s">
        <v>363</v>
      </c>
      <c r="H78" s="16" t="s">
        <v>468</v>
      </c>
      <c r="I78" s="16" t="s">
        <v>2468</v>
      </c>
      <c r="J78" s="18">
        <v>1667.25</v>
      </c>
      <c r="K78" s="6" t="s">
        <v>2024</v>
      </c>
    </row>
    <row r="79" spans="1:11" ht="30.6" x14ac:dyDescent="0.3">
      <c r="A79" s="3">
        <v>44322</v>
      </c>
      <c r="B79" s="16" t="s">
        <v>2469</v>
      </c>
      <c r="C79" s="16" t="s">
        <v>2470</v>
      </c>
      <c r="D79" s="16">
        <v>3</v>
      </c>
      <c r="E79" s="16" t="s">
        <v>892</v>
      </c>
      <c r="F79" s="16" t="s">
        <v>2471</v>
      </c>
      <c r="G79" s="16" t="s">
        <v>363</v>
      </c>
      <c r="H79" s="16" t="s">
        <v>2472</v>
      </c>
      <c r="I79" s="16" t="s">
        <v>2473</v>
      </c>
      <c r="J79" s="18">
        <v>1101.18</v>
      </c>
      <c r="K79" s="6" t="s">
        <v>2024</v>
      </c>
    </row>
    <row r="80" spans="1:11" ht="61.2" x14ac:dyDescent="0.3">
      <c r="A80" s="3">
        <v>44322</v>
      </c>
      <c r="B80" s="16" t="s">
        <v>2474</v>
      </c>
      <c r="C80" s="16" t="s">
        <v>2475</v>
      </c>
      <c r="D80" s="16">
        <v>3</v>
      </c>
      <c r="E80" s="16" t="s">
        <v>2476</v>
      </c>
      <c r="F80" s="16" t="s">
        <v>2477</v>
      </c>
      <c r="G80" s="16" t="s">
        <v>363</v>
      </c>
      <c r="H80" s="16" t="s">
        <v>813</v>
      </c>
      <c r="I80" s="16" t="s">
        <v>2478</v>
      </c>
      <c r="J80" s="18">
        <v>0</v>
      </c>
      <c r="K80" s="6" t="s">
        <v>2024</v>
      </c>
    </row>
    <row r="81" spans="1:11" ht="51" x14ac:dyDescent="0.3">
      <c r="A81" s="3">
        <v>44434</v>
      </c>
      <c r="B81" s="16" t="s">
        <v>3545</v>
      </c>
      <c r="C81" s="16" t="s">
        <v>3546</v>
      </c>
      <c r="D81" s="16">
        <v>2</v>
      </c>
      <c r="E81" s="16" t="s">
        <v>3566</v>
      </c>
      <c r="F81" s="16" t="s">
        <v>3567</v>
      </c>
      <c r="G81" s="16" t="s">
        <v>363</v>
      </c>
      <c r="H81" s="16" t="s">
        <v>813</v>
      </c>
      <c r="I81" s="16" t="s">
        <v>3568</v>
      </c>
      <c r="J81" s="18">
        <v>0</v>
      </c>
      <c r="K81" s="6" t="s">
        <v>2024</v>
      </c>
    </row>
    <row r="82" spans="1:11" ht="122.4" x14ac:dyDescent="0.3">
      <c r="A82" s="3">
        <v>44434</v>
      </c>
      <c r="B82" s="16" t="s">
        <v>3547</v>
      </c>
      <c r="C82" s="16" t="s">
        <v>3548</v>
      </c>
      <c r="D82" s="16">
        <v>1</v>
      </c>
      <c r="E82" s="16" t="s">
        <v>3569</v>
      </c>
      <c r="F82" s="16" t="s">
        <v>2453</v>
      </c>
      <c r="G82" s="16" t="s">
        <v>363</v>
      </c>
      <c r="H82" s="16" t="s">
        <v>813</v>
      </c>
      <c r="I82" s="16" t="s">
        <v>3570</v>
      </c>
      <c r="J82" s="18">
        <v>0</v>
      </c>
      <c r="K82" s="6" t="s">
        <v>2024</v>
      </c>
    </row>
    <row r="83" spans="1:11" ht="81.599999999999994" x14ac:dyDescent="0.3">
      <c r="A83" s="3">
        <v>44434</v>
      </c>
      <c r="B83" s="16" t="s">
        <v>3549</v>
      </c>
      <c r="C83" s="16" t="s">
        <v>3550</v>
      </c>
      <c r="D83" s="16">
        <v>2</v>
      </c>
      <c r="E83" s="16" t="s">
        <v>870</v>
      </c>
      <c r="F83" s="16" t="s">
        <v>3571</v>
      </c>
      <c r="G83" s="16" t="s">
        <v>368</v>
      </c>
      <c r="H83" s="16" t="s">
        <v>634</v>
      </c>
      <c r="I83" s="16" t="s">
        <v>3572</v>
      </c>
      <c r="J83" s="18">
        <v>49691.25</v>
      </c>
      <c r="K83" s="6" t="s">
        <v>2024</v>
      </c>
    </row>
    <row r="84" spans="1:11" ht="112.2" x14ac:dyDescent="0.3">
      <c r="A84" s="3">
        <v>44434</v>
      </c>
      <c r="B84" s="16" t="s">
        <v>3551</v>
      </c>
      <c r="C84" s="16" t="s">
        <v>3552</v>
      </c>
      <c r="D84" s="16">
        <v>2</v>
      </c>
      <c r="E84" s="16" t="s">
        <v>3573</v>
      </c>
      <c r="F84" s="16" t="s">
        <v>3501</v>
      </c>
      <c r="G84" s="16" t="s">
        <v>363</v>
      </c>
      <c r="H84" s="16" t="s">
        <v>813</v>
      </c>
      <c r="I84" s="16" t="s">
        <v>3574</v>
      </c>
      <c r="J84" s="18">
        <v>0</v>
      </c>
      <c r="K84" s="6" t="s">
        <v>2024</v>
      </c>
    </row>
    <row r="85" spans="1:11" ht="20.399999999999999" x14ac:dyDescent="0.3">
      <c r="A85" s="3">
        <v>44434</v>
      </c>
      <c r="B85" s="16" t="s">
        <v>3553</v>
      </c>
      <c r="C85" s="16" t="s">
        <v>3554</v>
      </c>
      <c r="D85" s="16">
        <v>2</v>
      </c>
      <c r="E85" s="16" t="s">
        <v>3575</v>
      </c>
      <c r="F85" s="16" t="s">
        <v>3576</v>
      </c>
      <c r="G85" s="16" t="s">
        <v>363</v>
      </c>
      <c r="H85" s="16" t="s">
        <v>866</v>
      </c>
      <c r="I85" s="16" t="s">
        <v>3577</v>
      </c>
      <c r="J85" s="18">
        <v>9034.0499999999993</v>
      </c>
      <c r="K85" s="6" t="s">
        <v>2024</v>
      </c>
    </row>
    <row r="86" spans="1:11" ht="71.400000000000006" x14ac:dyDescent="0.3">
      <c r="A86" s="3">
        <v>44434</v>
      </c>
      <c r="B86" s="16" t="s">
        <v>3555</v>
      </c>
      <c r="C86" s="16" t="s">
        <v>3556</v>
      </c>
      <c r="D86" s="16">
        <v>3</v>
      </c>
      <c r="E86" s="16" t="s">
        <v>3575</v>
      </c>
      <c r="F86" s="16" t="s">
        <v>3578</v>
      </c>
      <c r="G86" s="16" t="s">
        <v>368</v>
      </c>
      <c r="H86" s="16" t="s">
        <v>866</v>
      </c>
      <c r="I86" s="16" t="s">
        <v>3579</v>
      </c>
      <c r="J86" s="18">
        <v>78403.14</v>
      </c>
      <c r="K86" s="6" t="s">
        <v>2024</v>
      </c>
    </row>
    <row r="87" spans="1:11" ht="40.799999999999997" x14ac:dyDescent="0.3">
      <c r="A87" s="3">
        <v>44434</v>
      </c>
      <c r="B87" s="16" t="s">
        <v>3557</v>
      </c>
      <c r="C87" s="16" t="s">
        <v>3558</v>
      </c>
      <c r="D87" s="16">
        <v>1</v>
      </c>
      <c r="E87" s="16" t="s">
        <v>3580</v>
      </c>
      <c r="F87" s="16" t="s">
        <v>3581</v>
      </c>
      <c r="G87" s="16" t="s">
        <v>478</v>
      </c>
      <c r="H87" s="16" t="s">
        <v>813</v>
      </c>
      <c r="I87" s="16" t="s">
        <v>3582</v>
      </c>
      <c r="J87" s="18">
        <v>0</v>
      </c>
      <c r="K87" s="6" t="s">
        <v>2024</v>
      </c>
    </row>
    <row r="88" spans="1:11" ht="71.400000000000006" x14ac:dyDescent="0.3">
      <c r="A88" s="3">
        <v>44434</v>
      </c>
      <c r="B88" s="16" t="s">
        <v>3553</v>
      </c>
      <c r="C88" s="16" t="s">
        <v>3559</v>
      </c>
      <c r="D88" s="16">
        <v>1</v>
      </c>
      <c r="E88" s="16" t="s">
        <v>3583</v>
      </c>
      <c r="F88" s="16" t="s">
        <v>3584</v>
      </c>
      <c r="G88" s="16" t="s">
        <v>368</v>
      </c>
      <c r="H88" s="16" t="s">
        <v>866</v>
      </c>
      <c r="I88" s="16" t="s">
        <v>3585</v>
      </c>
      <c r="J88" s="18">
        <v>14706.68</v>
      </c>
      <c r="K88" s="6" t="s">
        <v>2024</v>
      </c>
    </row>
    <row r="89" spans="1:11" ht="61.2" x14ac:dyDescent="0.3">
      <c r="A89" s="3">
        <v>44434</v>
      </c>
      <c r="B89" s="16" t="s">
        <v>3560</v>
      </c>
      <c r="C89" s="16" t="s">
        <v>3561</v>
      </c>
      <c r="D89" s="16">
        <v>3</v>
      </c>
      <c r="E89" s="16" t="s">
        <v>3586</v>
      </c>
      <c r="F89" s="16" t="s">
        <v>3587</v>
      </c>
      <c r="G89" s="16" t="s">
        <v>363</v>
      </c>
      <c r="H89" s="16" t="s">
        <v>763</v>
      </c>
      <c r="I89" s="16" t="s">
        <v>3588</v>
      </c>
      <c r="J89" s="18">
        <v>16.59</v>
      </c>
      <c r="K89" s="6" t="s">
        <v>2024</v>
      </c>
    </row>
    <row r="90" spans="1:11" ht="51" x14ac:dyDescent="0.3">
      <c r="A90" s="3">
        <v>44434</v>
      </c>
      <c r="B90" s="16" t="s">
        <v>3562</v>
      </c>
      <c r="C90" s="16" t="s">
        <v>3563</v>
      </c>
      <c r="D90" s="16">
        <v>6</v>
      </c>
      <c r="E90" s="16" t="s">
        <v>991</v>
      </c>
      <c r="F90" s="16" t="s">
        <v>3589</v>
      </c>
      <c r="G90" s="16" t="s">
        <v>368</v>
      </c>
      <c r="H90" s="16" t="s">
        <v>643</v>
      </c>
      <c r="I90" s="16" t="s">
        <v>3590</v>
      </c>
      <c r="J90" s="18">
        <v>56804.87</v>
      </c>
      <c r="K90" s="6" t="s">
        <v>2024</v>
      </c>
    </row>
    <row r="91" spans="1:11" ht="40.799999999999997" x14ac:dyDescent="0.3">
      <c r="A91" s="3">
        <v>44434</v>
      </c>
      <c r="B91" s="16" t="s">
        <v>3564</v>
      </c>
      <c r="C91" s="16" t="s">
        <v>3565</v>
      </c>
      <c r="D91" s="16">
        <v>2</v>
      </c>
      <c r="E91" s="16" t="s">
        <v>3591</v>
      </c>
      <c r="F91" s="16" t="s">
        <v>3516</v>
      </c>
      <c r="G91" s="16" t="s">
        <v>363</v>
      </c>
      <c r="H91" s="16" t="s">
        <v>813</v>
      </c>
      <c r="I91" s="16" t="s">
        <v>3592</v>
      </c>
      <c r="J91" s="18">
        <v>0</v>
      </c>
      <c r="K91" s="6" t="s">
        <v>2024</v>
      </c>
    </row>
    <row r="92" spans="1:11" ht="40.799999999999997" x14ac:dyDescent="0.3">
      <c r="A92" s="3">
        <v>44462</v>
      </c>
      <c r="B92" s="16" t="s">
        <v>3836</v>
      </c>
      <c r="C92" s="16" t="s">
        <v>3837</v>
      </c>
      <c r="D92" s="16">
        <v>1</v>
      </c>
      <c r="E92" s="16" t="s">
        <v>3838</v>
      </c>
      <c r="F92" s="16" t="s">
        <v>3839</v>
      </c>
      <c r="G92" s="16" t="s">
        <v>363</v>
      </c>
      <c r="H92" s="16" t="s">
        <v>813</v>
      </c>
      <c r="I92" s="16" t="s">
        <v>3840</v>
      </c>
      <c r="J92" s="18">
        <v>0</v>
      </c>
      <c r="K92" s="6" t="s">
        <v>2024</v>
      </c>
    </row>
    <row r="93" spans="1:11" ht="193.8" x14ac:dyDescent="0.3">
      <c r="A93" s="3">
        <v>44462</v>
      </c>
      <c r="B93" s="16" t="s">
        <v>3841</v>
      </c>
      <c r="C93" s="16" t="s">
        <v>3842</v>
      </c>
      <c r="D93" s="16">
        <v>3</v>
      </c>
      <c r="E93" s="16" t="s">
        <v>3843</v>
      </c>
      <c r="F93" s="16" t="s">
        <v>3844</v>
      </c>
      <c r="G93" s="16" t="s">
        <v>368</v>
      </c>
      <c r="H93" s="16" t="s">
        <v>866</v>
      </c>
      <c r="I93" s="16" t="s">
        <v>3845</v>
      </c>
      <c r="J93" s="18">
        <v>78350.2</v>
      </c>
      <c r="K93" s="6" t="s">
        <v>2024</v>
      </c>
    </row>
    <row r="94" spans="1:11" ht="40.799999999999997" x14ac:dyDescent="0.3">
      <c r="A94" s="3">
        <v>44462</v>
      </c>
      <c r="B94" s="16" t="s">
        <v>3846</v>
      </c>
      <c r="C94" s="16" t="s">
        <v>3847</v>
      </c>
      <c r="D94" s="16">
        <v>2</v>
      </c>
      <c r="E94" s="16" t="s">
        <v>3848</v>
      </c>
      <c r="F94" s="16" t="s">
        <v>3849</v>
      </c>
      <c r="G94" s="16" t="s">
        <v>363</v>
      </c>
      <c r="H94" s="16" t="s">
        <v>634</v>
      </c>
      <c r="I94" s="16" t="s">
        <v>3850</v>
      </c>
      <c r="J94" s="18">
        <v>4422.22</v>
      </c>
      <c r="K94" s="6" t="s">
        <v>2024</v>
      </c>
    </row>
    <row r="95" spans="1:11" ht="91.8" x14ac:dyDescent="0.3">
      <c r="A95" s="3">
        <v>44462</v>
      </c>
      <c r="B95" s="16" t="s">
        <v>682</v>
      </c>
      <c r="C95" s="16" t="s">
        <v>3851</v>
      </c>
      <c r="D95" s="16">
        <v>1</v>
      </c>
      <c r="E95" s="16" t="s">
        <v>3852</v>
      </c>
      <c r="F95" s="16" t="s">
        <v>3853</v>
      </c>
      <c r="G95" s="16" t="s">
        <v>368</v>
      </c>
      <c r="H95" s="16" t="s">
        <v>362</v>
      </c>
      <c r="I95" s="16" t="s">
        <v>3854</v>
      </c>
      <c r="J95" s="18">
        <v>2110.52</v>
      </c>
      <c r="K95" s="6" t="s">
        <v>2024</v>
      </c>
    </row>
    <row r="96" spans="1:11" ht="40.799999999999997" x14ac:dyDescent="0.3">
      <c r="A96" s="3">
        <v>44462</v>
      </c>
      <c r="B96" s="16" t="s">
        <v>619</v>
      </c>
      <c r="C96" s="16" t="s">
        <v>3855</v>
      </c>
      <c r="D96" s="16">
        <v>1</v>
      </c>
      <c r="E96" s="16" t="s">
        <v>937</v>
      </c>
      <c r="F96" s="16" t="s">
        <v>3856</v>
      </c>
      <c r="G96" s="16" t="s">
        <v>363</v>
      </c>
      <c r="H96" s="16" t="s">
        <v>813</v>
      </c>
      <c r="I96" s="16" t="s">
        <v>3857</v>
      </c>
      <c r="J96" s="18">
        <v>0</v>
      </c>
      <c r="K96" s="6" t="s">
        <v>2024</v>
      </c>
    </row>
    <row r="97" spans="1:11" ht="40.799999999999997" x14ac:dyDescent="0.3">
      <c r="A97" s="3">
        <v>44462</v>
      </c>
      <c r="B97" s="16" t="s">
        <v>3858</v>
      </c>
      <c r="C97" s="16" t="s">
        <v>3859</v>
      </c>
      <c r="D97" s="16">
        <v>4</v>
      </c>
      <c r="E97" s="16" t="s">
        <v>1501</v>
      </c>
      <c r="F97" s="16" t="s">
        <v>3860</v>
      </c>
      <c r="G97" s="16" t="s">
        <v>478</v>
      </c>
      <c r="H97" s="16" t="s">
        <v>763</v>
      </c>
      <c r="I97" s="16" t="s">
        <v>3861</v>
      </c>
      <c r="J97" s="18">
        <v>30.01</v>
      </c>
      <c r="K97" s="6" t="s">
        <v>2024</v>
      </c>
    </row>
    <row r="98" spans="1:11" ht="40.799999999999997" x14ac:dyDescent="0.3">
      <c r="A98" s="3">
        <v>44462</v>
      </c>
      <c r="B98" s="16" t="s">
        <v>935</v>
      </c>
      <c r="C98" s="16" t="s">
        <v>936</v>
      </c>
      <c r="D98" s="16">
        <v>1</v>
      </c>
      <c r="E98" s="16" t="s">
        <v>937</v>
      </c>
      <c r="F98" s="16" t="s">
        <v>3771</v>
      </c>
      <c r="G98" s="16" t="s">
        <v>363</v>
      </c>
      <c r="H98" s="16" t="s">
        <v>813</v>
      </c>
      <c r="I98" s="16" t="s">
        <v>939</v>
      </c>
      <c r="J98" s="18">
        <v>0</v>
      </c>
      <c r="K98" s="6" t="s">
        <v>2024</v>
      </c>
    </row>
    <row r="99" spans="1:11" ht="51" x14ac:dyDescent="0.3">
      <c r="A99" s="3">
        <v>44462</v>
      </c>
      <c r="B99" s="16" t="s">
        <v>3862</v>
      </c>
      <c r="C99" s="16" t="s">
        <v>3863</v>
      </c>
      <c r="D99" s="16">
        <v>1</v>
      </c>
      <c r="E99" s="16" t="s">
        <v>3864</v>
      </c>
      <c r="F99" s="16" t="s">
        <v>3791</v>
      </c>
      <c r="G99" s="16" t="s">
        <v>363</v>
      </c>
      <c r="H99" s="16" t="s">
        <v>1540</v>
      </c>
      <c r="I99" s="16" t="s">
        <v>3865</v>
      </c>
      <c r="J99" s="18">
        <v>384.71</v>
      </c>
      <c r="K99" s="6" t="s">
        <v>2024</v>
      </c>
    </row>
    <row r="100" spans="1:11" ht="102" x14ac:dyDescent="0.3">
      <c r="A100" s="3">
        <v>44462</v>
      </c>
      <c r="B100" s="16" t="s">
        <v>3862</v>
      </c>
      <c r="C100" s="16" t="s">
        <v>3866</v>
      </c>
      <c r="D100" s="16">
        <v>2</v>
      </c>
      <c r="E100" s="16" t="s">
        <v>3867</v>
      </c>
      <c r="F100" s="16" t="s">
        <v>3791</v>
      </c>
      <c r="G100" s="16" t="s">
        <v>363</v>
      </c>
      <c r="H100" s="16" t="s">
        <v>608</v>
      </c>
      <c r="I100" s="16" t="s">
        <v>3868</v>
      </c>
      <c r="J100" s="18">
        <v>4.07</v>
      </c>
      <c r="K100" s="6" t="s">
        <v>2024</v>
      </c>
    </row>
    <row r="101" spans="1:11" ht="30.6" x14ac:dyDescent="0.3">
      <c r="A101" s="3">
        <v>44462</v>
      </c>
      <c r="B101" s="16" t="s">
        <v>3869</v>
      </c>
      <c r="C101" s="16" t="s">
        <v>3870</v>
      </c>
      <c r="D101" s="16">
        <v>5</v>
      </c>
      <c r="E101" s="16" t="s">
        <v>892</v>
      </c>
      <c r="F101" s="16" t="s">
        <v>3871</v>
      </c>
      <c r="G101" s="16" t="s">
        <v>368</v>
      </c>
      <c r="H101" s="16" t="s">
        <v>866</v>
      </c>
      <c r="I101" s="16" t="s">
        <v>3872</v>
      </c>
      <c r="J101" s="18">
        <v>20079.689999999999</v>
      </c>
      <c r="K101" s="6" t="s">
        <v>2024</v>
      </c>
    </row>
    <row r="102" spans="1:11" ht="61.2" x14ac:dyDescent="0.3">
      <c r="A102" s="3">
        <v>44462</v>
      </c>
      <c r="B102" s="16" t="s">
        <v>3811</v>
      </c>
      <c r="C102" s="16" t="s">
        <v>3873</v>
      </c>
      <c r="D102" s="16">
        <v>2</v>
      </c>
      <c r="E102" s="16" t="s">
        <v>3874</v>
      </c>
      <c r="F102" s="16" t="s">
        <v>3813</v>
      </c>
      <c r="G102" s="16" t="s">
        <v>363</v>
      </c>
      <c r="H102" s="16" t="s">
        <v>813</v>
      </c>
      <c r="I102" s="16" t="s">
        <v>3875</v>
      </c>
      <c r="J102" s="18">
        <v>0</v>
      </c>
      <c r="K102" s="6" t="s">
        <v>2024</v>
      </c>
    </row>
    <row r="103" spans="1:11" ht="51" x14ac:dyDescent="0.3">
      <c r="A103" s="3">
        <v>44462</v>
      </c>
      <c r="B103" s="16" t="s">
        <v>3876</v>
      </c>
      <c r="C103" s="16" t="s">
        <v>3877</v>
      </c>
      <c r="D103" s="16">
        <v>3</v>
      </c>
      <c r="E103" s="16" t="s">
        <v>3878</v>
      </c>
      <c r="F103" s="16" t="s">
        <v>3879</v>
      </c>
      <c r="G103" s="16" t="s">
        <v>363</v>
      </c>
      <c r="H103" s="16" t="s">
        <v>1540</v>
      </c>
      <c r="I103" s="16" t="s">
        <v>3880</v>
      </c>
      <c r="J103" s="18">
        <v>12141.55</v>
      </c>
      <c r="K103" s="6" t="s">
        <v>2024</v>
      </c>
    </row>
    <row r="104" spans="1:11" ht="51" x14ac:dyDescent="0.3">
      <c r="A104" s="3">
        <v>44462</v>
      </c>
      <c r="B104" s="16" t="s">
        <v>3881</v>
      </c>
      <c r="C104" s="16" t="s">
        <v>3882</v>
      </c>
      <c r="D104" s="16">
        <v>2</v>
      </c>
      <c r="E104" s="16" t="s">
        <v>3883</v>
      </c>
      <c r="F104" s="16" t="s">
        <v>2662</v>
      </c>
      <c r="G104" s="16" t="s">
        <v>368</v>
      </c>
      <c r="H104" s="16" t="s">
        <v>383</v>
      </c>
      <c r="I104" s="16" t="s">
        <v>3884</v>
      </c>
      <c r="J104" s="18">
        <v>23566.78</v>
      </c>
      <c r="K104" s="6" t="s">
        <v>2024</v>
      </c>
    </row>
    <row r="105" spans="1:11" ht="40.799999999999997" x14ac:dyDescent="0.3">
      <c r="A105" s="3">
        <v>44462</v>
      </c>
      <c r="B105" s="16" t="s">
        <v>3885</v>
      </c>
      <c r="C105" s="16" t="s">
        <v>3886</v>
      </c>
      <c r="D105" s="16">
        <v>2</v>
      </c>
      <c r="E105" s="16" t="s">
        <v>3887</v>
      </c>
      <c r="F105" s="16" t="s">
        <v>2894</v>
      </c>
      <c r="G105" s="16" t="s">
        <v>368</v>
      </c>
      <c r="H105" s="16" t="s">
        <v>813</v>
      </c>
      <c r="I105" s="16" t="s">
        <v>3888</v>
      </c>
      <c r="J105" s="18">
        <v>0</v>
      </c>
      <c r="K105" s="6" t="s">
        <v>2024</v>
      </c>
    </row>
    <row r="106" spans="1:11" ht="61.2" x14ac:dyDescent="0.3">
      <c r="A106" s="3">
        <v>44490</v>
      </c>
      <c r="B106" s="4" t="s">
        <v>4315</v>
      </c>
      <c r="C106" s="4" t="s">
        <v>4316</v>
      </c>
      <c r="D106" s="4">
        <v>1</v>
      </c>
      <c r="E106" s="4" t="s">
        <v>4317</v>
      </c>
      <c r="F106" s="4" t="s">
        <v>1040</v>
      </c>
      <c r="G106" s="4" t="s">
        <v>478</v>
      </c>
      <c r="H106" s="4" t="s">
        <v>813</v>
      </c>
      <c r="I106" s="4" t="s">
        <v>4318</v>
      </c>
      <c r="J106" s="6">
        <v>0</v>
      </c>
      <c r="K106" s="6" t="s">
        <v>2024</v>
      </c>
    </row>
    <row r="107" spans="1:11" ht="51" x14ac:dyDescent="0.3">
      <c r="A107" s="3">
        <v>44490</v>
      </c>
      <c r="B107" s="4" t="s">
        <v>4319</v>
      </c>
      <c r="C107" s="4" t="s">
        <v>4320</v>
      </c>
      <c r="D107" s="4">
        <v>2</v>
      </c>
      <c r="E107" s="4" t="s">
        <v>4321</v>
      </c>
      <c r="F107" s="4" t="s">
        <v>4208</v>
      </c>
      <c r="G107" s="4" t="s">
        <v>363</v>
      </c>
      <c r="H107" s="4" t="s">
        <v>866</v>
      </c>
      <c r="I107" s="4" t="s">
        <v>4322</v>
      </c>
      <c r="J107" s="6">
        <v>1603.65</v>
      </c>
      <c r="K107" s="6" t="s">
        <v>2024</v>
      </c>
    </row>
    <row r="108" spans="1:11" ht="51" x14ac:dyDescent="0.3">
      <c r="A108" s="3">
        <v>44490</v>
      </c>
      <c r="B108" s="4" t="s">
        <v>4323</v>
      </c>
      <c r="C108" s="4" t="s">
        <v>4324</v>
      </c>
      <c r="D108" s="4">
        <v>2</v>
      </c>
      <c r="E108" s="4" t="s">
        <v>4325</v>
      </c>
      <c r="F108" s="4" t="s">
        <v>4326</v>
      </c>
      <c r="G108" s="4" t="s">
        <v>363</v>
      </c>
      <c r="H108" s="4" t="s">
        <v>4327</v>
      </c>
      <c r="I108" s="4" t="s">
        <v>4328</v>
      </c>
      <c r="J108" s="6">
        <v>3147.34</v>
      </c>
      <c r="K108" s="6" t="s">
        <v>2024</v>
      </c>
    </row>
    <row r="109" spans="1:11" ht="51" x14ac:dyDescent="0.3">
      <c r="A109" s="3">
        <v>44490</v>
      </c>
      <c r="B109" s="4" t="s">
        <v>4329</v>
      </c>
      <c r="C109" s="4" t="s">
        <v>4330</v>
      </c>
      <c r="D109" s="4">
        <v>1</v>
      </c>
      <c r="E109" s="4" t="s">
        <v>4331</v>
      </c>
      <c r="F109" s="4" t="s">
        <v>2736</v>
      </c>
      <c r="G109" s="4" t="s">
        <v>363</v>
      </c>
      <c r="H109" s="4" t="s">
        <v>813</v>
      </c>
      <c r="I109" s="4" t="s">
        <v>4332</v>
      </c>
      <c r="J109" s="6">
        <v>0</v>
      </c>
      <c r="K109" s="6" t="s">
        <v>2024</v>
      </c>
    </row>
    <row r="110" spans="1:11" ht="30.6" x14ac:dyDescent="0.3">
      <c r="A110" s="3">
        <v>44490</v>
      </c>
      <c r="B110" s="4" t="s">
        <v>4333</v>
      </c>
      <c r="C110" s="4" t="s">
        <v>4334</v>
      </c>
      <c r="D110" s="4">
        <v>7</v>
      </c>
      <c r="E110" s="4" t="s">
        <v>4335</v>
      </c>
      <c r="F110" s="4" t="s">
        <v>4336</v>
      </c>
      <c r="G110" s="4" t="s">
        <v>368</v>
      </c>
      <c r="H110" s="4" t="s">
        <v>4337</v>
      </c>
      <c r="I110" s="4" t="s">
        <v>4338</v>
      </c>
      <c r="J110" s="6">
        <v>2793.23</v>
      </c>
      <c r="K110" s="6" t="s">
        <v>2024</v>
      </c>
    </row>
    <row r="111" spans="1:11" ht="20.399999999999999" x14ac:dyDescent="0.3">
      <c r="A111" s="3">
        <v>44490</v>
      </c>
      <c r="B111" s="4" t="s">
        <v>4339</v>
      </c>
      <c r="C111" s="4" t="s">
        <v>4340</v>
      </c>
      <c r="D111" s="4">
        <v>4</v>
      </c>
      <c r="E111" s="4" t="s">
        <v>4341</v>
      </c>
      <c r="F111" s="4" t="s">
        <v>4342</v>
      </c>
      <c r="G111" s="4" t="s">
        <v>368</v>
      </c>
      <c r="H111" s="4" t="s">
        <v>608</v>
      </c>
      <c r="I111" s="4" t="s">
        <v>4343</v>
      </c>
      <c r="J111" s="6">
        <v>13463.1</v>
      </c>
      <c r="K111" s="6" t="s">
        <v>2024</v>
      </c>
    </row>
    <row r="112" spans="1:11" ht="61.2" x14ac:dyDescent="0.3">
      <c r="A112" s="3">
        <v>44490</v>
      </c>
      <c r="B112" s="4" t="s">
        <v>4344</v>
      </c>
      <c r="C112" s="4" t="s">
        <v>4345</v>
      </c>
      <c r="D112" s="4">
        <v>3</v>
      </c>
      <c r="E112" s="4" t="s">
        <v>4346</v>
      </c>
      <c r="F112" s="4" t="s">
        <v>4347</v>
      </c>
      <c r="G112" s="4" t="s">
        <v>363</v>
      </c>
      <c r="H112" s="4" t="s">
        <v>383</v>
      </c>
      <c r="I112" s="4" t="s">
        <v>4348</v>
      </c>
      <c r="J112" s="6">
        <v>499220.96</v>
      </c>
      <c r="K112" s="6" t="s">
        <v>2024</v>
      </c>
    </row>
    <row r="113" spans="1:11" ht="40.799999999999997" x14ac:dyDescent="0.3">
      <c r="A113" s="3">
        <v>44490</v>
      </c>
      <c r="B113" s="4" t="s">
        <v>4349</v>
      </c>
      <c r="C113" s="4" t="s">
        <v>4350</v>
      </c>
      <c r="D113" s="4">
        <v>2</v>
      </c>
      <c r="E113" s="4" t="s">
        <v>4351</v>
      </c>
      <c r="F113" s="4" t="s">
        <v>4352</v>
      </c>
      <c r="G113" s="4" t="s">
        <v>368</v>
      </c>
      <c r="H113" s="4" t="s">
        <v>608</v>
      </c>
      <c r="I113" s="4" t="s">
        <v>4353</v>
      </c>
      <c r="J113" s="6">
        <v>1018.67</v>
      </c>
      <c r="K113" s="6" t="s">
        <v>2024</v>
      </c>
    </row>
    <row r="114" spans="1:11" ht="71.400000000000006" x14ac:dyDescent="0.3">
      <c r="A114" s="3">
        <v>44490</v>
      </c>
      <c r="B114" s="4" t="s">
        <v>4354</v>
      </c>
      <c r="C114" s="4" t="s">
        <v>4355</v>
      </c>
      <c r="D114" s="4">
        <v>2</v>
      </c>
      <c r="E114" s="4" t="s">
        <v>4356</v>
      </c>
      <c r="F114" s="4" t="s">
        <v>4261</v>
      </c>
      <c r="G114" s="4" t="s">
        <v>363</v>
      </c>
      <c r="H114" s="4" t="s">
        <v>813</v>
      </c>
      <c r="I114" s="4" t="s">
        <v>4357</v>
      </c>
      <c r="J114" s="6">
        <v>0</v>
      </c>
      <c r="K114" s="6" t="s">
        <v>2024</v>
      </c>
    </row>
    <row r="115" spans="1:11" ht="51" x14ac:dyDescent="0.3">
      <c r="A115" s="3">
        <v>44490</v>
      </c>
      <c r="B115" s="4" t="s">
        <v>4358</v>
      </c>
      <c r="C115" s="4" t="s">
        <v>4359</v>
      </c>
      <c r="D115" s="4">
        <v>2</v>
      </c>
      <c r="E115" s="4" t="s">
        <v>4360</v>
      </c>
      <c r="F115" s="4" t="s">
        <v>4361</v>
      </c>
      <c r="G115" s="4" t="s">
        <v>368</v>
      </c>
      <c r="H115" s="4" t="s">
        <v>763</v>
      </c>
      <c r="I115" s="4" t="s">
        <v>4362</v>
      </c>
      <c r="J115" s="6">
        <v>636.77</v>
      </c>
      <c r="K115" s="6" t="s">
        <v>2024</v>
      </c>
    </row>
    <row r="116" spans="1:11" ht="51" x14ac:dyDescent="0.3">
      <c r="A116" s="3">
        <v>44490</v>
      </c>
      <c r="B116" s="4" t="s">
        <v>4363</v>
      </c>
      <c r="C116" s="4" t="s">
        <v>4364</v>
      </c>
      <c r="D116" s="4">
        <v>5</v>
      </c>
      <c r="E116" s="4" t="s">
        <v>4365</v>
      </c>
      <c r="F116" s="4" t="s">
        <v>4366</v>
      </c>
      <c r="G116" s="4" t="s">
        <v>368</v>
      </c>
      <c r="H116" s="4" t="s">
        <v>4367</v>
      </c>
      <c r="I116" s="4" t="s">
        <v>4368</v>
      </c>
      <c r="J116" s="6">
        <v>10715.93</v>
      </c>
      <c r="K116" s="6" t="s">
        <v>2024</v>
      </c>
    </row>
    <row r="117" spans="1:11" ht="112.2" x14ac:dyDescent="0.3">
      <c r="A117" s="3">
        <v>44490</v>
      </c>
      <c r="B117" s="4" t="s">
        <v>4369</v>
      </c>
      <c r="C117" s="4" t="s">
        <v>4370</v>
      </c>
      <c r="D117" s="4">
        <v>3</v>
      </c>
      <c r="E117" s="4" t="s">
        <v>4371</v>
      </c>
      <c r="F117" s="4" t="s">
        <v>4372</v>
      </c>
      <c r="G117" s="4" t="s">
        <v>368</v>
      </c>
      <c r="H117" s="4" t="s">
        <v>813</v>
      </c>
      <c r="I117" s="4" t="s">
        <v>4373</v>
      </c>
      <c r="J117" s="6">
        <v>0</v>
      </c>
      <c r="K117" s="6" t="s">
        <v>2024</v>
      </c>
    </row>
    <row r="118" spans="1:11" ht="40.799999999999997" x14ac:dyDescent="0.3">
      <c r="A118" s="3">
        <v>44490</v>
      </c>
      <c r="B118" s="4" t="s">
        <v>4374</v>
      </c>
      <c r="C118" s="4" t="s">
        <v>4375</v>
      </c>
      <c r="D118" s="4">
        <v>4</v>
      </c>
      <c r="E118" s="4" t="s">
        <v>991</v>
      </c>
      <c r="F118" s="4" t="s">
        <v>4376</v>
      </c>
      <c r="G118" s="4" t="s">
        <v>363</v>
      </c>
      <c r="H118" s="4" t="s">
        <v>362</v>
      </c>
      <c r="I118" s="4" t="s">
        <v>4377</v>
      </c>
      <c r="J118" s="6">
        <v>93906.95</v>
      </c>
      <c r="K118" s="6" t="s">
        <v>2024</v>
      </c>
    </row>
    <row r="119" spans="1:11" ht="40.799999999999997" x14ac:dyDescent="0.3">
      <c r="A119" s="3">
        <v>44490</v>
      </c>
      <c r="B119" s="4" t="s">
        <v>4378</v>
      </c>
      <c r="C119" s="4" t="s">
        <v>4379</v>
      </c>
      <c r="D119" s="4">
        <v>3</v>
      </c>
      <c r="E119" s="4" t="s">
        <v>4380</v>
      </c>
      <c r="F119" s="4" t="s">
        <v>2851</v>
      </c>
      <c r="G119" s="4" t="s">
        <v>363</v>
      </c>
      <c r="H119" s="4" t="s">
        <v>643</v>
      </c>
      <c r="I119" s="4" t="s">
        <v>4381</v>
      </c>
      <c r="J119" s="6">
        <v>13332.93</v>
      </c>
      <c r="K119" s="6" t="s">
        <v>2024</v>
      </c>
    </row>
    <row r="120" spans="1:11" ht="40.799999999999997" x14ac:dyDescent="0.3">
      <c r="A120" s="3">
        <v>44490</v>
      </c>
      <c r="B120" s="4" t="s">
        <v>4382</v>
      </c>
      <c r="C120" s="4" t="s">
        <v>4383</v>
      </c>
      <c r="D120" s="4">
        <v>1</v>
      </c>
      <c r="E120" s="4" t="s">
        <v>991</v>
      </c>
      <c r="F120" s="4" t="s">
        <v>4384</v>
      </c>
      <c r="G120" s="4" t="s">
        <v>363</v>
      </c>
      <c r="H120" s="4" t="s">
        <v>362</v>
      </c>
      <c r="I120" s="4" t="s">
        <v>4385</v>
      </c>
      <c r="J120" s="6">
        <v>70</v>
      </c>
      <c r="K120" s="6" t="s">
        <v>2024</v>
      </c>
    </row>
    <row r="121" spans="1:11" ht="81.599999999999994" x14ac:dyDescent="0.3">
      <c r="A121" s="3">
        <v>44490</v>
      </c>
      <c r="B121" s="4" t="s">
        <v>4386</v>
      </c>
      <c r="C121" s="4" t="s">
        <v>4387</v>
      </c>
      <c r="D121" s="4">
        <v>2</v>
      </c>
      <c r="E121" s="4" t="s">
        <v>4388</v>
      </c>
      <c r="F121" s="4" t="s">
        <v>4389</v>
      </c>
      <c r="G121" s="4" t="s">
        <v>368</v>
      </c>
      <c r="H121" s="4" t="s">
        <v>903</v>
      </c>
      <c r="I121" s="4" t="s">
        <v>4390</v>
      </c>
      <c r="J121" s="6">
        <v>8829.48</v>
      </c>
      <c r="K121" s="6" t="s">
        <v>2024</v>
      </c>
    </row>
    <row r="122" spans="1:11" ht="51" x14ac:dyDescent="0.3">
      <c r="A122" s="3">
        <v>44490</v>
      </c>
      <c r="B122" s="4" t="s">
        <v>4308</v>
      </c>
      <c r="C122" s="4" t="s">
        <v>4391</v>
      </c>
      <c r="D122" s="4">
        <v>2</v>
      </c>
      <c r="E122" s="4" t="s">
        <v>4392</v>
      </c>
      <c r="F122" s="4" t="s">
        <v>4393</v>
      </c>
      <c r="G122" s="4" t="s">
        <v>363</v>
      </c>
      <c r="H122" s="4" t="s">
        <v>813</v>
      </c>
      <c r="I122" s="4" t="s">
        <v>4394</v>
      </c>
      <c r="J122" s="6">
        <v>0</v>
      </c>
      <c r="K122" s="6" t="s">
        <v>2024</v>
      </c>
    </row>
    <row r="123" spans="1:11" ht="30.6" x14ac:dyDescent="0.3">
      <c r="A123" s="3">
        <v>44658</v>
      </c>
      <c r="B123" s="16" t="s">
        <v>4980</v>
      </c>
      <c r="C123" s="16" t="s">
        <v>4981</v>
      </c>
      <c r="D123" s="16">
        <v>1</v>
      </c>
      <c r="E123" s="16" t="s">
        <v>2428</v>
      </c>
      <c r="F123" s="16" t="s">
        <v>4982</v>
      </c>
      <c r="G123" s="16" t="s">
        <v>478</v>
      </c>
      <c r="H123" s="16" t="s">
        <v>813</v>
      </c>
      <c r="I123" s="16" t="s">
        <v>4983</v>
      </c>
      <c r="J123" s="41">
        <v>0</v>
      </c>
      <c r="K123" s="6" t="s">
        <v>2024</v>
      </c>
    </row>
    <row r="124" spans="1:11" ht="30.6" x14ac:dyDescent="0.3">
      <c r="A124" s="3">
        <v>44658</v>
      </c>
      <c r="B124" s="16" t="s">
        <v>4984</v>
      </c>
      <c r="C124" s="16" t="s">
        <v>4985</v>
      </c>
      <c r="D124" s="16">
        <v>2</v>
      </c>
      <c r="E124" s="16" t="s">
        <v>4986</v>
      </c>
      <c r="F124" s="16" t="s">
        <v>4987</v>
      </c>
      <c r="G124" s="16" t="s">
        <v>368</v>
      </c>
      <c r="H124" s="16" t="s">
        <v>383</v>
      </c>
      <c r="I124" s="16" t="s">
        <v>4988</v>
      </c>
      <c r="J124" s="41">
        <v>9605.2000000000007</v>
      </c>
      <c r="K124" s="6" t="s">
        <v>2024</v>
      </c>
    </row>
    <row r="125" spans="1:11" ht="40.799999999999997" x14ac:dyDescent="0.3">
      <c r="A125" s="3">
        <v>44658</v>
      </c>
      <c r="B125" s="16" t="s">
        <v>4989</v>
      </c>
      <c r="C125" s="16" t="s">
        <v>4990</v>
      </c>
      <c r="D125" s="16">
        <v>1</v>
      </c>
      <c r="E125" s="16" t="s">
        <v>4991</v>
      </c>
      <c r="F125" s="16" t="s">
        <v>2031</v>
      </c>
      <c r="G125" s="16" t="s">
        <v>478</v>
      </c>
      <c r="H125" s="16" t="s">
        <v>813</v>
      </c>
      <c r="I125" s="16" t="s">
        <v>4992</v>
      </c>
      <c r="J125" s="41">
        <v>0</v>
      </c>
      <c r="K125" s="6" t="s">
        <v>2024</v>
      </c>
    </row>
    <row r="126" spans="1:11" ht="40.799999999999997" x14ac:dyDescent="0.3">
      <c r="A126" s="3">
        <v>44658</v>
      </c>
      <c r="B126" s="16" t="s">
        <v>4993</v>
      </c>
      <c r="C126" s="16" t="s">
        <v>4994</v>
      </c>
      <c r="D126" s="16">
        <v>1</v>
      </c>
      <c r="E126" s="16" t="s">
        <v>4991</v>
      </c>
      <c r="F126" s="16" t="s">
        <v>2432</v>
      </c>
      <c r="G126" s="16" t="s">
        <v>478</v>
      </c>
      <c r="H126" s="16" t="s">
        <v>813</v>
      </c>
      <c r="I126" s="16" t="s">
        <v>4995</v>
      </c>
      <c r="J126" s="41">
        <v>0</v>
      </c>
      <c r="K126" s="6" t="s">
        <v>2024</v>
      </c>
    </row>
    <row r="127" spans="1:11" ht="40.799999999999997" x14ac:dyDescent="0.3">
      <c r="A127" s="3">
        <v>44658</v>
      </c>
      <c r="B127" s="16" t="s">
        <v>4996</v>
      </c>
      <c r="C127" s="16" t="s">
        <v>4997</v>
      </c>
      <c r="D127" s="16">
        <v>2</v>
      </c>
      <c r="E127" s="16" t="s">
        <v>937</v>
      </c>
      <c r="F127" s="16" t="s">
        <v>4998</v>
      </c>
      <c r="G127" s="16" t="s">
        <v>363</v>
      </c>
      <c r="H127" s="16" t="s">
        <v>813</v>
      </c>
      <c r="I127" s="16" t="s">
        <v>4999</v>
      </c>
      <c r="J127" s="41">
        <v>0</v>
      </c>
      <c r="K127" s="6" t="s">
        <v>2024</v>
      </c>
    </row>
    <row r="128" spans="1:11" ht="51" x14ac:dyDescent="0.3">
      <c r="A128" s="3">
        <v>44658</v>
      </c>
      <c r="B128" s="16" t="s">
        <v>5000</v>
      </c>
      <c r="C128" s="16" t="s">
        <v>5001</v>
      </c>
      <c r="D128" s="16">
        <v>3</v>
      </c>
      <c r="E128" s="16" t="s">
        <v>5002</v>
      </c>
      <c r="F128" s="16" t="s">
        <v>5003</v>
      </c>
      <c r="G128" s="16" t="s">
        <v>368</v>
      </c>
      <c r="H128" s="16" t="s">
        <v>903</v>
      </c>
      <c r="I128" s="16" t="s">
        <v>5004</v>
      </c>
      <c r="J128" s="41">
        <v>2696.14</v>
      </c>
      <c r="K128" s="6" t="s">
        <v>2024</v>
      </c>
    </row>
    <row r="129" spans="1:11" ht="40.799999999999997" x14ac:dyDescent="0.3">
      <c r="A129" s="3">
        <v>44658</v>
      </c>
      <c r="B129" s="16" t="s">
        <v>5005</v>
      </c>
      <c r="C129" s="16" t="s">
        <v>5006</v>
      </c>
      <c r="D129" s="16">
        <v>2</v>
      </c>
      <c r="E129" s="16" t="s">
        <v>5007</v>
      </c>
      <c r="F129" s="16" t="s">
        <v>5008</v>
      </c>
      <c r="G129" s="16" t="s">
        <v>363</v>
      </c>
      <c r="H129" s="16" t="s">
        <v>866</v>
      </c>
      <c r="I129" s="16" t="s">
        <v>5009</v>
      </c>
      <c r="J129" s="41">
        <v>4996.8999999999996</v>
      </c>
      <c r="K129" s="6" t="s">
        <v>2024</v>
      </c>
    </row>
    <row r="130" spans="1:11" ht="51" x14ac:dyDescent="0.3">
      <c r="A130" s="3">
        <v>44658</v>
      </c>
      <c r="B130" s="16" t="s">
        <v>5010</v>
      </c>
      <c r="C130" s="16" t="s">
        <v>5011</v>
      </c>
      <c r="D130" s="16">
        <v>2</v>
      </c>
      <c r="E130" s="16" t="s">
        <v>5012</v>
      </c>
      <c r="F130" s="16" t="s">
        <v>3567</v>
      </c>
      <c r="G130" s="16" t="s">
        <v>363</v>
      </c>
      <c r="H130" s="16" t="s">
        <v>1582</v>
      </c>
      <c r="I130" s="16" t="s">
        <v>5013</v>
      </c>
      <c r="J130" s="41">
        <v>0</v>
      </c>
      <c r="K130" s="6" t="s">
        <v>2024</v>
      </c>
    </row>
    <row r="131" spans="1:11" ht="61.2" x14ac:dyDescent="0.3">
      <c r="A131" s="3">
        <v>44658</v>
      </c>
      <c r="B131" s="16" t="s">
        <v>5014</v>
      </c>
      <c r="C131" s="16" t="s">
        <v>5015</v>
      </c>
      <c r="D131" s="16">
        <v>4</v>
      </c>
      <c r="E131" s="16" t="s">
        <v>5016</v>
      </c>
      <c r="F131" s="16" t="s">
        <v>5017</v>
      </c>
      <c r="G131" s="16" t="s">
        <v>363</v>
      </c>
      <c r="H131" s="16" t="s">
        <v>903</v>
      </c>
      <c r="I131" s="16" t="s">
        <v>5018</v>
      </c>
      <c r="J131" s="41">
        <v>24580.48</v>
      </c>
      <c r="K131" s="6" t="s">
        <v>2024</v>
      </c>
    </row>
    <row r="132" spans="1:11" ht="51" x14ac:dyDescent="0.3">
      <c r="A132" s="3">
        <v>44658</v>
      </c>
      <c r="B132" s="16" t="s">
        <v>5019</v>
      </c>
      <c r="C132" s="16" t="s">
        <v>5020</v>
      </c>
      <c r="D132" s="16">
        <v>2</v>
      </c>
      <c r="E132" s="16" t="s">
        <v>5021</v>
      </c>
      <c r="F132" s="16" t="s">
        <v>5022</v>
      </c>
      <c r="G132" s="16" t="s">
        <v>363</v>
      </c>
      <c r="H132" s="16" t="s">
        <v>813</v>
      </c>
      <c r="I132" s="16" t="s">
        <v>5023</v>
      </c>
      <c r="J132" s="41">
        <v>0</v>
      </c>
      <c r="K132" s="6" t="s">
        <v>2024</v>
      </c>
    </row>
    <row r="133" spans="1:11" ht="51" x14ac:dyDescent="0.3">
      <c r="A133" s="3">
        <v>44658</v>
      </c>
      <c r="B133" s="16" t="s">
        <v>5024</v>
      </c>
      <c r="C133" s="16" t="s">
        <v>5025</v>
      </c>
      <c r="D133" s="16">
        <v>1</v>
      </c>
      <c r="E133" s="16" t="s">
        <v>5026</v>
      </c>
      <c r="F133" s="16" t="s">
        <v>2685</v>
      </c>
      <c r="G133" s="16" t="s">
        <v>363</v>
      </c>
      <c r="H133" s="16" t="s">
        <v>813</v>
      </c>
      <c r="I133" s="16" t="s">
        <v>5027</v>
      </c>
      <c r="J133" s="41">
        <v>0</v>
      </c>
      <c r="K133" s="6" t="s">
        <v>2024</v>
      </c>
    </row>
    <row r="134" spans="1:11" ht="40.799999999999997" x14ac:dyDescent="0.3">
      <c r="A134" s="3">
        <v>44658</v>
      </c>
      <c r="B134" s="16" t="s">
        <v>5028</v>
      </c>
      <c r="C134" s="16" t="s">
        <v>5029</v>
      </c>
      <c r="D134" s="16">
        <v>3</v>
      </c>
      <c r="E134" s="16" t="s">
        <v>5030</v>
      </c>
      <c r="F134" s="16" t="s">
        <v>4223</v>
      </c>
      <c r="G134" s="16" t="s">
        <v>363</v>
      </c>
      <c r="H134" s="16" t="s">
        <v>813</v>
      </c>
      <c r="I134" s="16" t="s">
        <v>5031</v>
      </c>
      <c r="J134" s="41">
        <v>0</v>
      </c>
      <c r="K134" s="6" t="s">
        <v>2024</v>
      </c>
    </row>
    <row r="135" spans="1:11" ht="51" x14ac:dyDescent="0.3">
      <c r="A135" s="3">
        <v>44658</v>
      </c>
      <c r="B135" s="16" t="s">
        <v>5032</v>
      </c>
      <c r="C135" s="16" t="s">
        <v>5033</v>
      </c>
      <c r="D135" s="16">
        <v>1</v>
      </c>
      <c r="E135" s="16" t="s">
        <v>5034</v>
      </c>
      <c r="F135" s="16" t="s">
        <v>2647</v>
      </c>
      <c r="G135" s="16" t="s">
        <v>363</v>
      </c>
      <c r="H135" s="16" t="s">
        <v>813</v>
      </c>
      <c r="I135" s="16" t="s">
        <v>5035</v>
      </c>
      <c r="J135" s="41">
        <v>0</v>
      </c>
      <c r="K135" s="6" t="s">
        <v>2024</v>
      </c>
    </row>
    <row r="136" spans="1:11" ht="30.6" x14ac:dyDescent="0.3">
      <c r="A136" s="3">
        <v>44658</v>
      </c>
      <c r="B136" s="16" t="s">
        <v>5036</v>
      </c>
      <c r="C136" s="16" t="s">
        <v>5037</v>
      </c>
      <c r="D136" s="16">
        <v>1</v>
      </c>
      <c r="E136" s="16" t="s">
        <v>5038</v>
      </c>
      <c r="F136" s="16" t="s">
        <v>5039</v>
      </c>
      <c r="G136" s="16" t="s">
        <v>363</v>
      </c>
      <c r="H136" s="16" t="s">
        <v>872</v>
      </c>
      <c r="I136" s="16" t="s">
        <v>5040</v>
      </c>
      <c r="J136" s="41">
        <v>75</v>
      </c>
      <c r="K136" s="6" t="s">
        <v>2024</v>
      </c>
    </row>
    <row r="137" spans="1:11" ht="51" x14ac:dyDescent="0.3">
      <c r="A137" s="3">
        <v>44658</v>
      </c>
      <c r="B137" s="16" t="s">
        <v>5041</v>
      </c>
      <c r="C137" s="16" t="s">
        <v>5042</v>
      </c>
      <c r="D137" s="16">
        <v>1</v>
      </c>
      <c r="E137" s="16" t="s">
        <v>5026</v>
      </c>
      <c r="F137" s="16" t="s">
        <v>3367</v>
      </c>
      <c r="G137" s="16" t="s">
        <v>363</v>
      </c>
      <c r="H137" s="16" t="s">
        <v>813</v>
      </c>
      <c r="I137" s="16" t="s">
        <v>5043</v>
      </c>
      <c r="J137" s="41">
        <v>0</v>
      </c>
      <c r="K137" s="6" t="s">
        <v>2024</v>
      </c>
    </row>
    <row r="138" spans="1:11" ht="51" x14ac:dyDescent="0.3">
      <c r="A138" s="3">
        <v>44658</v>
      </c>
      <c r="B138" s="16" t="s">
        <v>5044</v>
      </c>
      <c r="C138" s="16" t="s">
        <v>5045</v>
      </c>
      <c r="D138" s="16">
        <v>1</v>
      </c>
      <c r="E138" s="16" t="s">
        <v>5026</v>
      </c>
      <c r="F138" s="16" t="s">
        <v>2736</v>
      </c>
      <c r="G138" s="16" t="s">
        <v>363</v>
      </c>
      <c r="H138" s="16" t="s">
        <v>813</v>
      </c>
      <c r="I138" s="16" t="s">
        <v>5046</v>
      </c>
      <c r="J138" s="41">
        <v>0</v>
      </c>
      <c r="K138" s="6" t="s">
        <v>2024</v>
      </c>
    </row>
    <row r="139" spans="1:11" ht="51" x14ac:dyDescent="0.3">
      <c r="A139" s="3">
        <v>44658</v>
      </c>
      <c r="B139" s="16" t="s">
        <v>5047</v>
      </c>
      <c r="C139" s="16" t="s">
        <v>5048</v>
      </c>
      <c r="D139" s="16">
        <v>2</v>
      </c>
      <c r="E139" s="16" t="s">
        <v>5012</v>
      </c>
      <c r="F139" s="16" t="s">
        <v>4609</v>
      </c>
      <c r="G139" s="16" t="s">
        <v>363</v>
      </c>
      <c r="H139" s="16" t="s">
        <v>813</v>
      </c>
      <c r="I139" s="16" t="s">
        <v>5049</v>
      </c>
      <c r="J139" s="41">
        <v>0</v>
      </c>
      <c r="K139" s="6" t="s">
        <v>2024</v>
      </c>
    </row>
    <row r="140" spans="1:11" ht="71.400000000000006" x14ac:dyDescent="0.3">
      <c r="A140" s="3">
        <v>44658</v>
      </c>
      <c r="B140" s="16" t="s">
        <v>5050</v>
      </c>
      <c r="C140" s="16" t="s">
        <v>5051</v>
      </c>
      <c r="D140" s="16">
        <v>3</v>
      </c>
      <c r="E140" s="16" t="s">
        <v>5052</v>
      </c>
      <c r="F140" s="16" t="s">
        <v>5053</v>
      </c>
      <c r="G140" s="16" t="s">
        <v>368</v>
      </c>
      <c r="H140" s="16" t="s">
        <v>373</v>
      </c>
      <c r="I140" s="16" t="s">
        <v>5054</v>
      </c>
      <c r="J140" s="41">
        <v>19354.77</v>
      </c>
      <c r="K140" s="6" t="s">
        <v>2024</v>
      </c>
    </row>
    <row r="141" spans="1:11" ht="71.400000000000006" x14ac:dyDescent="0.3">
      <c r="A141" s="3">
        <v>44658</v>
      </c>
      <c r="B141" s="16" t="s">
        <v>5055</v>
      </c>
      <c r="C141" s="16" t="s">
        <v>5056</v>
      </c>
      <c r="D141" s="16">
        <v>2</v>
      </c>
      <c r="E141" s="16" t="s">
        <v>5057</v>
      </c>
      <c r="F141" s="16" t="s">
        <v>5058</v>
      </c>
      <c r="G141" s="16" t="s">
        <v>368</v>
      </c>
      <c r="H141" s="16" t="s">
        <v>383</v>
      </c>
      <c r="I141" s="16" t="s">
        <v>5059</v>
      </c>
      <c r="J141" s="41">
        <v>18401.84</v>
      </c>
      <c r="K141" s="6" t="s">
        <v>2024</v>
      </c>
    </row>
    <row r="142" spans="1:11" ht="40.799999999999997" x14ac:dyDescent="0.3">
      <c r="A142" s="3">
        <v>44658</v>
      </c>
      <c r="B142" s="16" t="s">
        <v>5060</v>
      </c>
      <c r="C142" s="16" t="s">
        <v>5061</v>
      </c>
      <c r="D142" s="16">
        <v>3</v>
      </c>
      <c r="E142" s="16" t="s">
        <v>937</v>
      </c>
      <c r="F142" s="16" t="s">
        <v>3650</v>
      </c>
      <c r="G142" s="16" t="s">
        <v>363</v>
      </c>
      <c r="H142" s="16" t="s">
        <v>813</v>
      </c>
      <c r="I142" s="16" t="s">
        <v>5062</v>
      </c>
      <c r="J142" s="41">
        <v>0</v>
      </c>
      <c r="K142" s="6" t="s">
        <v>2024</v>
      </c>
    </row>
    <row r="143" spans="1:11" ht="51" x14ac:dyDescent="0.3">
      <c r="A143" s="3">
        <v>44658</v>
      </c>
      <c r="B143" s="16" t="s">
        <v>4651</v>
      </c>
      <c r="C143" s="16" t="s">
        <v>5063</v>
      </c>
      <c r="D143" s="16">
        <v>6</v>
      </c>
      <c r="E143" s="16" t="s">
        <v>5064</v>
      </c>
      <c r="F143" s="16" t="s">
        <v>4653</v>
      </c>
      <c r="G143" s="16" t="s">
        <v>363</v>
      </c>
      <c r="H143" s="16" t="s">
        <v>851</v>
      </c>
      <c r="I143" s="16" t="s">
        <v>5065</v>
      </c>
      <c r="J143" s="41">
        <v>0</v>
      </c>
      <c r="K143" s="6" t="s">
        <v>2024</v>
      </c>
    </row>
    <row r="144" spans="1:11" ht="40.799999999999997" x14ac:dyDescent="0.3">
      <c r="A144" s="3">
        <v>44658</v>
      </c>
      <c r="B144" s="16" t="s">
        <v>4012</v>
      </c>
      <c r="C144" s="16" t="s">
        <v>5066</v>
      </c>
      <c r="D144" s="16">
        <v>4</v>
      </c>
      <c r="E144" s="16" t="s">
        <v>5067</v>
      </c>
      <c r="F144" s="16" t="s">
        <v>5068</v>
      </c>
      <c r="G144" s="16" t="s">
        <v>368</v>
      </c>
      <c r="H144" s="16" t="s">
        <v>643</v>
      </c>
      <c r="I144" s="16" t="s">
        <v>5069</v>
      </c>
      <c r="J144" s="41">
        <v>19375.36</v>
      </c>
      <c r="K144" s="6" t="s">
        <v>2024</v>
      </c>
    </row>
    <row r="145" spans="1:11" ht="91.8" x14ac:dyDescent="0.3">
      <c r="A145" s="3">
        <v>44658</v>
      </c>
      <c r="B145" s="16" t="s">
        <v>5070</v>
      </c>
      <c r="C145" s="16" t="s">
        <v>5071</v>
      </c>
      <c r="D145" s="16">
        <v>5</v>
      </c>
      <c r="E145" s="16" t="s">
        <v>5067</v>
      </c>
      <c r="F145" s="16" t="s">
        <v>5072</v>
      </c>
      <c r="G145" s="16" t="s">
        <v>368</v>
      </c>
      <c r="H145" s="16" t="s">
        <v>362</v>
      </c>
      <c r="I145" s="16" t="s">
        <v>5073</v>
      </c>
      <c r="J145" s="41">
        <v>31991.11</v>
      </c>
      <c r="K145" s="6" t="s">
        <v>2024</v>
      </c>
    </row>
    <row r="146" spans="1:11" ht="61.2" x14ac:dyDescent="0.3">
      <c r="A146" s="3">
        <v>44658</v>
      </c>
      <c r="B146" s="16" t="s">
        <v>5074</v>
      </c>
      <c r="C146" s="16" t="s">
        <v>5075</v>
      </c>
      <c r="D146" s="16">
        <v>5</v>
      </c>
      <c r="E146" s="16" t="s">
        <v>5076</v>
      </c>
      <c r="F146" s="16" t="s">
        <v>5077</v>
      </c>
      <c r="G146" s="16" t="s">
        <v>363</v>
      </c>
      <c r="H146" s="16" t="s">
        <v>1601</v>
      </c>
      <c r="I146" s="16" t="s">
        <v>5078</v>
      </c>
      <c r="J146" s="41">
        <v>2494.81</v>
      </c>
      <c r="K146" s="6" t="s">
        <v>2024</v>
      </c>
    </row>
    <row r="147" spans="1:11" ht="40.799999999999997" x14ac:dyDescent="0.3">
      <c r="A147" s="3">
        <v>44658</v>
      </c>
      <c r="B147" s="16" t="s">
        <v>5079</v>
      </c>
      <c r="C147" s="16" t="s">
        <v>5080</v>
      </c>
      <c r="D147" s="16">
        <v>2</v>
      </c>
      <c r="E147" s="16" t="s">
        <v>5081</v>
      </c>
      <c r="F147" s="16" t="s">
        <v>5082</v>
      </c>
      <c r="G147" s="16" t="s">
        <v>368</v>
      </c>
      <c r="H147" s="16" t="s">
        <v>362</v>
      </c>
      <c r="I147" s="16" t="s">
        <v>5083</v>
      </c>
      <c r="J147" s="41">
        <v>33602.32</v>
      </c>
      <c r="K147" s="6" t="s">
        <v>2024</v>
      </c>
    </row>
    <row r="148" spans="1:11" ht="61.2" x14ac:dyDescent="0.3">
      <c r="A148" s="3">
        <v>44658</v>
      </c>
      <c r="B148" s="16" t="s">
        <v>5084</v>
      </c>
      <c r="C148" s="16" t="s">
        <v>5085</v>
      </c>
      <c r="D148" s="16">
        <v>1</v>
      </c>
      <c r="E148" s="16" t="s">
        <v>5086</v>
      </c>
      <c r="F148" s="16" t="s">
        <v>3382</v>
      </c>
      <c r="G148" s="16" t="s">
        <v>478</v>
      </c>
      <c r="H148" s="16" t="s">
        <v>813</v>
      </c>
      <c r="I148" s="16" t="s">
        <v>5087</v>
      </c>
      <c r="J148" s="41">
        <v>0</v>
      </c>
      <c r="K148" s="6" t="s">
        <v>2024</v>
      </c>
    </row>
    <row r="149" spans="1:11" ht="20.399999999999999" x14ac:dyDescent="0.3">
      <c r="A149" s="3">
        <v>44658</v>
      </c>
      <c r="B149" s="16" t="s">
        <v>5088</v>
      </c>
      <c r="C149" s="16" t="s">
        <v>5089</v>
      </c>
      <c r="D149" s="16">
        <v>1</v>
      </c>
      <c r="E149" s="16" t="s">
        <v>5090</v>
      </c>
      <c r="F149" s="16" t="s">
        <v>4064</v>
      </c>
      <c r="G149" s="16" t="s">
        <v>363</v>
      </c>
      <c r="H149" s="16" t="s">
        <v>813</v>
      </c>
      <c r="I149" s="16" t="s">
        <v>5091</v>
      </c>
      <c r="J149" s="41">
        <v>0</v>
      </c>
      <c r="K149" s="6" t="s">
        <v>2024</v>
      </c>
    </row>
    <row r="150" spans="1:11" ht="40.799999999999997" x14ac:dyDescent="0.3">
      <c r="A150" s="3">
        <v>44658</v>
      </c>
      <c r="B150" s="16" t="s">
        <v>5092</v>
      </c>
      <c r="C150" s="16" t="s">
        <v>5093</v>
      </c>
      <c r="D150" s="16">
        <v>3</v>
      </c>
      <c r="E150" s="16" t="s">
        <v>1501</v>
      </c>
      <c r="F150" s="16" t="s">
        <v>5094</v>
      </c>
      <c r="G150" s="16" t="s">
        <v>363</v>
      </c>
      <c r="H150" s="16" t="s">
        <v>468</v>
      </c>
      <c r="I150" s="16" t="s">
        <v>5095</v>
      </c>
      <c r="J150" s="41">
        <v>8.8000000000000007</v>
      </c>
      <c r="K150" s="6" t="s">
        <v>2024</v>
      </c>
    </row>
    <row r="151" spans="1:11" ht="30.6" x14ac:dyDescent="0.3">
      <c r="A151" s="3">
        <v>44658</v>
      </c>
      <c r="B151" s="16" t="s">
        <v>5096</v>
      </c>
      <c r="C151" s="16" t="s">
        <v>5097</v>
      </c>
      <c r="D151" s="16">
        <v>4</v>
      </c>
      <c r="E151" s="16" t="s">
        <v>892</v>
      </c>
      <c r="F151" s="16" t="s">
        <v>5098</v>
      </c>
      <c r="G151" s="16" t="s">
        <v>368</v>
      </c>
      <c r="H151" s="16" t="s">
        <v>362</v>
      </c>
      <c r="I151" s="16" t="s">
        <v>5099</v>
      </c>
      <c r="J151" s="41">
        <v>3555.61</v>
      </c>
      <c r="K151" s="6" t="s">
        <v>2024</v>
      </c>
    </row>
    <row r="152" spans="1:11" ht="81.599999999999994" x14ac:dyDescent="0.3">
      <c r="A152" s="3">
        <v>44658</v>
      </c>
      <c r="B152" s="16" t="s">
        <v>5100</v>
      </c>
      <c r="C152" s="16" t="s">
        <v>5101</v>
      </c>
      <c r="D152" s="16">
        <v>2</v>
      </c>
      <c r="E152" s="16" t="s">
        <v>5102</v>
      </c>
      <c r="F152" s="16" t="s">
        <v>4261</v>
      </c>
      <c r="G152" s="16" t="s">
        <v>368</v>
      </c>
      <c r="H152" s="16" t="s">
        <v>813</v>
      </c>
      <c r="I152" s="16" t="s">
        <v>5103</v>
      </c>
      <c r="J152" s="41">
        <v>0</v>
      </c>
      <c r="K152" s="6" t="s">
        <v>2024</v>
      </c>
    </row>
    <row r="153" spans="1:11" ht="30.6" x14ac:dyDescent="0.3">
      <c r="A153" s="3">
        <v>44658</v>
      </c>
      <c r="B153" s="16" t="s">
        <v>5104</v>
      </c>
      <c r="C153" s="16" t="s">
        <v>5105</v>
      </c>
      <c r="D153" s="16">
        <v>2</v>
      </c>
      <c r="E153" s="16" t="s">
        <v>5106</v>
      </c>
      <c r="F153" s="16" t="s">
        <v>3506</v>
      </c>
      <c r="G153" s="16" t="s">
        <v>368</v>
      </c>
      <c r="H153" s="16" t="s">
        <v>468</v>
      </c>
      <c r="I153" s="16" t="s">
        <v>5107</v>
      </c>
      <c r="J153" s="41">
        <v>92.57</v>
      </c>
      <c r="K153" s="6" t="s">
        <v>2024</v>
      </c>
    </row>
    <row r="154" spans="1:11" ht="71.400000000000006" x14ac:dyDescent="0.3">
      <c r="A154" s="3">
        <v>44658</v>
      </c>
      <c r="B154" s="16" t="s">
        <v>5108</v>
      </c>
      <c r="C154" s="16" t="s">
        <v>5109</v>
      </c>
      <c r="D154" s="16">
        <v>1</v>
      </c>
      <c r="E154" s="16" t="s">
        <v>5110</v>
      </c>
      <c r="F154" s="16" t="s">
        <v>5111</v>
      </c>
      <c r="G154" s="16" t="s">
        <v>363</v>
      </c>
      <c r="H154" s="16" t="s">
        <v>813</v>
      </c>
      <c r="I154" s="16" t="s">
        <v>5112</v>
      </c>
      <c r="J154" s="41">
        <v>0</v>
      </c>
      <c r="K154" s="6" t="s">
        <v>2024</v>
      </c>
    </row>
    <row r="155" spans="1:11" ht="30.6" x14ac:dyDescent="0.3">
      <c r="A155" s="3">
        <v>44658</v>
      </c>
      <c r="B155" s="16" t="s">
        <v>5113</v>
      </c>
      <c r="C155" s="16" t="s">
        <v>5114</v>
      </c>
      <c r="D155" s="16">
        <v>3</v>
      </c>
      <c r="E155" s="16" t="s">
        <v>5115</v>
      </c>
      <c r="F155" s="16" t="s">
        <v>4828</v>
      </c>
      <c r="G155" s="16" t="s">
        <v>363</v>
      </c>
      <c r="H155" s="16" t="s">
        <v>851</v>
      </c>
      <c r="I155" s="16" t="s">
        <v>5116</v>
      </c>
      <c r="J155" s="41">
        <v>0</v>
      </c>
      <c r="K155" s="6" t="s">
        <v>2024</v>
      </c>
    </row>
    <row r="156" spans="1:11" ht="71.400000000000006" x14ac:dyDescent="0.3">
      <c r="A156" s="3">
        <v>44658</v>
      </c>
      <c r="B156" s="16" t="s">
        <v>5117</v>
      </c>
      <c r="C156" s="16" t="s">
        <v>5118</v>
      </c>
      <c r="D156" s="16">
        <v>2</v>
      </c>
      <c r="E156" s="16" t="s">
        <v>5119</v>
      </c>
      <c r="F156" s="16" t="s">
        <v>4103</v>
      </c>
      <c r="G156" s="16" t="s">
        <v>363</v>
      </c>
      <c r="H156" s="16" t="s">
        <v>634</v>
      </c>
      <c r="I156" s="16" t="s">
        <v>5120</v>
      </c>
      <c r="J156" s="41">
        <v>1842.46</v>
      </c>
      <c r="K156" s="6" t="s">
        <v>2024</v>
      </c>
    </row>
    <row r="157" spans="1:11" ht="51" x14ac:dyDescent="0.3">
      <c r="A157" s="3">
        <v>44658</v>
      </c>
      <c r="B157" s="16" t="s">
        <v>5121</v>
      </c>
      <c r="C157" s="16" t="s">
        <v>5122</v>
      </c>
      <c r="D157" s="16">
        <v>1</v>
      </c>
      <c r="E157" s="16" t="s">
        <v>5123</v>
      </c>
      <c r="F157" s="16" t="s">
        <v>4418</v>
      </c>
      <c r="G157" s="16" t="s">
        <v>478</v>
      </c>
      <c r="H157" s="16" t="s">
        <v>851</v>
      </c>
      <c r="I157" s="16" t="s">
        <v>5124</v>
      </c>
      <c r="J157" s="41">
        <v>0</v>
      </c>
      <c r="K157" s="6" t="s">
        <v>2024</v>
      </c>
    </row>
    <row r="158" spans="1:11" ht="51" x14ac:dyDescent="0.3">
      <c r="A158" s="3">
        <v>44658</v>
      </c>
      <c r="B158" s="16" t="s">
        <v>5125</v>
      </c>
      <c r="C158" s="16" t="s">
        <v>5126</v>
      </c>
      <c r="D158" s="16">
        <v>1</v>
      </c>
      <c r="E158" s="16" t="s">
        <v>5127</v>
      </c>
      <c r="F158" s="16" t="s">
        <v>5128</v>
      </c>
      <c r="G158" s="16" t="s">
        <v>478</v>
      </c>
      <c r="H158" s="16" t="s">
        <v>851</v>
      </c>
      <c r="I158" s="16" t="s">
        <v>5129</v>
      </c>
      <c r="J158" s="41">
        <v>0</v>
      </c>
      <c r="K158" s="6" t="s">
        <v>2024</v>
      </c>
    </row>
    <row r="159" spans="1:11" ht="91.8" x14ac:dyDescent="0.3">
      <c r="A159" s="3">
        <v>44658</v>
      </c>
      <c r="B159" s="16" t="s">
        <v>5130</v>
      </c>
      <c r="C159" s="16" t="s">
        <v>5131</v>
      </c>
      <c r="D159" s="16">
        <v>1</v>
      </c>
      <c r="E159" s="16" t="s">
        <v>5132</v>
      </c>
      <c r="F159" s="16" t="s">
        <v>4954</v>
      </c>
      <c r="G159" s="16" t="s">
        <v>363</v>
      </c>
      <c r="H159" s="16" t="s">
        <v>813</v>
      </c>
      <c r="I159" s="16" t="s">
        <v>5133</v>
      </c>
      <c r="J159" s="41">
        <v>0</v>
      </c>
      <c r="K159" s="6" t="s">
        <v>2024</v>
      </c>
    </row>
    <row r="160" spans="1:11" ht="30.6" x14ac:dyDescent="0.3">
      <c r="A160" s="3">
        <v>44658</v>
      </c>
      <c r="B160" s="42" t="s">
        <v>5134</v>
      </c>
      <c r="C160" s="42" t="s">
        <v>5135</v>
      </c>
      <c r="D160" s="42">
        <v>2</v>
      </c>
      <c r="E160" s="42" t="s">
        <v>5136</v>
      </c>
      <c r="F160" s="42" t="s">
        <v>5137</v>
      </c>
      <c r="G160" s="42" t="s">
        <v>368</v>
      </c>
      <c r="H160" s="42" t="s">
        <v>903</v>
      </c>
      <c r="I160" s="42" t="s">
        <v>5138</v>
      </c>
      <c r="J160" s="43">
        <v>3066.63</v>
      </c>
      <c r="K160" s="6" t="s">
        <v>2024</v>
      </c>
    </row>
    <row r="161" spans="1:11" ht="40.799999999999997" x14ac:dyDescent="0.3">
      <c r="A161" s="3">
        <v>44686</v>
      </c>
      <c r="B161" s="16" t="s">
        <v>6225</v>
      </c>
      <c r="C161" s="16" t="s">
        <v>6226</v>
      </c>
      <c r="D161" s="16">
        <v>3</v>
      </c>
      <c r="E161" s="16" t="s">
        <v>6227</v>
      </c>
      <c r="F161" s="16" t="s">
        <v>3611</v>
      </c>
      <c r="G161" s="16" t="s">
        <v>363</v>
      </c>
      <c r="H161" s="16" t="s">
        <v>878</v>
      </c>
      <c r="I161" s="16" t="s">
        <v>6228</v>
      </c>
      <c r="J161" s="18">
        <v>2088.71</v>
      </c>
      <c r="K161" s="6" t="s">
        <v>2024</v>
      </c>
    </row>
    <row r="162" spans="1:11" ht="30.6" x14ac:dyDescent="0.3">
      <c r="A162" s="3">
        <v>44686</v>
      </c>
      <c r="B162" s="16" t="s">
        <v>868</v>
      </c>
      <c r="C162" s="16" t="s">
        <v>6229</v>
      </c>
      <c r="D162" s="16">
        <v>2</v>
      </c>
      <c r="E162" s="16" t="s">
        <v>6230</v>
      </c>
      <c r="F162" s="16" t="s">
        <v>6231</v>
      </c>
      <c r="G162" s="16" t="s">
        <v>363</v>
      </c>
      <c r="H162" s="16" t="s">
        <v>813</v>
      </c>
      <c r="I162" s="16" t="s">
        <v>6232</v>
      </c>
      <c r="J162" s="18">
        <v>0</v>
      </c>
      <c r="K162" s="6" t="s">
        <v>2024</v>
      </c>
    </row>
    <row r="163" spans="1:11" ht="30.6" x14ac:dyDescent="0.3">
      <c r="A163" s="3">
        <v>44686</v>
      </c>
      <c r="B163" s="16" t="s">
        <v>6233</v>
      </c>
      <c r="C163" s="16" t="s">
        <v>6234</v>
      </c>
      <c r="D163" s="16">
        <v>1</v>
      </c>
      <c r="E163" s="16" t="s">
        <v>2428</v>
      </c>
      <c r="F163" s="16" t="s">
        <v>6024</v>
      </c>
      <c r="G163" s="16" t="s">
        <v>363</v>
      </c>
      <c r="H163" s="16" t="s">
        <v>813</v>
      </c>
      <c r="I163" s="16" t="s">
        <v>6235</v>
      </c>
      <c r="J163" s="18">
        <v>0</v>
      </c>
      <c r="K163" s="6" t="s">
        <v>2024</v>
      </c>
    </row>
    <row r="164" spans="1:11" ht="51" x14ac:dyDescent="0.3">
      <c r="A164" s="3">
        <v>44686</v>
      </c>
      <c r="B164" s="16" t="s">
        <v>6236</v>
      </c>
      <c r="C164" s="16" t="s">
        <v>6237</v>
      </c>
      <c r="D164" s="16">
        <v>1</v>
      </c>
      <c r="E164" s="16" t="s">
        <v>6238</v>
      </c>
      <c r="F164" s="16" t="s">
        <v>6239</v>
      </c>
      <c r="G164" s="16" t="s">
        <v>363</v>
      </c>
      <c r="H164" s="16" t="s">
        <v>608</v>
      </c>
      <c r="I164" s="16" t="s">
        <v>6240</v>
      </c>
      <c r="J164" s="18">
        <v>87</v>
      </c>
      <c r="K164" s="6" t="s">
        <v>2024</v>
      </c>
    </row>
    <row r="165" spans="1:11" ht="20.399999999999999" x14ac:dyDescent="0.3">
      <c r="A165" s="3">
        <v>44686</v>
      </c>
      <c r="B165" s="16" t="s">
        <v>6241</v>
      </c>
      <c r="C165" s="16" t="s">
        <v>6242</v>
      </c>
      <c r="D165" s="16">
        <v>4</v>
      </c>
      <c r="E165" s="16" t="s">
        <v>6243</v>
      </c>
      <c r="F165" s="16" t="s">
        <v>6034</v>
      </c>
      <c r="G165" s="16" t="s">
        <v>368</v>
      </c>
      <c r="H165" s="16" t="s">
        <v>903</v>
      </c>
      <c r="I165" s="16" t="s">
        <v>6244</v>
      </c>
      <c r="J165" s="18">
        <v>1538.84</v>
      </c>
      <c r="K165" s="6" t="s">
        <v>2024</v>
      </c>
    </row>
    <row r="166" spans="1:11" ht="40.799999999999997" x14ac:dyDescent="0.3">
      <c r="A166" s="3">
        <v>44686</v>
      </c>
      <c r="B166" s="16" t="s">
        <v>6245</v>
      </c>
      <c r="C166" s="16" t="s">
        <v>6246</v>
      </c>
      <c r="D166" s="16">
        <v>3</v>
      </c>
      <c r="E166" s="16" t="s">
        <v>6247</v>
      </c>
      <c r="F166" s="16" t="s">
        <v>6248</v>
      </c>
      <c r="G166" s="16" t="s">
        <v>363</v>
      </c>
      <c r="H166" s="16" t="s">
        <v>813</v>
      </c>
      <c r="I166" s="16" t="s">
        <v>6249</v>
      </c>
      <c r="J166" s="18">
        <v>0</v>
      </c>
      <c r="K166" s="6" t="s">
        <v>2024</v>
      </c>
    </row>
    <row r="167" spans="1:11" ht="81.599999999999994" x14ac:dyDescent="0.3">
      <c r="A167" s="3">
        <v>44686</v>
      </c>
      <c r="B167" s="16" t="s">
        <v>6250</v>
      </c>
      <c r="C167" s="16" t="s">
        <v>6251</v>
      </c>
      <c r="D167" s="16">
        <v>2</v>
      </c>
      <c r="E167" s="16" t="s">
        <v>6252</v>
      </c>
      <c r="F167" s="16" t="s">
        <v>6253</v>
      </c>
      <c r="G167" s="16" t="s">
        <v>368</v>
      </c>
      <c r="H167" s="16" t="s">
        <v>643</v>
      </c>
      <c r="I167" s="16" t="s">
        <v>6254</v>
      </c>
      <c r="J167" s="18">
        <v>18161.48</v>
      </c>
      <c r="K167" s="6" t="s">
        <v>2024</v>
      </c>
    </row>
    <row r="168" spans="1:11" ht="81.599999999999994" x14ac:dyDescent="0.3">
      <c r="A168" s="3">
        <v>44686</v>
      </c>
      <c r="B168" s="16" t="s">
        <v>406</v>
      </c>
      <c r="C168" s="16" t="s">
        <v>6255</v>
      </c>
      <c r="D168" s="16">
        <v>1</v>
      </c>
      <c r="E168" s="16" t="s">
        <v>6256</v>
      </c>
      <c r="F168" s="16" t="s">
        <v>6257</v>
      </c>
      <c r="G168" s="16" t="s">
        <v>363</v>
      </c>
      <c r="H168" s="16" t="s">
        <v>383</v>
      </c>
      <c r="I168" s="16" t="s">
        <v>6258</v>
      </c>
      <c r="J168" s="18">
        <v>458.95</v>
      </c>
      <c r="K168" s="6" t="s">
        <v>2024</v>
      </c>
    </row>
    <row r="169" spans="1:11" ht="30.6" x14ac:dyDescent="0.3">
      <c r="A169" s="3">
        <v>44686</v>
      </c>
      <c r="B169" s="16" t="s">
        <v>6259</v>
      </c>
      <c r="C169" s="16" t="s">
        <v>6260</v>
      </c>
      <c r="D169" s="16">
        <v>4</v>
      </c>
      <c r="E169" s="16" t="s">
        <v>2428</v>
      </c>
      <c r="F169" s="16" t="s">
        <v>6261</v>
      </c>
      <c r="G169" s="16" t="s">
        <v>363</v>
      </c>
      <c r="H169" s="16" t="s">
        <v>813</v>
      </c>
      <c r="I169" s="16" t="s">
        <v>6262</v>
      </c>
      <c r="J169" s="18">
        <v>0</v>
      </c>
      <c r="K169" s="6" t="s">
        <v>2024</v>
      </c>
    </row>
    <row r="170" spans="1:11" ht="30.6" x14ac:dyDescent="0.3">
      <c r="A170" s="3">
        <v>44686</v>
      </c>
      <c r="B170" s="16" t="s">
        <v>6219</v>
      </c>
      <c r="C170" s="16" t="s">
        <v>6263</v>
      </c>
      <c r="D170" s="16">
        <v>2</v>
      </c>
      <c r="E170" s="16" t="s">
        <v>6230</v>
      </c>
      <c r="F170" s="16" t="s">
        <v>3439</v>
      </c>
      <c r="G170" s="16" t="s">
        <v>478</v>
      </c>
      <c r="H170" s="16" t="s">
        <v>813</v>
      </c>
      <c r="I170" s="16" t="s">
        <v>6264</v>
      </c>
      <c r="J170" s="18">
        <v>0</v>
      </c>
      <c r="K170" s="6" t="s">
        <v>2024</v>
      </c>
    </row>
    <row r="171" spans="1:11" ht="30.6" x14ac:dyDescent="0.3">
      <c r="A171" s="3">
        <v>44714</v>
      </c>
      <c r="B171" s="16" t="s">
        <v>7529</v>
      </c>
      <c r="C171" s="16" t="s">
        <v>7530</v>
      </c>
      <c r="D171" s="16">
        <v>1</v>
      </c>
      <c r="E171" s="16" t="s">
        <v>2428</v>
      </c>
      <c r="F171" s="16" t="s">
        <v>2432</v>
      </c>
      <c r="G171" s="16" t="s">
        <v>478</v>
      </c>
      <c r="H171" s="16" t="s">
        <v>813</v>
      </c>
      <c r="I171" s="16" t="s">
        <v>7531</v>
      </c>
      <c r="J171" s="18">
        <v>0</v>
      </c>
      <c r="K171" s="6" t="s">
        <v>2024</v>
      </c>
    </row>
    <row r="172" spans="1:11" ht="20.399999999999999" x14ac:dyDescent="0.3">
      <c r="A172" s="3">
        <v>44714</v>
      </c>
      <c r="B172" s="16" t="s">
        <v>7532</v>
      </c>
      <c r="C172" s="16" t="s">
        <v>7533</v>
      </c>
      <c r="D172" s="16">
        <v>1</v>
      </c>
      <c r="E172" s="16" t="s">
        <v>2418</v>
      </c>
      <c r="F172" s="16" t="s">
        <v>4166</v>
      </c>
      <c r="G172" s="16" t="s">
        <v>478</v>
      </c>
      <c r="H172" s="16" t="s">
        <v>872</v>
      </c>
      <c r="I172" s="16" t="s">
        <v>7534</v>
      </c>
      <c r="J172" s="18">
        <v>140</v>
      </c>
      <c r="K172" s="6" t="s">
        <v>2024</v>
      </c>
    </row>
    <row r="173" spans="1:11" ht="20.399999999999999" x14ac:dyDescent="0.3">
      <c r="A173" s="3">
        <v>44714</v>
      </c>
      <c r="B173" s="16" t="s">
        <v>7535</v>
      </c>
      <c r="C173" s="16" t="s">
        <v>7536</v>
      </c>
      <c r="D173" s="16">
        <v>1</v>
      </c>
      <c r="E173" s="16" t="s">
        <v>2418</v>
      </c>
      <c r="F173" s="16" t="s">
        <v>4166</v>
      </c>
      <c r="G173" s="16" t="s">
        <v>478</v>
      </c>
      <c r="H173" s="16" t="s">
        <v>872</v>
      </c>
      <c r="I173" s="16" t="s">
        <v>7537</v>
      </c>
      <c r="J173" s="18">
        <v>140</v>
      </c>
      <c r="K173" s="6" t="s">
        <v>2024</v>
      </c>
    </row>
    <row r="174" spans="1:11" ht="40.799999999999997" x14ac:dyDescent="0.3">
      <c r="A174" s="3">
        <v>44714</v>
      </c>
      <c r="B174" s="16" t="s">
        <v>7538</v>
      </c>
      <c r="C174" s="16" t="s">
        <v>7539</v>
      </c>
      <c r="D174" s="16">
        <v>1</v>
      </c>
      <c r="E174" s="16" t="s">
        <v>4396</v>
      </c>
      <c r="F174" s="16" t="s">
        <v>4465</v>
      </c>
      <c r="G174" s="16" t="s">
        <v>363</v>
      </c>
      <c r="H174" s="16" t="s">
        <v>813</v>
      </c>
      <c r="I174" s="16" t="s">
        <v>7540</v>
      </c>
      <c r="J174" s="18">
        <v>0</v>
      </c>
      <c r="K174" s="6" t="s">
        <v>2024</v>
      </c>
    </row>
    <row r="175" spans="1:11" ht="30.6" x14ac:dyDescent="0.3">
      <c r="A175" s="3">
        <v>44714</v>
      </c>
      <c r="B175" s="16" t="s">
        <v>7541</v>
      </c>
      <c r="C175" s="16" t="s">
        <v>7542</v>
      </c>
      <c r="D175" s="16">
        <v>4</v>
      </c>
      <c r="E175" s="16" t="s">
        <v>7543</v>
      </c>
      <c r="F175" s="16" t="s">
        <v>7096</v>
      </c>
      <c r="G175" s="16" t="s">
        <v>368</v>
      </c>
      <c r="H175" s="16" t="s">
        <v>813</v>
      </c>
      <c r="I175" s="16" t="s">
        <v>7544</v>
      </c>
      <c r="J175" s="18">
        <v>0</v>
      </c>
      <c r="K175" s="6" t="s">
        <v>2024</v>
      </c>
    </row>
    <row r="176" spans="1:11" ht="40.799999999999997" x14ac:dyDescent="0.3">
      <c r="A176" s="3">
        <v>44714</v>
      </c>
      <c r="B176" s="16" t="s">
        <v>7545</v>
      </c>
      <c r="C176" s="16" t="s">
        <v>7546</v>
      </c>
      <c r="D176" s="16">
        <v>1</v>
      </c>
      <c r="E176" s="16" t="s">
        <v>7547</v>
      </c>
      <c r="F176" s="16" t="s">
        <v>7092</v>
      </c>
      <c r="G176" s="16" t="s">
        <v>478</v>
      </c>
      <c r="H176" s="16" t="s">
        <v>813</v>
      </c>
      <c r="I176" s="16" t="s">
        <v>7548</v>
      </c>
      <c r="J176" s="18">
        <v>0</v>
      </c>
      <c r="K176" s="6" t="s">
        <v>2024</v>
      </c>
    </row>
    <row r="177" spans="1:11" ht="30.6" x14ac:dyDescent="0.3">
      <c r="A177" s="3">
        <v>44714</v>
      </c>
      <c r="B177" s="16" t="s">
        <v>7549</v>
      </c>
      <c r="C177" s="16" t="s">
        <v>7550</v>
      </c>
      <c r="D177" s="16">
        <v>4</v>
      </c>
      <c r="E177" s="16" t="s">
        <v>892</v>
      </c>
      <c r="F177" s="16" t="s">
        <v>7551</v>
      </c>
      <c r="G177" s="16" t="s">
        <v>363</v>
      </c>
      <c r="H177" s="16" t="s">
        <v>903</v>
      </c>
      <c r="I177" s="16" t="s">
        <v>7552</v>
      </c>
      <c r="J177" s="18">
        <v>10501.73</v>
      </c>
      <c r="K177" s="6" t="s">
        <v>2024</v>
      </c>
    </row>
    <row r="178" spans="1:11" ht="40.799999999999997" x14ac:dyDescent="0.3">
      <c r="A178" s="3">
        <v>44714</v>
      </c>
      <c r="B178" s="16" t="s">
        <v>7553</v>
      </c>
      <c r="C178" s="16" t="s">
        <v>7554</v>
      </c>
      <c r="D178" s="16">
        <v>3</v>
      </c>
      <c r="E178" s="16" t="s">
        <v>1530</v>
      </c>
      <c r="F178" s="16" t="s">
        <v>7555</v>
      </c>
      <c r="G178" s="16" t="s">
        <v>368</v>
      </c>
      <c r="H178" s="16" t="s">
        <v>903</v>
      </c>
      <c r="I178" s="16" t="s">
        <v>7556</v>
      </c>
      <c r="J178" s="18">
        <v>1998.95</v>
      </c>
      <c r="K178" s="6" t="s">
        <v>2024</v>
      </c>
    </row>
    <row r="179" spans="1:11" ht="20.399999999999999" x14ac:dyDescent="0.3">
      <c r="A179" s="3">
        <v>44714</v>
      </c>
      <c r="B179" s="16" t="s">
        <v>4333</v>
      </c>
      <c r="C179" s="16" t="s">
        <v>7557</v>
      </c>
      <c r="D179" s="16">
        <v>8</v>
      </c>
      <c r="E179" s="16" t="s">
        <v>4341</v>
      </c>
      <c r="F179" s="16" t="s">
        <v>4336</v>
      </c>
      <c r="G179" s="16" t="s">
        <v>368</v>
      </c>
      <c r="H179" s="16" t="s">
        <v>4337</v>
      </c>
      <c r="I179" s="16" t="s">
        <v>7558</v>
      </c>
      <c r="J179" s="18">
        <v>8379.58</v>
      </c>
      <c r="K179" s="6" t="s">
        <v>2024</v>
      </c>
    </row>
    <row r="180" spans="1:11" ht="20.399999999999999" x14ac:dyDescent="0.3">
      <c r="A180" s="3">
        <v>44714</v>
      </c>
      <c r="B180" s="16" t="s">
        <v>7559</v>
      </c>
      <c r="C180" s="16" t="s">
        <v>7560</v>
      </c>
      <c r="D180" s="16">
        <v>3</v>
      </c>
      <c r="E180" s="16" t="s">
        <v>7561</v>
      </c>
      <c r="F180" s="16" t="s">
        <v>7562</v>
      </c>
      <c r="G180" s="16" t="s">
        <v>478</v>
      </c>
      <c r="H180" s="16" t="s">
        <v>866</v>
      </c>
      <c r="I180" s="16" t="s">
        <v>7563</v>
      </c>
      <c r="J180" s="18">
        <v>26124.27</v>
      </c>
      <c r="K180" s="6" t="s">
        <v>2024</v>
      </c>
    </row>
    <row r="181" spans="1:11" ht="40.799999999999997" x14ac:dyDescent="0.3">
      <c r="A181" s="3">
        <v>44714</v>
      </c>
      <c r="B181" s="16" t="s">
        <v>7564</v>
      </c>
      <c r="C181" s="16" t="s">
        <v>7565</v>
      </c>
      <c r="D181" s="16">
        <v>2</v>
      </c>
      <c r="E181" s="16" t="s">
        <v>7566</v>
      </c>
      <c r="F181" s="16" t="s">
        <v>2360</v>
      </c>
      <c r="G181" s="16" t="s">
        <v>363</v>
      </c>
      <c r="H181" s="16" t="s">
        <v>903</v>
      </c>
      <c r="I181" s="16" t="s">
        <v>7567</v>
      </c>
      <c r="J181" s="18">
        <v>1245.3</v>
      </c>
      <c r="K181" s="6" t="s">
        <v>2024</v>
      </c>
    </row>
    <row r="182" spans="1:11" ht="40.799999999999997" x14ac:dyDescent="0.3">
      <c r="A182" s="3">
        <v>44714</v>
      </c>
      <c r="B182" s="16" t="s">
        <v>7564</v>
      </c>
      <c r="C182" s="16" t="s">
        <v>7568</v>
      </c>
      <c r="D182" s="16">
        <v>8</v>
      </c>
      <c r="E182" s="16" t="s">
        <v>7569</v>
      </c>
      <c r="F182" s="16" t="s">
        <v>2360</v>
      </c>
      <c r="G182" s="16" t="s">
        <v>363</v>
      </c>
      <c r="H182" s="16" t="s">
        <v>383</v>
      </c>
      <c r="I182" s="16" t="s">
        <v>7570</v>
      </c>
      <c r="J182" s="18">
        <v>407.04</v>
      </c>
      <c r="K182" s="6" t="s">
        <v>2024</v>
      </c>
    </row>
    <row r="183" spans="1:11" ht="20.399999999999999" x14ac:dyDescent="0.3">
      <c r="A183" s="3">
        <v>44714</v>
      </c>
      <c r="B183" s="16" t="s">
        <v>7571</v>
      </c>
      <c r="C183" s="16" t="s">
        <v>7572</v>
      </c>
      <c r="D183" s="16">
        <v>1</v>
      </c>
      <c r="E183" s="16" t="s">
        <v>876</v>
      </c>
      <c r="F183" s="16" t="s">
        <v>2373</v>
      </c>
      <c r="G183" s="16" t="s">
        <v>478</v>
      </c>
      <c r="H183" s="16" t="s">
        <v>872</v>
      </c>
      <c r="I183" s="16" t="s">
        <v>7573</v>
      </c>
      <c r="J183" s="18">
        <v>70</v>
      </c>
      <c r="K183" s="6" t="s">
        <v>2024</v>
      </c>
    </row>
    <row r="184" spans="1:11" ht="81.599999999999994" x14ac:dyDescent="0.3">
      <c r="A184" s="3">
        <v>44714</v>
      </c>
      <c r="B184" s="16" t="s">
        <v>7574</v>
      </c>
      <c r="C184" s="16" t="s">
        <v>7575</v>
      </c>
      <c r="D184" s="16">
        <v>3</v>
      </c>
      <c r="E184" s="16" t="s">
        <v>7576</v>
      </c>
      <c r="F184" s="16" t="s">
        <v>7577</v>
      </c>
      <c r="G184" s="16" t="s">
        <v>368</v>
      </c>
      <c r="H184" s="16" t="s">
        <v>643</v>
      </c>
      <c r="I184" s="16" t="s">
        <v>7578</v>
      </c>
      <c r="J184" s="18">
        <v>14547.44</v>
      </c>
      <c r="K184" s="6" t="s">
        <v>2024</v>
      </c>
    </row>
    <row r="185" spans="1:11" ht="40.799999999999997" x14ac:dyDescent="0.3">
      <c r="A185" s="3">
        <v>44714</v>
      </c>
      <c r="B185" s="16" t="s">
        <v>7579</v>
      </c>
      <c r="C185" s="16" t="s">
        <v>7580</v>
      </c>
      <c r="D185" s="16">
        <v>4</v>
      </c>
      <c r="E185" s="16" t="s">
        <v>892</v>
      </c>
      <c r="F185" s="16" t="s">
        <v>7581</v>
      </c>
      <c r="G185" s="16" t="s">
        <v>368</v>
      </c>
      <c r="H185" s="16" t="s">
        <v>866</v>
      </c>
      <c r="I185" s="16" t="s">
        <v>7582</v>
      </c>
      <c r="J185" s="18">
        <v>5137.87</v>
      </c>
      <c r="K185" s="6" t="s">
        <v>2024</v>
      </c>
    </row>
    <row r="186" spans="1:11" ht="51" x14ac:dyDescent="0.3">
      <c r="A186" s="3">
        <v>44714</v>
      </c>
      <c r="B186" s="16" t="s">
        <v>7583</v>
      </c>
      <c r="C186" s="16" t="s">
        <v>7584</v>
      </c>
      <c r="D186" s="16">
        <v>5</v>
      </c>
      <c r="E186" s="16" t="s">
        <v>892</v>
      </c>
      <c r="F186" s="16" t="s">
        <v>7585</v>
      </c>
      <c r="G186" s="16" t="s">
        <v>368</v>
      </c>
      <c r="H186" s="16" t="s">
        <v>866</v>
      </c>
      <c r="I186" s="16" t="s">
        <v>7586</v>
      </c>
      <c r="J186" s="18">
        <v>4952.33</v>
      </c>
      <c r="K186" s="6" t="s">
        <v>2024</v>
      </c>
    </row>
    <row r="187" spans="1:11" ht="112.2" x14ac:dyDescent="0.3">
      <c r="A187" s="3">
        <v>44714</v>
      </c>
      <c r="B187" s="16" t="s">
        <v>2941</v>
      </c>
      <c r="C187" s="16" t="s">
        <v>7587</v>
      </c>
      <c r="D187" s="16">
        <v>6</v>
      </c>
      <c r="E187" s="16" t="s">
        <v>7588</v>
      </c>
      <c r="F187" s="16" t="s">
        <v>2943</v>
      </c>
      <c r="G187" s="16" t="s">
        <v>368</v>
      </c>
      <c r="H187" s="16" t="s">
        <v>866</v>
      </c>
      <c r="I187" s="16" t="s">
        <v>7589</v>
      </c>
      <c r="J187" s="18">
        <v>19256.63</v>
      </c>
      <c r="K187" s="6" t="s">
        <v>2024</v>
      </c>
    </row>
    <row r="188" spans="1:11" ht="40.799999999999997" x14ac:dyDescent="0.3">
      <c r="A188" s="3">
        <v>44714</v>
      </c>
      <c r="B188" s="16" t="s">
        <v>4274</v>
      </c>
      <c r="C188" s="16" t="s">
        <v>7590</v>
      </c>
      <c r="D188" s="16">
        <v>1</v>
      </c>
      <c r="E188" s="16" t="s">
        <v>7591</v>
      </c>
      <c r="F188" s="16" t="s">
        <v>4276</v>
      </c>
      <c r="G188" s="16" t="s">
        <v>363</v>
      </c>
      <c r="H188" s="16" t="s">
        <v>813</v>
      </c>
      <c r="I188" s="16" t="s">
        <v>5180</v>
      </c>
      <c r="J188" s="18">
        <v>0</v>
      </c>
      <c r="K188" s="6" t="s">
        <v>2024</v>
      </c>
    </row>
    <row r="189" spans="1:11" ht="51" x14ac:dyDescent="0.3">
      <c r="A189" s="3">
        <v>44714</v>
      </c>
      <c r="B189" s="16" t="s">
        <v>7592</v>
      </c>
      <c r="C189" s="16" t="s">
        <v>7593</v>
      </c>
      <c r="D189" s="16">
        <v>4</v>
      </c>
      <c r="E189" s="16" t="s">
        <v>892</v>
      </c>
      <c r="F189" s="16" t="s">
        <v>7594</v>
      </c>
      <c r="G189" s="16" t="s">
        <v>368</v>
      </c>
      <c r="H189" s="16" t="s">
        <v>866</v>
      </c>
      <c r="I189" s="16" t="s">
        <v>7595</v>
      </c>
      <c r="J189" s="18">
        <v>2491.7199999999998</v>
      </c>
      <c r="K189" s="6" t="s">
        <v>2024</v>
      </c>
    </row>
    <row r="190" spans="1:11" ht="40.799999999999997" x14ac:dyDescent="0.3">
      <c r="A190" s="3">
        <v>44714</v>
      </c>
      <c r="B190" s="16" t="s">
        <v>7596</v>
      </c>
      <c r="C190" s="16" t="s">
        <v>7597</v>
      </c>
      <c r="D190" s="16">
        <v>1</v>
      </c>
      <c r="E190" s="16" t="s">
        <v>4396</v>
      </c>
      <c r="F190" s="16" t="s">
        <v>7598</v>
      </c>
      <c r="G190" s="16" t="s">
        <v>478</v>
      </c>
      <c r="H190" s="16" t="s">
        <v>813</v>
      </c>
      <c r="I190" s="16" t="s">
        <v>7599</v>
      </c>
      <c r="J190" s="18">
        <v>0</v>
      </c>
      <c r="K190" s="6" t="s">
        <v>2024</v>
      </c>
    </row>
    <row r="191" spans="1:11" ht="61.2" x14ac:dyDescent="0.3">
      <c r="A191" s="3">
        <v>44714</v>
      </c>
      <c r="B191" s="16" t="s">
        <v>7600</v>
      </c>
      <c r="C191" s="16" t="s">
        <v>7601</v>
      </c>
      <c r="D191" s="16">
        <v>1</v>
      </c>
      <c r="E191" s="16" t="s">
        <v>7602</v>
      </c>
      <c r="F191" s="16" t="s">
        <v>3442</v>
      </c>
      <c r="G191" s="16" t="s">
        <v>478</v>
      </c>
      <c r="H191" s="16" t="s">
        <v>813</v>
      </c>
      <c r="I191" s="16" t="s">
        <v>7603</v>
      </c>
      <c r="J191" s="18">
        <v>0</v>
      </c>
      <c r="K191" s="6" t="s">
        <v>2024</v>
      </c>
    </row>
    <row r="192" spans="1:11" ht="51" x14ac:dyDescent="0.3">
      <c r="A192" s="3">
        <v>44714</v>
      </c>
      <c r="B192" s="16" t="s">
        <v>7526</v>
      </c>
      <c r="C192" s="16" t="s">
        <v>7604</v>
      </c>
      <c r="D192" s="16">
        <v>1</v>
      </c>
      <c r="E192" s="16" t="s">
        <v>7605</v>
      </c>
      <c r="F192" s="16" t="s">
        <v>4954</v>
      </c>
      <c r="G192" s="16" t="s">
        <v>363</v>
      </c>
      <c r="H192" s="16" t="s">
        <v>813</v>
      </c>
      <c r="I192" s="16" t="s">
        <v>7606</v>
      </c>
      <c r="J192" s="18">
        <v>0</v>
      </c>
      <c r="K192" s="6" t="s">
        <v>2024</v>
      </c>
    </row>
    <row r="193" spans="1:11" ht="40.799999999999997" x14ac:dyDescent="0.3">
      <c r="A193" s="3">
        <v>44742</v>
      </c>
      <c r="B193" s="4" t="s">
        <v>8575</v>
      </c>
      <c r="C193" s="4" t="s">
        <v>8576</v>
      </c>
      <c r="D193" s="4">
        <v>2</v>
      </c>
      <c r="E193" s="4" t="s">
        <v>8577</v>
      </c>
      <c r="F193" s="4" t="s">
        <v>8578</v>
      </c>
      <c r="G193" s="4" t="s">
        <v>363</v>
      </c>
      <c r="H193" s="4" t="s">
        <v>8579</v>
      </c>
      <c r="I193" s="4" t="s">
        <v>8580</v>
      </c>
      <c r="J193" s="6">
        <v>159.08000000000001</v>
      </c>
      <c r="K193" s="6" t="s">
        <v>2024</v>
      </c>
    </row>
    <row r="194" spans="1:11" ht="40.799999999999997" x14ac:dyDescent="0.3">
      <c r="A194" s="3">
        <v>44742</v>
      </c>
      <c r="B194" s="4" t="s">
        <v>8581</v>
      </c>
      <c r="C194" s="4" t="s">
        <v>8582</v>
      </c>
      <c r="D194" s="4">
        <v>1</v>
      </c>
      <c r="E194" s="4" t="s">
        <v>8583</v>
      </c>
      <c r="F194" s="4" t="s">
        <v>4166</v>
      </c>
      <c r="G194" s="4" t="s">
        <v>478</v>
      </c>
      <c r="H194" s="4" t="s">
        <v>872</v>
      </c>
      <c r="I194" s="4" t="s">
        <v>8584</v>
      </c>
      <c r="J194" s="6">
        <v>140</v>
      </c>
      <c r="K194" s="6" t="s">
        <v>2024</v>
      </c>
    </row>
    <row r="195" spans="1:11" ht="30.6" x14ac:dyDescent="0.3">
      <c r="A195" s="3">
        <v>44742</v>
      </c>
      <c r="B195" s="4" t="s">
        <v>8585</v>
      </c>
      <c r="C195" s="4" t="s">
        <v>8586</v>
      </c>
      <c r="D195" s="4">
        <v>1</v>
      </c>
      <c r="E195" s="4" t="s">
        <v>8587</v>
      </c>
      <c r="F195" s="4" t="s">
        <v>4166</v>
      </c>
      <c r="G195" s="4" t="s">
        <v>478</v>
      </c>
      <c r="H195" s="4" t="s">
        <v>634</v>
      </c>
      <c r="I195" s="4" t="s">
        <v>8588</v>
      </c>
      <c r="J195" s="6">
        <v>50</v>
      </c>
      <c r="K195" s="6" t="s">
        <v>2024</v>
      </c>
    </row>
    <row r="196" spans="1:11" ht="40.799999999999997" x14ac:dyDescent="0.3">
      <c r="A196" s="3">
        <v>44742</v>
      </c>
      <c r="B196" s="4" t="s">
        <v>8589</v>
      </c>
      <c r="C196" s="4" t="s">
        <v>8590</v>
      </c>
      <c r="D196" s="4">
        <v>1</v>
      </c>
      <c r="E196" s="4" t="s">
        <v>937</v>
      </c>
      <c r="F196" s="4" t="s">
        <v>4173</v>
      </c>
      <c r="G196" s="4" t="s">
        <v>363</v>
      </c>
      <c r="H196" s="4" t="s">
        <v>813</v>
      </c>
      <c r="I196" s="4" t="s">
        <v>8591</v>
      </c>
      <c r="J196" s="6">
        <v>0</v>
      </c>
      <c r="K196" s="6" t="s">
        <v>2024</v>
      </c>
    </row>
    <row r="197" spans="1:11" ht="40.799999999999997" x14ac:dyDescent="0.3">
      <c r="A197" s="3">
        <v>44742</v>
      </c>
      <c r="B197" s="4" t="s">
        <v>8592</v>
      </c>
      <c r="C197" s="4" t="s">
        <v>8593</v>
      </c>
      <c r="D197" s="4">
        <v>1</v>
      </c>
      <c r="E197" s="4" t="s">
        <v>4991</v>
      </c>
      <c r="F197" s="4" t="s">
        <v>2432</v>
      </c>
      <c r="G197" s="4" t="s">
        <v>478</v>
      </c>
      <c r="H197" s="4" t="s">
        <v>813</v>
      </c>
      <c r="I197" s="4" t="s">
        <v>8594</v>
      </c>
      <c r="J197" s="6">
        <v>0</v>
      </c>
      <c r="K197" s="6" t="s">
        <v>2024</v>
      </c>
    </row>
    <row r="198" spans="1:11" ht="51" x14ac:dyDescent="0.3">
      <c r="A198" s="3">
        <v>44742</v>
      </c>
      <c r="B198" s="4" t="s">
        <v>8595</v>
      </c>
      <c r="C198" s="4" t="s">
        <v>8596</v>
      </c>
      <c r="D198" s="4">
        <v>2</v>
      </c>
      <c r="E198" s="4" t="s">
        <v>8597</v>
      </c>
      <c r="F198" s="4" t="s">
        <v>3330</v>
      </c>
      <c r="G198" s="4" t="s">
        <v>368</v>
      </c>
      <c r="H198" s="4" t="s">
        <v>8598</v>
      </c>
      <c r="I198" s="4" t="s">
        <v>8599</v>
      </c>
      <c r="J198" s="6">
        <v>552.71</v>
      </c>
      <c r="K198" s="6" t="s">
        <v>2024</v>
      </c>
    </row>
    <row r="199" spans="1:11" ht="20.399999999999999" x14ac:dyDescent="0.3">
      <c r="A199" s="3">
        <v>44742</v>
      </c>
      <c r="B199" s="4" t="s">
        <v>6735</v>
      </c>
      <c r="C199" s="4" t="s">
        <v>8600</v>
      </c>
      <c r="D199" s="4">
        <v>2</v>
      </c>
      <c r="E199" s="4" t="s">
        <v>8601</v>
      </c>
      <c r="F199" s="4" t="s">
        <v>3722</v>
      </c>
      <c r="G199" s="4" t="s">
        <v>363</v>
      </c>
      <c r="H199" s="4" t="s">
        <v>813</v>
      </c>
      <c r="I199" s="4" t="s">
        <v>8602</v>
      </c>
      <c r="J199" s="6">
        <v>0</v>
      </c>
      <c r="K199" s="6" t="s">
        <v>2024</v>
      </c>
    </row>
    <row r="200" spans="1:11" ht="71.400000000000006" x14ac:dyDescent="0.3">
      <c r="A200" s="3">
        <v>44742</v>
      </c>
      <c r="B200" s="4" t="s">
        <v>8603</v>
      </c>
      <c r="C200" s="4" t="s">
        <v>8604</v>
      </c>
      <c r="D200" s="4">
        <v>3</v>
      </c>
      <c r="E200" s="4" t="s">
        <v>8605</v>
      </c>
      <c r="F200" s="4" t="s">
        <v>8105</v>
      </c>
      <c r="G200" s="4" t="s">
        <v>368</v>
      </c>
      <c r="H200" s="4" t="s">
        <v>813</v>
      </c>
      <c r="I200" s="4" t="s">
        <v>8606</v>
      </c>
      <c r="J200" s="6">
        <v>0</v>
      </c>
      <c r="K200" s="6" t="s">
        <v>2024</v>
      </c>
    </row>
    <row r="201" spans="1:11" ht="40.799999999999997" x14ac:dyDescent="0.3">
      <c r="A201" s="3">
        <v>44742</v>
      </c>
      <c r="B201" s="4" t="s">
        <v>8607</v>
      </c>
      <c r="C201" s="4" t="s">
        <v>8608</v>
      </c>
      <c r="D201" s="4">
        <v>1</v>
      </c>
      <c r="E201" s="4" t="s">
        <v>8609</v>
      </c>
      <c r="F201" s="4" t="s">
        <v>8610</v>
      </c>
      <c r="G201" s="4" t="s">
        <v>363</v>
      </c>
      <c r="H201" s="4" t="s">
        <v>813</v>
      </c>
      <c r="I201" s="4" t="s">
        <v>8611</v>
      </c>
      <c r="J201" s="6">
        <v>0</v>
      </c>
      <c r="K201" s="6" t="s">
        <v>2024</v>
      </c>
    </row>
    <row r="202" spans="1:11" ht="40.799999999999997" x14ac:dyDescent="0.3">
      <c r="A202" s="3">
        <v>44742</v>
      </c>
      <c r="B202" s="4" t="s">
        <v>8612</v>
      </c>
      <c r="C202" s="4" t="s">
        <v>8613</v>
      </c>
      <c r="D202" s="4">
        <v>4</v>
      </c>
      <c r="E202" s="4" t="s">
        <v>8614</v>
      </c>
      <c r="F202" s="4" t="s">
        <v>3701</v>
      </c>
      <c r="G202" s="4" t="s">
        <v>363</v>
      </c>
      <c r="H202" s="4" t="s">
        <v>813</v>
      </c>
      <c r="I202" s="4" t="s">
        <v>8615</v>
      </c>
      <c r="J202" s="6">
        <v>0</v>
      </c>
      <c r="K202" s="6" t="s">
        <v>2024</v>
      </c>
    </row>
    <row r="203" spans="1:11" ht="51" x14ac:dyDescent="0.3">
      <c r="A203" s="3">
        <v>44742</v>
      </c>
      <c r="B203" s="4" t="s">
        <v>8616</v>
      </c>
      <c r="C203" s="4" t="s">
        <v>8617</v>
      </c>
      <c r="D203" s="4">
        <v>2</v>
      </c>
      <c r="E203" s="4" t="s">
        <v>916</v>
      </c>
      <c r="F203" s="4" t="s">
        <v>8618</v>
      </c>
      <c r="G203" s="4" t="s">
        <v>368</v>
      </c>
      <c r="H203" s="4" t="s">
        <v>468</v>
      </c>
      <c r="I203" s="4" t="s">
        <v>8619</v>
      </c>
      <c r="J203" s="6">
        <v>55642.06</v>
      </c>
      <c r="K203" s="6" t="s">
        <v>2024</v>
      </c>
    </row>
    <row r="204" spans="1:11" ht="71.400000000000006" x14ac:dyDescent="0.3">
      <c r="A204" s="3">
        <v>44742</v>
      </c>
      <c r="B204" s="4" t="s">
        <v>8620</v>
      </c>
      <c r="C204" s="4" t="s">
        <v>8621</v>
      </c>
      <c r="D204" s="4">
        <v>3</v>
      </c>
      <c r="E204" s="4" t="s">
        <v>8622</v>
      </c>
      <c r="F204" s="4" t="s">
        <v>2068</v>
      </c>
      <c r="G204" s="4" t="s">
        <v>368</v>
      </c>
      <c r="H204" s="4" t="s">
        <v>8623</v>
      </c>
      <c r="I204" s="4" t="s">
        <v>8624</v>
      </c>
      <c r="J204" s="6">
        <v>0</v>
      </c>
      <c r="K204" s="6" t="s">
        <v>2024</v>
      </c>
    </row>
    <row r="205" spans="1:11" ht="40.799999999999997" x14ac:dyDescent="0.3">
      <c r="A205" s="3">
        <v>44742</v>
      </c>
      <c r="B205" s="4" t="s">
        <v>8625</v>
      </c>
      <c r="C205" s="4" t="s">
        <v>8626</v>
      </c>
      <c r="D205" s="4">
        <v>1</v>
      </c>
      <c r="E205" s="4" t="s">
        <v>4991</v>
      </c>
      <c r="F205" s="4" t="s">
        <v>8627</v>
      </c>
      <c r="G205" s="4" t="s">
        <v>363</v>
      </c>
      <c r="H205" s="4" t="s">
        <v>813</v>
      </c>
      <c r="I205" s="4" t="s">
        <v>8628</v>
      </c>
      <c r="J205" s="6">
        <v>0</v>
      </c>
      <c r="K205" s="6" t="s">
        <v>2024</v>
      </c>
    </row>
    <row r="206" spans="1:11" ht="40.799999999999997" x14ac:dyDescent="0.3">
      <c r="A206" s="3">
        <v>44742</v>
      </c>
      <c r="B206" s="4" t="s">
        <v>8629</v>
      </c>
      <c r="C206" s="4" t="s">
        <v>8630</v>
      </c>
      <c r="D206" s="4">
        <v>5</v>
      </c>
      <c r="E206" s="4" t="s">
        <v>8631</v>
      </c>
      <c r="F206" s="4" t="s">
        <v>3351</v>
      </c>
      <c r="G206" s="4" t="s">
        <v>363</v>
      </c>
      <c r="H206" s="4" t="s">
        <v>813</v>
      </c>
      <c r="I206" s="4" t="s">
        <v>8632</v>
      </c>
      <c r="J206" s="6">
        <v>0</v>
      </c>
      <c r="K206" s="6" t="s">
        <v>2024</v>
      </c>
    </row>
    <row r="207" spans="1:11" ht="51" x14ac:dyDescent="0.3">
      <c r="A207" s="3">
        <v>44742</v>
      </c>
      <c r="B207" s="4" t="s">
        <v>8633</v>
      </c>
      <c r="C207" s="4" t="s">
        <v>8634</v>
      </c>
      <c r="D207" s="4">
        <v>1</v>
      </c>
      <c r="E207" s="4" t="s">
        <v>8635</v>
      </c>
      <c r="F207" s="4" t="s">
        <v>8636</v>
      </c>
      <c r="G207" s="4" t="s">
        <v>478</v>
      </c>
      <c r="H207" s="4" t="s">
        <v>634</v>
      </c>
      <c r="I207" s="4" t="s">
        <v>8637</v>
      </c>
      <c r="J207" s="6">
        <v>22</v>
      </c>
      <c r="K207" s="6" t="s">
        <v>2024</v>
      </c>
    </row>
    <row r="208" spans="1:11" ht="40.799999999999997" x14ac:dyDescent="0.3">
      <c r="A208" s="3">
        <v>44742</v>
      </c>
      <c r="B208" s="4" t="s">
        <v>8638</v>
      </c>
      <c r="C208" s="4" t="s">
        <v>8639</v>
      </c>
      <c r="D208" s="4">
        <v>1</v>
      </c>
      <c r="E208" s="4" t="s">
        <v>4991</v>
      </c>
      <c r="F208" s="4" t="s">
        <v>3353</v>
      </c>
      <c r="G208" s="4" t="s">
        <v>478</v>
      </c>
      <c r="H208" s="4" t="s">
        <v>813</v>
      </c>
      <c r="I208" s="4" t="s">
        <v>8640</v>
      </c>
      <c r="J208" s="6">
        <v>0</v>
      </c>
      <c r="K208" s="6" t="s">
        <v>2024</v>
      </c>
    </row>
    <row r="209" spans="1:11" ht="40.799999999999997" x14ac:dyDescent="0.3">
      <c r="A209" s="3">
        <v>44742</v>
      </c>
      <c r="B209" s="4" t="s">
        <v>2102</v>
      </c>
      <c r="C209" s="4" t="s">
        <v>8641</v>
      </c>
      <c r="D209" s="4">
        <v>5</v>
      </c>
      <c r="E209" s="4" t="s">
        <v>8642</v>
      </c>
      <c r="F209" s="4" t="s">
        <v>8643</v>
      </c>
      <c r="G209" s="4" t="s">
        <v>363</v>
      </c>
      <c r="H209" s="4" t="s">
        <v>8644</v>
      </c>
      <c r="I209" s="4" t="s">
        <v>8645</v>
      </c>
      <c r="J209" s="6">
        <v>0</v>
      </c>
      <c r="K209" s="6" t="s">
        <v>2024</v>
      </c>
    </row>
    <row r="210" spans="1:11" ht="71.400000000000006" x14ac:dyDescent="0.3">
      <c r="A210" s="3">
        <v>44742</v>
      </c>
      <c r="B210" s="4" t="s">
        <v>2961</v>
      </c>
      <c r="C210" s="4" t="s">
        <v>8646</v>
      </c>
      <c r="D210" s="4">
        <v>3</v>
      </c>
      <c r="E210" s="4" t="s">
        <v>8647</v>
      </c>
      <c r="F210" s="4" t="s">
        <v>8648</v>
      </c>
      <c r="G210" s="4" t="s">
        <v>363</v>
      </c>
      <c r="H210" s="4" t="s">
        <v>903</v>
      </c>
      <c r="I210" s="4" t="s">
        <v>8649</v>
      </c>
      <c r="J210" s="6">
        <v>7274.69</v>
      </c>
      <c r="K210" s="6" t="s">
        <v>2024</v>
      </c>
    </row>
    <row r="211" spans="1:11" ht="81.599999999999994" x14ac:dyDescent="0.3">
      <c r="A211" s="3">
        <v>44742</v>
      </c>
      <c r="B211" s="4" t="s">
        <v>606</v>
      </c>
      <c r="C211" s="4" t="s">
        <v>8650</v>
      </c>
      <c r="D211" s="4">
        <v>1</v>
      </c>
      <c r="E211" s="4" t="s">
        <v>8651</v>
      </c>
      <c r="F211" s="4" t="s">
        <v>8212</v>
      </c>
      <c r="G211" s="4" t="s">
        <v>363</v>
      </c>
      <c r="H211" s="4" t="s">
        <v>523</v>
      </c>
      <c r="I211" s="4" t="s">
        <v>8652</v>
      </c>
      <c r="J211" s="6">
        <v>338.02</v>
      </c>
      <c r="K211" s="6" t="s">
        <v>2024</v>
      </c>
    </row>
    <row r="212" spans="1:11" ht="61.2" x14ac:dyDescent="0.3">
      <c r="A212" s="3">
        <v>44742</v>
      </c>
      <c r="B212" s="4" t="s">
        <v>8653</v>
      </c>
      <c r="C212" s="4" t="s">
        <v>8654</v>
      </c>
      <c r="D212" s="4">
        <v>2</v>
      </c>
      <c r="E212" s="4" t="s">
        <v>8655</v>
      </c>
      <c r="F212" s="4" t="s">
        <v>8656</v>
      </c>
      <c r="G212" s="4" t="s">
        <v>368</v>
      </c>
      <c r="H212" s="4" t="s">
        <v>763</v>
      </c>
      <c r="I212" s="4" t="s">
        <v>8657</v>
      </c>
      <c r="J212" s="6">
        <v>19589.95</v>
      </c>
      <c r="K212" s="6" t="s">
        <v>2024</v>
      </c>
    </row>
    <row r="213" spans="1:11" ht="51" x14ac:dyDescent="0.3">
      <c r="A213" s="3">
        <v>44742</v>
      </c>
      <c r="B213" s="4" t="s">
        <v>8658</v>
      </c>
      <c r="C213" s="4" t="s">
        <v>8659</v>
      </c>
      <c r="D213" s="4">
        <v>1</v>
      </c>
      <c r="E213" s="4" t="s">
        <v>931</v>
      </c>
      <c r="F213" s="4" t="s">
        <v>8660</v>
      </c>
      <c r="G213" s="4" t="s">
        <v>478</v>
      </c>
      <c r="H213" s="4" t="s">
        <v>813</v>
      </c>
      <c r="I213" s="4" t="s">
        <v>8661</v>
      </c>
      <c r="J213" s="6">
        <v>0</v>
      </c>
      <c r="K213" s="6" t="s">
        <v>2024</v>
      </c>
    </row>
    <row r="214" spans="1:11" ht="51" x14ac:dyDescent="0.3">
      <c r="A214" s="3">
        <v>44742</v>
      </c>
      <c r="B214" s="4" t="s">
        <v>8662</v>
      </c>
      <c r="C214" s="4" t="s">
        <v>8663</v>
      </c>
      <c r="D214" s="4">
        <v>2</v>
      </c>
      <c r="E214" s="4" t="s">
        <v>8664</v>
      </c>
      <c r="F214" s="4" t="s">
        <v>8665</v>
      </c>
      <c r="G214" s="4" t="s">
        <v>363</v>
      </c>
      <c r="H214" s="4" t="s">
        <v>362</v>
      </c>
      <c r="I214" s="4" t="s">
        <v>8666</v>
      </c>
      <c r="J214" s="6">
        <v>276.2</v>
      </c>
      <c r="K214" s="6" t="s">
        <v>2024</v>
      </c>
    </row>
    <row r="215" spans="1:11" ht="112.2" x14ac:dyDescent="0.3">
      <c r="A215" s="3">
        <v>44742</v>
      </c>
      <c r="B215" s="4" t="s">
        <v>8667</v>
      </c>
      <c r="C215" s="4" t="s">
        <v>8668</v>
      </c>
      <c r="D215" s="4">
        <v>3</v>
      </c>
      <c r="E215" s="4" t="s">
        <v>8669</v>
      </c>
      <c r="F215" s="4" t="s">
        <v>8294</v>
      </c>
      <c r="G215" s="4" t="s">
        <v>363</v>
      </c>
      <c r="H215" s="4" t="s">
        <v>2923</v>
      </c>
      <c r="I215" s="4" t="s">
        <v>8670</v>
      </c>
      <c r="J215" s="6">
        <v>0</v>
      </c>
      <c r="K215" s="6" t="s">
        <v>2024</v>
      </c>
    </row>
    <row r="216" spans="1:11" ht="20.399999999999999" x14ac:dyDescent="0.3">
      <c r="A216" s="3">
        <v>44742</v>
      </c>
      <c r="B216" s="4" t="s">
        <v>8671</v>
      </c>
      <c r="C216" s="4" t="s">
        <v>8672</v>
      </c>
      <c r="D216" s="4">
        <v>3</v>
      </c>
      <c r="E216" s="4" t="s">
        <v>8673</v>
      </c>
      <c r="F216" s="4" t="s">
        <v>8674</v>
      </c>
      <c r="G216" s="4" t="s">
        <v>363</v>
      </c>
      <c r="H216" s="4" t="s">
        <v>8675</v>
      </c>
      <c r="I216" s="4" t="s">
        <v>8676</v>
      </c>
      <c r="J216" s="6">
        <v>2079.2800000000002</v>
      </c>
      <c r="K216" s="6" t="s">
        <v>2024</v>
      </c>
    </row>
    <row r="217" spans="1:11" ht="51" x14ac:dyDescent="0.3">
      <c r="A217" s="3">
        <v>44742</v>
      </c>
      <c r="B217" s="4" t="s">
        <v>8677</v>
      </c>
      <c r="C217" s="4" t="s">
        <v>8678</v>
      </c>
      <c r="D217" s="4">
        <v>1</v>
      </c>
      <c r="E217" s="4" t="s">
        <v>8679</v>
      </c>
      <c r="F217" s="4" t="s">
        <v>4064</v>
      </c>
      <c r="G217" s="4" t="s">
        <v>363</v>
      </c>
      <c r="H217" s="4" t="s">
        <v>813</v>
      </c>
      <c r="I217" s="4" t="s">
        <v>8680</v>
      </c>
      <c r="J217" s="6">
        <v>0</v>
      </c>
      <c r="K217" s="6" t="s">
        <v>2024</v>
      </c>
    </row>
    <row r="218" spans="1:11" ht="91.8" x14ac:dyDescent="0.3">
      <c r="A218" s="3">
        <v>44742</v>
      </c>
      <c r="B218" s="4" t="s">
        <v>8681</v>
      </c>
      <c r="C218" s="4" t="s">
        <v>8682</v>
      </c>
      <c r="D218" s="4">
        <v>3</v>
      </c>
      <c r="E218" s="4" t="s">
        <v>8683</v>
      </c>
      <c r="F218" s="4" t="s">
        <v>8684</v>
      </c>
      <c r="G218" s="4" t="s">
        <v>368</v>
      </c>
      <c r="H218" s="4" t="s">
        <v>643</v>
      </c>
      <c r="I218" s="4" t="s">
        <v>8685</v>
      </c>
      <c r="J218" s="6">
        <v>29934.6</v>
      </c>
      <c r="K218" s="6" t="s">
        <v>2024</v>
      </c>
    </row>
    <row r="219" spans="1:11" ht="40.799999999999997" x14ac:dyDescent="0.3">
      <c r="A219" s="3">
        <v>44742</v>
      </c>
      <c r="B219" s="4" t="s">
        <v>8686</v>
      </c>
      <c r="C219" s="4" t="s">
        <v>8687</v>
      </c>
      <c r="D219" s="4">
        <v>2</v>
      </c>
      <c r="E219" s="4" t="s">
        <v>8688</v>
      </c>
      <c r="F219" s="4" t="s">
        <v>8689</v>
      </c>
      <c r="G219" s="4" t="s">
        <v>478</v>
      </c>
      <c r="H219" s="4" t="s">
        <v>813</v>
      </c>
      <c r="I219" s="4" t="s">
        <v>8690</v>
      </c>
      <c r="J219" s="6">
        <v>0</v>
      </c>
      <c r="K219" s="6" t="s">
        <v>2024</v>
      </c>
    </row>
    <row r="220" spans="1:11" ht="30.6" x14ac:dyDescent="0.3">
      <c r="A220" s="3">
        <v>44742</v>
      </c>
      <c r="B220" s="4" t="s">
        <v>8404</v>
      </c>
      <c r="C220" s="4" t="s">
        <v>8691</v>
      </c>
      <c r="D220" s="4">
        <v>4</v>
      </c>
      <c r="E220" s="4" t="s">
        <v>8692</v>
      </c>
      <c r="F220" s="4" t="s">
        <v>4082</v>
      </c>
      <c r="G220" s="4" t="s">
        <v>363</v>
      </c>
      <c r="H220" s="4" t="s">
        <v>643</v>
      </c>
      <c r="I220" s="4" t="s">
        <v>8693</v>
      </c>
      <c r="J220" s="6">
        <v>2942.04</v>
      </c>
      <c r="K220" s="6" t="s">
        <v>2024</v>
      </c>
    </row>
    <row r="221" spans="1:11" ht="112.2" x14ac:dyDescent="0.3">
      <c r="A221" s="3">
        <v>44742</v>
      </c>
      <c r="B221" s="4" t="s">
        <v>8694</v>
      </c>
      <c r="C221" s="4" t="s">
        <v>8695</v>
      </c>
      <c r="D221" s="4">
        <v>6</v>
      </c>
      <c r="E221" s="4" t="s">
        <v>8696</v>
      </c>
      <c r="F221" s="4" t="s">
        <v>8697</v>
      </c>
      <c r="G221" s="4" t="s">
        <v>368</v>
      </c>
      <c r="H221" s="4" t="s">
        <v>8598</v>
      </c>
      <c r="I221" s="4" t="s">
        <v>8698</v>
      </c>
      <c r="J221" s="6">
        <v>46783.839999999997</v>
      </c>
      <c r="K221" s="6" t="s">
        <v>2024</v>
      </c>
    </row>
    <row r="222" spans="1:11" ht="81.599999999999994" x14ac:dyDescent="0.3">
      <c r="A222" s="3">
        <v>44742</v>
      </c>
      <c r="B222" s="4" t="s">
        <v>8699</v>
      </c>
      <c r="C222" s="4" t="s">
        <v>8700</v>
      </c>
      <c r="D222" s="4">
        <v>3</v>
      </c>
      <c r="E222" s="4" t="s">
        <v>8701</v>
      </c>
      <c r="F222" s="4" t="s">
        <v>8702</v>
      </c>
      <c r="G222" s="4" t="s">
        <v>368</v>
      </c>
      <c r="H222" s="4" t="s">
        <v>8703</v>
      </c>
      <c r="I222" s="4" t="s">
        <v>8704</v>
      </c>
      <c r="J222" s="6">
        <v>15147.51</v>
      </c>
      <c r="K222" s="6" t="s">
        <v>2024</v>
      </c>
    </row>
    <row r="223" spans="1:11" ht="40.799999999999997" x14ac:dyDescent="0.3">
      <c r="A223" s="3">
        <v>44742</v>
      </c>
      <c r="B223" s="4" t="s">
        <v>8705</v>
      </c>
      <c r="C223" s="4" t="s">
        <v>8706</v>
      </c>
      <c r="D223" s="4">
        <v>1</v>
      </c>
      <c r="E223" s="4" t="s">
        <v>5081</v>
      </c>
      <c r="F223" s="4" t="s">
        <v>8707</v>
      </c>
      <c r="G223" s="4" t="s">
        <v>363</v>
      </c>
      <c r="H223" s="4" t="s">
        <v>872</v>
      </c>
      <c r="I223" s="4" t="s">
        <v>8708</v>
      </c>
      <c r="J223" s="6">
        <v>75</v>
      </c>
      <c r="K223" s="6" t="s">
        <v>2024</v>
      </c>
    </row>
    <row r="224" spans="1:11" ht="40.799999999999997" x14ac:dyDescent="0.3">
      <c r="A224" s="3">
        <v>44742</v>
      </c>
      <c r="B224" s="4" t="s">
        <v>8709</v>
      </c>
      <c r="C224" s="4" t="s">
        <v>8710</v>
      </c>
      <c r="D224" s="4">
        <v>1</v>
      </c>
      <c r="E224" s="4" t="s">
        <v>8711</v>
      </c>
      <c r="F224" s="4" t="s">
        <v>8522</v>
      </c>
      <c r="G224" s="4" t="s">
        <v>478</v>
      </c>
      <c r="H224" s="4" t="s">
        <v>813</v>
      </c>
      <c r="I224" s="4" t="s">
        <v>8712</v>
      </c>
      <c r="J224" s="6">
        <v>0</v>
      </c>
      <c r="K224" s="6" t="s">
        <v>2024</v>
      </c>
    </row>
    <row r="225" spans="1:11" ht="51" x14ac:dyDescent="0.3">
      <c r="A225" s="3">
        <v>44742</v>
      </c>
      <c r="B225" s="4" t="s">
        <v>8713</v>
      </c>
      <c r="C225" s="4" t="s">
        <v>8714</v>
      </c>
      <c r="D225" s="4">
        <v>2</v>
      </c>
      <c r="E225" s="4" t="s">
        <v>8715</v>
      </c>
      <c r="F225" s="4" t="s">
        <v>5406</v>
      </c>
      <c r="G225" s="4" t="s">
        <v>368</v>
      </c>
      <c r="H225" s="4" t="s">
        <v>813</v>
      </c>
      <c r="I225" s="4" t="s">
        <v>8716</v>
      </c>
      <c r="J225" s="6">
        <v>0</v>
      </c>
      <c r="K225" s="6" t="s">
        <v>2024</v>
      </c>
    </row>
    <row r="226" spans="1:11" ht="51" x14ac:dyDescent="0.3">
      <c r="A226" s="3">
        <v>44742</v>
      </c>
      <c r="B226" s="4" t="s">
        <v>8717</v>
      </c>
      <c r="C226" s="4" t="s">
        <v>8718</v>
      </c>
      <c r="D226" s="4">
        <v>4</v>
      </c>
      <c r="E226" s="4" t="s">
        <v>8719</v>
      </c>
      <c r="F226" s="4" t="s">
        <v>8720</v>
      </c>
      <c r="G226" s="4" t="s">
        <v>368</v>
      </c>
      <c r="H226" s="4" t="s">
        <v>866</v>
      </c>
      <c r="I226" s="4" t="s">
        <v>8721</v>
      </c>
      <c r="J226" s="6">
        <v>7795.09</v>
      </c>
      <c r="K226" s="6" t="s">
        <v>2024</v>
      </c>
    </row>
    <row r="227" spans="1:11" ht="20.399999999999999" x14ac:dyDescent="0.3">
      <c r="A227" s="3">
        <v>44742</v>
      </c>
      <c r="B227" s="4" t="s">
        <v>8722</v>
      </c>
      <c r="C227" s="4" t="s">
        <v>8723</v>
      </c>
      <c r="D227" s="4">
        <v>2</v>
      </c>
      <c r="E227" s="4" t="s">
        <v>8724</v>
      </c>
      <c r="F227" s="4" t="s">
        <v>3445</v>
      </c>
      <c r="G227" s="4" t="s">
        <v>368</v>
      </c>
      <c r="H227" s="4" t="s">
        <v>2923</v>
      </c>
      <c r="I227" s="4" t="s">
        <v>8725</v>
      </c>
      <c r="J227" s="6">
        <v>21.03</v>
      </c>
      <c r="K227" s="6" t="s">
        <v>2024</v>
      </c>
    </row>
    <row r="228" spans="1:11" ht="20.399999999999999" x14ac:dyDescent="0.3">
      <c r="A228" s="3">
        <v>44770</v>
      </c>
      <c r="B228" s="4" t="s">
        <v>9608</v>
      </c>
      <c r="C228" s="4" t="s">
        <v>9609</v>
      </c>
      <c r="D228" s="4">
        <v>1</v>
      </c>
      <c r="E228" s="4" t="s">
        <v>2418</v>
      </c>
      <c r="F228" s="4" t="s">
        <v>4443</v>
      </c>
      <c r="G228" s="4" t="s">
        <v>363</v>
      </c>
      <c r="H228" s="4" t="s">
        <v>9610</v>
      </c>
      <c r="I228" s="4" t="s">
        <v>9611</v>
      </c>
      <c r="J228" s="6">
        <v>0</v>
      </c>
      <c r="K228" s="6" t="s">
        <v>2024</v>
      </c>
    </row>
    <row r="229" spans="1:11" ht="20.399999999999999" x14ac:dyDescent="0.3">
      <c r="A229" s="3">
        <v>44770</v>
      </c>
      <c r="B229" s="4" t="s">
        <v>9612</v>
      </c>
      <c r="C229" s="4" t="s">
        <v>9613</v>
      </c>
      <c r="D229" s="4">
        <v>1</v>
      </c>
      <c r="E229" s="4" t="s">
        <v>876</v>
      </c>
      <c r="F229" s="4" t="s">
        <v>4443</v>
      </c>
      <c r="G229" s="4" t="s">
        <v>363</v>
      </c>
      <c r="H229" s="4" t="s">
        <v>872</v>
      </c>
      <c r="I229" s="4" t="s">
        <v>9614</v>
      </c>
      <c r="J229" s="6">
        <v>105</v>
      </c>
      <c r="K229" s="6" t="s">
        <v>2024</v>
      </c>
    </row>
    <row r="230" spans="1:11" ht="40.799999999999997" x14ac:dyDescent="0.3">
      <c r="A230" s="3">
        <v>44770</v>
      </c>
      <c r="B230" s="4" t="s">
        <v>9615</v>
      </c>
      <c r="C230" s="4" t="s">
        <v>9616</v>
      </c>
      <c r="D230" s="4">
        <v>1</v>
      </c>
      <c r="E230" s="4" t="s">
        <v>9617</v>
      </c>
      <c r="F230" s="4" t="s">
        <v>2313</v>
      </c>
      <c r="G230" s="4" t="s">
        <v>363</v>
      </c>
      <c r="H230" s="4" t="s">
        <v>643</v>
      </c>
      <c r="I230" s="4" t="s">
        <v>9618</v>
      </c>
      <c r="J230" s="6">
        <v>50</v>
      </c>
      <c r="K230" s="6" t="s">
        <v>2024</v>
      </c>
    </row>
    <row r="231" spans="1:11" ht="20.399999999999999" x14ac:dyDescent="0.3">
      <c r="A231" s="3">
        <v>44770</v>
      </c>
      <c r="B231" s="4" t="s">
        <v>9619</v>
      </c>
      <c r="C231" s="4" t="s">
        <v>9620</v>
      </c>
      <c r="D231" s="4">
        <v>1</v>
      </c>
      <c r="E231" s="4" t="s">
        <v>5774</v>
      </c>
      <c r="F231" s="4" t="s">
        <v>3708</v>
      </c>
      <c r="G231" s="4" t="s">
        <v>363</v>
      </c>
      <c r="H231" s="4" t="s">
        <v>634</v>
      </c>
      <c r="I231" s="4" t="s">
        <v>9621</v>
      </c>
      <c r="J231" s="6">
        <v>940.48</v>
      </c>
      <c r="K231" s="6" t="s">
        <v>2024</v>
      </c>
    </row>
    <row r="232" spans="1:11" ht="40.799999999999997" x14ac:dyDescent="0.3">
      <c r="A232" s="3">
        <v>44770</v>
      </c>
      <c r="B232" s="4" t="s">
        <v>9622</v>
      </c>
      <c r="C232" s="4" t="s">
        <v>9623</v>
      </c>
      <c r="D232" s="4">
        <v>1</v>
      </c>
      <c r="E232" s="4" t="s">
        <v>9624</v>
      </c>
      <c r="F232" s="4" t="s">
        <v>9625</v>
      </c>
      <c r="G232" s="4" t="s">
        <v>363</v>
      </c>
      <c r="H232" s="4" t="s">
        <v>813</v>
      </c>
      <c r="I232" s="4" t="s">
        <v>9626</v>
      </c>
      <c r="J232" s="6">
        <v>0</v>
      </c>
      <c r="K232" s="6" t="s">
        <v>2024</v>
      </c>
    </row>
    <row r="233" spans="1:11" ht="30.6" x14ac:dyDescent="0.3">
      <c r="A233" s="3">
        <v>44770</v>
      </c>
      <c r="B233" s="4" t="s">
        <v>1589</v>
      </c>
      <c r="C233" s="4" t="s">
        <v>9627</v>
      </c>
      <c r="D233" s="4">
        <v>1</v>
      </c>
      <c r="E233" s="4" t="s">
        <v>9628</v>
      </c>
      <c r="F233" s="4" t="s">
        <v>3641</v>
      </c>
      <c r="G233" s="4" t="s">
        <v>363</v>
      </c>
      <c r="H233" s="4" t="s">
        <v>8598</v>
      </c>
      <c r="I233" s="4" t="s">
        <v>9629</v>
      </c>
      <c r="J233" s="6">
        <v>3600.5</v>
      </c>
      <c r="K233" s="6" t="s">
        <v>2024</v>
      </c>
    </row>
    <row r="234" spans="1:11" ht="20.399999999999999" x14ac:dyDescent="0.3">
      <c r="A234" s="3">
        <v>44770</v>
      </c>
      <c r="B234" s="4" t="s">
        <v>9630</v>
      </c>
      <c r="C234" s="4" t="s">
        <v>9631</v>
      </c>
      <c r="D234" s="4">
        <v>6</v>
      </c>
      <c r="E234" s="4" t="s">
        <v>5774</v>
      </c>
      <c r="F234" s="4" t="s">
        <v>9632</v>
      </c>
      <c r="G234" s="4" t="s">
        <v>368</v>
      </c>
      <c r="H234" s="4" t="s">
        <v>643</v>
      </c>
      <c r="I234" s="4" t="s">
        <v>9633</v>
      </c>
      <c r="J234" s="6">
        <v>38960.03</v>
      </c>
      <c r="K234" s="6" t="s">
        <v>2024</v>
      </c>
    </row>
    <row r="235" spans="1:11" ht="20.399999999999999" x14ac:dyDescent="0.3">
      <c r="A235" s="3">
        <v>44770</v>
      </c>
      <c r="B235" s="4" t="s">
        <v>9634</v>
      </c>
      <c r="C235" s="4" t="s">
        <v>9635</v>
      </c>
      <c r="D235" s="4">
        <v>1</v>
      </c>
      <c r="E235" s="4" t="s">
        <v>5774</v>
      </c>
      <c r="F235" s="4" t="s">
        <v>9636</v>
      </c>
      <c r="G235" s="4" t="s">
        <v>363</v>
      </c>
      <c r="H235" s="4" t="s">
        <v>362</v>
      </c>
      <c r="I235" s="4" t="s">
        <v>9637</v>
      </c>
      <c r="J235" s="6">
        <v>1961.85</v>
      </c>
      <c r="K235" s="6" t="s">
        <v>2024</v>
      </c>
    </row>
    <row r="236" spans="1:11" ht="30.6" x14ac:dyDescent="0.3">
      <c r="A236" s="3">
        <v>44770</v>
      </c>
      <c r="B236" s="4" t="s">
        <v>9278</v>
      </c>
      <c r="C236" s="4" t="s">
        <v>9638</v>
      </c>
      <c r="D236" s="4">
        <v>4</v>
      </c>
      <c r="E236" s="4" t="s">
        <v>9639</v>
      </c>
      <c r="F236" s="4" t="s">
        <v>9280</v>
      </c>
      <c r="G236" s="4" t="s">
        <v>363</v>
      </c>
      <c r="H236" s="4" t="s">
        <v>383</v>
      </c>
      <c r="I236" s="4" t="s">
        <v>9640</v>
      </c>
      <c r="J236" s="6">
        <v>2616.98</v>
      </c>
      <c r="K236" s="6" t="s">
        <v>2024</v>
      </c>
    </row>
    <row r="237" spans="1:11" ht="51" x14ac:dyDescent="0.3">
      <c r="A237" s="3">
        <v>44770</v>
      </c>
      <c r="B237" s="4" t="s">
        <v>9641</v>
      </c>
      <c r="C237" s="4" t="s">
        <v>9642</v>
      </c>
      <c r="D237" s="4">
        <v>1</v>
      </c>
      <c r="E237" s="4" t="s">
        <v>4392</v>
      </c>
      <c r="F237" s="4" t="s">
        <v>3378</v>
      </c>
      <c r="G237" s="4" t="s">
        <v>478</v>
      </c>
      <c r="H237" s="4" t="s">
        <v>813</v>
      </c>
      <c r="I237" s="4" t="s">
        <v>9643</v>
      </c>
      <c r="J237" s="6">
        <v>0</v>
      </c>
      <c r="K237" s="6" t="s">
        <v>2024</v>
      </c>
    </row>
    <row r="238" spans="1:11" ht="71.400000000000006" x14ac:dyDescent="0.3">
      <c r="A238" s="3">
        <v>44770</v>
      </c>
      <c r="B238" s="4" t="s">
        <v>9644</v>
      </c>
      <c r="C238" s="4" t="s">
        <v>9645</v>
      </c>
      <c r="D238" s="4">
        <v>2</v>
      </c>
      <c r="E238" s="4" t="s">
        <v>9646</v>
      </c>
      <c r="F238" s="4" t="s">
        <v>9647</v>
      </c>
      <c r="G238" s="4" t="s">
        <v>363</v>
      </c>
      <c r="H238" s="4" t="s">
        <v>763</v>
      </c>
      <c r="I238" s="4" t="s">
        <v>9648</v>
      </c>
      <c r="J238" s="6">
        <v>1753.59</v>
      </c>
      <c r="K238" s="6" t="s">
        <v>2024</v>
      </c>
    </row>
    <row r="239" spans="1:11" ht="40.799999999999997" x14ac:dyDescent="0.3">
      <c r="A239" s="3">
        <v>44770</v>
      </c>
      <c r="B239" s="4" t="s">
        <v>9649</v>
      </c>
      <c r="C239" s="4" t="s">
        <v>9650</v>
      </c>
      <c r="D239" s="4">
        <v>1</v>
      </c>
      <c r="E239" s="4" t="s">
        <v>937</v>
      </c>
      <c r="F239" s="4" t="s">
        <v>2695</v>
      </c>
      <c r="G239" s="4" t="s">
        <v>478</v>
      </c>
      <c r="H239" s="4" t="s">
        <v>813</v>
      </c>
      <c r="I239" s="4" t="s">
        <v>9651</v>
      </c>
      <c r="J239" s="6">
        <v>0</v>
      </c>
      <c r="K239" s="6" t="s">
        <v>2024</v>
      </c>
    </row>
    <row r="240" spans="1:11" ht="51" x14ac:dyDescent="0.3">
      <c r="A240" s="3">
        <v>44770</v>
      </c>
      <c r="B240" s="4" t="s">
        <v>9652</v>
      </c>
      <c r="C240" s="4" t="s">
        <v>9653</v>
      </c>
      <c r="D240" s="4">
        <v>1</v>
      </c>
      <c r="E240" s="4" t="s">
        <v>9654</v>
      </c>
      <c r="F240" s="4" t="s">
        <v>9029</v>
      </c>
      <c r="G240" s="4" t="s">
        <v>363</v>
      </c>
      <c r="H240" s="4" t="s">
        <v>362</v>
      </c>
      <c r="I240" s="4" t="s">
        <v>9655</v>
      </c>
      <c r="J240" s="6">
        <v>192.17</v>
      </c>
      <c r="K240" s="6" t="s">
        <v>2024</v>
      </c>
    </row>
    <row r="241" spans="1:11" ht="20.399999999999999" x14ac:dyDescent="0.3">
      <c r="A241" s="3">
        <v>44770</v>
      </c>
      <c r="B241" s="4" t="s">
        <v>9656</v>
      </c>
      <c r="C241" s="4" t="s">
        <v>9657</v>
      </c>
      <c r="D241" s="4">
        <v>6</v>
      </c>
      <c r="E241" s="4" t="s">
        <v>9658</v>
      </c>
      <c r="F241" s="4" t="s">
        <v>6078</v>
      </c>
      <c r="G241" s="4" t="s">
        <v>363</v>
      </c>
      <c r="H241" s="4" t="s">
        <v>813</v>
      </c>
      <c r="I241" s="4" t="s">
        <v>9659</v>
      </c>
      <c r="J241" s="6">
        <v>0</v>
      </c>
      <c r="K241" s="6" t="s">
        <v>2024</v>
      </c>
    </row>
    <row r="242" spans="1:11" ht="20.399999999999999" x14ac:dyDescent="0.3">
      <c r="A242" s="3">
        <v>44770</v>
      </c>
      <c r="B242" s="4" t="s">
        <v>9660</v>
      </c>
      <c r="C242" s="4" t="s">
        <v>9661</v>
      </c>
      <c r="D242" s="4">
        <v>2</v>
      </c>
      <c r="E242" s="4" t="s">
        <v>5774</v>
      </c>
      <c r="F242" s="4" t="s">
        <v>9662</v>
      </c>
      <c r="G242" s="4" t="s">
        <v>363</v>
      </c>
      <c r="H242" s="4" t="s">
        <v>608</v>
      </c>
      <c r="I242" s="4" t="s">
        <v>9663</v>
      </c>
      <c r="J242" s="6">
        <v>1425.02</v>
      </c>
      <c r="K242" s="6" t="s">
        <v>2024</v>
      </c>
    </row>
    <row r="243" spans="1:11" ht="51" x14ac:dyDescent="0.3">
      <c r="A243" s="3">
        <v>44770</v>
      </c>
      <c r="B243" s="4" t="s">
        <v>9664</v>
      </c>
      <c r="C243" s="4" t="s">
        <v>9665</v>
      </c>
      <c r="D243" s="4">
        <v>1</v>
      </c>
      <c r="E243" s="4" t="s">
        <v>5026</v>
      </c>
      <c r="F243" s="4" t="s">
        <v>9666</v>
      </c>
      <c r="G243" s="4" t="s">
        <v>363</v>
      </c>
      <c r="H243" s="4" t="s">
        <v>813</v>
      </c>
      <c r="I243" s="4" t="s">
        <v>9667</v>
      </c>
      <c r="J243" s="6">
        <v>0</v>
      </c>
      <c r="K243" s="6" t="s">
        <v>2024</v>
      </c>
    </row>
    <row r="244" spans="1:11" ht="40.799999999999997" x14ac:dyDescent="0.3">
      <c r="A244" s="3">
        <v>44770</v>
      </c>
      <c r="B244" s="4" t="s">
        <v>9668</v>
      </c>
      <c r="C244" s="4" t="s">
        <v>9669</v>
      </c>
      <c r="D244" s="4">
        <v>5</v>
      </c>
      <c r="E244" s="4" t="s">
        <v>8655</v>
      </c>
      <c r="F244" s="4" t="s">
        <v>9670</v>
      </c>
      <c r="G244" s="4" t="s">
        <v>368</v>
      </c>
      <c r="H244" s="4" t="s">
        <v>866</v>
      </c>
      <c r="I244" s="4" t="s">
        <v>9671</v>
      </c>
      <c r="J244" s="6">
        <v>18557.419999999998</v>
      </c>
      <c r="K244" s="6" t="s">
        <v>2024</v>
      </c>
    </row>
    <row r="245" spans="1:11" ht="40.799999999999997" x14ac:dyDescent="0.3">
      <c r="A245" s="3">
        <v>44770</v>
      </c>
      <c r="B245" s="4" t="s">
        <v>9672</v>
      </c>
      <c r="C245" s="4" t="s">
        <v>9673</v>
      </c>
      <c r="D245" s="4">
        <v>1</v>
      </c>
      <c r="E245" s="4" t="s">
        <v>4991</v>
      </c>
      <c r="F245" s="4" t="s">
        <v>2344</v>
      </c>
      <c r="G245" s="4" t="s">
        <v>478</v>
      </c>
      <c r="H245" s="4" t="s">
        <v>813</v>
      </c>
      <c r="I245" s="4" t="s">
        <v>9674</v>
      </c>
      <c r="J245" s="6">
        <v>0</v>
      </c>
      <c r="K245" s="6" t="s">
        <v>2024</v>
      </c>
    </row>
    <row r="246" spans="1:11" ht="20.399999999999999" x14ac:dyDescent="0.3">
      <c r="A246" s="35">
        <v>44770</v>
      </c>
      <c r="B246" s="36" t="s">
        <v>1162</v>
      </c>
      <c r="C246" s="36" t="s">
        <v>9675</v>
      </c>
      <c r="D246" s="36">
        <v>3</v>
      </c>
      <c r="E246" s="36" t="s">
        <v>9676</v>
      </c>
      <c r="F246" s="36" t="s">
        <v>8229</v>
      </c>
      <c r="G246" s="36" t="s">
        <v>363</v>
      </c>
      <c r="H246" s="36" t="s">
        <v>9677</v>
      </c>
      <c r="I246" s="36" t="s">
        <v>9716</v>
      </c>
      <c r="J246" s="38">
        <v>7398.51</v>
      </c>
      <c r="K246" s="38" t="s">
        <v>2025</v>
      </c>
    </row>
    <row r="247" spans="1:11" ht="40.799999999999997" x14ac:dyDescent="0.3">
      <c r="A247" s="3">
        <v>44770</v>
      </c>
      <c r="B247" s="4" t="s">
        <v>9678</v>
      </c>
      <c r="C247" s="4" t="s">
        <v>9679</v>
      </c>
      <c r="D247" s="4">
        <v>1</v>
      </c>
      <c r="E247" s="4" t="s">
        <v>9680</v>
      </c>
      <c r="F247" s="4" t="s">
        <v>4637</v>
      </c>
      <c r="G247" s="4" t="s">
        <v>363</v>
      </c>
      <c r="H247" s="4" t="s">
        <v>608</v>
      </c>
      <c r="I247" s="4" t="s">
        <v>9681</v>
      </c>
      <c r="J247" s="6">
        <v>14112.44</v>
      </c>
      <c r="K247" s="6" t="s">
        <v>2024</v>
      </c>
    </row>
    <row r="248" spans="1:11" ht="81.599999999999994" x14ac:dyDescent="0.3">
      <c r="A248" s="3">
        <v>44770</v>
      </c>
      <c r="B248" s="4" t="s">
        <v>9682</v>
      </c>
      <c r="C248" s="4" t="s">
        <v>9683</v>
      </c>
      <c r="D248" s="4">
        <v>1</v>
      </c>
      <c r="E248" s="4" t="s">
        <v>9684</v>
      </c>
      <c r="F248" s="4" t="s">
        <v>9685</v>
      </c>
      <c r="G248" s="4" t="s">
        <v>478</v>
      </c>
      <c r="H248" s="4" t="s">
        <v>813</v>
      </c>
      <c r="I248" s="4" t="s">
        <v>9686</v>
      </c>
      <c r="J248" s="6">
        <v>0</v>
      </c>
      <c r="K248" s="6" t="s">
        <v>2024</v>
      </c>
    </row>
    <row r="249" spans="1:11" ht="51" x14ac:dyDescent="0.3">
      <c r="A249" s="3">
        <v>44770</v>
      </c>
      <c r="B249" s="4" t="s">
        <v>9687</v>
      </c>
      <c r="C249" s="4" t="s">
        <v>9688</v>
      </c>
      <c r="D249" s="4">
        <v>1</v>
      </c>
      <c r="E249" s="4" t="s">
        <v>9689</v>
      </c>
      <c r="F249" s="4" t="s">
        <v>9690</v>
      </c>
      <c r="G249" s="4" t="s">
        <v>478</v>
      </c>
      <c r="H249" s="4" t="s">
        <v>813</v>
      </c>
      <c r="I249" s="4" t="s">
        <v>9691</v>
      </c>
      <c r="J249" s="6">
        <v>0</v>
      </c>
      <c r="K249" s="6" t="s">
        <v>2024</v>
      </c>
    </row>
    <row r="250" spans="1:11" ht="40.799999999999997" x14ac:dyDescent="0.3">
      <c r="A250" s="3">
        <v>44770</v>
      </c>
      <c r="B250" s="4" t="s">
        <v>9692</v>
      </c>
      <c r="C250" s="4" t="s">
        <v>9693</v>
      </c>
      <c r="D250" s="4">
        <v>2</v>
      </c>
      <c r="E250" s="4" t="s">
        <v>9694</v>
      </c>
      <c r="F250" s="4" t="s">
        <v>6467</v>
      </c>
      <c r="G250" s="4" t="s">
        <v>363</v>
      </c>
      <c r="H250" s="4" t="s">
        <v>813</v>
      </c>
      <c r="I250" s="4" t="s">
        <v>9695</v>
      </c>
      <c r="J250" s="6">
        <v>0</v>
      </c>
      <c r="K250" s="6" t="s">
        <v>2024</v>
      </c>
    </row>
    <row r="251" spans="1:11" ht="81.599999999999994" x14ac:dyDescent="0.3">
      <c r="A251" s="3">
        <v>44770</v>
      </c>
      <c r="B251" s="4" t="s">
        <v>9696</v>
      </c>
      <c r="C251" s="4" t="s">
        <v>9697</v>
      </c>
      <c r="D251" s="4">
        <v>2</v>
      </c>
      <c r="E251" s="4" t="s">
        <v>9698</v>
      </c>
      <c r="F251" s="4" t="s">
        <v>3443</v>
      </c>
      <c r="G251" s="4" t="s">
        <v>363</v>
      </c>
      <c r="H251" s="4" t="s">
        <v>813</v>
      </c>
      <c r="I251" s="4" t="s">
        <v>9699</v>
      </c>
      <c r="J251" s="6">
        <v>0</v>
      </c>
      <c r="K251" s="6" t="s">
        <v>2024</v>
      </c>
    </row>
    <row r="252" spans="1:11" ht="51" x14ac:dyDescent="0.3">
      <c r="A252" s="3">
        <v>44770</v>
      </c>
      <c r="B252" s="4" t="s">
        <v>9700</v>
      </c>
      <c r="C252" s="4" t="s">
        <v>9701</v>
      </c>
      <c r="D252" s="4">
        <v>1</v>
      </c>
      <c r="E252" s="4" t="s">
        <v>8679</v>
      </c>
      <c r="F252" s="4" t="s">
        <v>4150</v>
      </c>
      <c r="G252" s="4" t="s">
        <v>478</v>
      </c>
      <c r="H252" s="4" t="s">
        <v>813</v>
      </c>
      <c r="I252" s="4" t="s">
        <v>9702</v>
      </c>
      <c r="J252" s="6">
        <v>0</v>
      </c>
      <c r="K252" s="6" t="s">
        <v>2024</v>
      </c>
    </row>
    <row r="253" spans="1:11" ht="20.399999999999999" x14ac:dyDescent="0.3">
      <c r="A253" s="3">
        <v>44770</v>
      </c>
      <c r="B253" s="4" t="s">
        <v>9703</v>
      </c>
      <c r="C253" s="4" t="s">
        <v>9704</v>
      </c>
      <c r="D253" s="4">
        <v>1</v>
      </c>
      <c r="E253" s="4" t="s">
        <v>9705</v>
      </c>
      <c r="F253" s="4" t="s">
        <v>4964</v>
      </c>
      <c r="G253" s="4" t="s">
        <v>363</v>
      </c>
      <c r="H253" s="4" t="s">
        <v>1540</v>
      </c>
      <c r="I253" s="4" t="s">
        <v>9706</v>
      </c>
      <c r="J253" s="6">
        <v>0</v>
      </c>
      <c r="K253" s="6" t="s">
        <v>2024</v>
      </c>
    </row>
    <row r="254" spans="1:11" ht="51" x14ac:dyDescent="0.3">
      <c r="A254" s="3">
        <v>44770</v>
      </c>
      <c r="B254" s="4" t="s">
        <v>9707</v>
      </c>
      <c r="C254" s="4" t="s">
        <v>9708</v>
      </c>
      <c r="D254" s="4">
        <v>2</v>
      </c>
      <c r="E254" s="4" t="s">
        <v>9709</v>
      </c>
      <c r="F254" s="4" t="s">
        <v>4954</v>
      </c>
      <c r="G254" s="4" t="s">
        <v>363</v>
      </c>
      <c r="H254" s="4" t="s">
        <v>813</v>
      </c>
      <c r="I254" s="4" t="s">
        <v>9710</v>
      </c>
      <c r="J254" s="6">
        <v>0</v>
      </c>
      <c r="K254" s="6" t="s">
        <v>2024</v>
      </c>
    </row>
    <row r="255" spans="1:11" ht="40.799999999999997" x14ac:dyDescent="0.3">
      <c r="A255" s="3">
        <v>44770</v>
      </c>
      <c r="B255" s="4" t="s">
        <v>9596</v>
      </c>
      <c r="C255" s="4" t="s">
        <v>9711</v>
      </c>
      <c r="D255" s="4">
        <v>1</v>
      </c>
      <c r="E255" s="4" t="s">
        <v>9712</v>
      </c>
      <c r="F255" s="4" t="s">
        <v>5556</v>
      </c>
      <c r="G255" s="4" t="s">
        <v>478</v>
      </c>
      <c r="H255" s="4" t="s">
        <v>813</v>
      </c>
      <c r="I255" s="4" t="s">
        <v>9713</v>
      </c>
      <c r="J255" s="6">
        <v>0</v>
      </c>
      <c r="K255" s="6" t="s">
        <v>2024</v>
      </c>
    </row>
    <row r="256" spans="1:11" ht="40.799999999999997" x14ac:dyDescent="0.3">
      <c r="A256" s="3">
        <v>44770</v>
      </c>
      <c r="B256" s="4" t="s">
        <v>9599</v>
      </c>
      <c r="C256" s="4" t="s">
        <v>9714</v>
      </c>
      <c r="D256" s="4">
        <v>2</v>
      </c>
      <c r="E256" s="4" t="s">
        <v>9712</v>
      </c>
      <c r="F256" s="4" t="s">
        <v>5556</v>
      </c>
      <c r="G256" s="4" t="s">
        <v>478</v>
      </c>
      <c r="H256" s="4" t="s">
        <v>813</v>
      </c>
      <c r="I256" s="4" t="s">
        <v>9715</v>
      </c>
      <c r="J256" s="6">
        <v>0</v>
      </c>
      <c r="K256" s="6" t="s">
        <v>2024</v>
      </c>
    </row>
    <row r="257" spans="1:11" ht="40.799999999999997" x14ac:dyDescent="0.3">
      <c r="A257" s="3">
        <v>44812</v>
      </c>
      <c r="B257" s="16" t="s">
        <v>10458</v>
      </c>
      <c r="C257" s="16" t="s">
        <v>10459</v>
      </c>
      <c r="D257" s="16">
        <v>1</v>
      </c>
      <c r="E257" s="16" t="s">
        <v>8577</v>
      </c>
      <c r="F257" s="16" t="s">
        <v>3704</v>
      </c>
      <c r="G257" s="16" t="s">
        <v>363</v>
      </c>
      <c r="H257" s="16" t="s">
        <v>872</v>
      </c>
      <c r="I257" s="16" t="s">
        <v>10460</v>
      </c>
      <c r="J257" s="18">
        <v>112.5</v>
      </c>
      <c r="K257" s="6" t="s">
        <v>2024</v>
      </c>
    </row>
    <row r="258" spans="1:11" ht="40.799999999999997" x14ac:dyDescent="0.3">
      <c r="A258" s="3">
        <v>44812</v>
      </c>
      <c r="B258" s="16" t="s">
        <v>10461</v>
      </c>
      <c r="C258" s="16" t="s">
        <v>10462</v>
      </c>
      <c r="D258" s="16">
        <v>2</v>
      </c>
      <c r="E258" s="16" t="s">
        <v>7569</v>
      </c>
      <c r="F258" s="16" t="s">
        <v>3348</v>
      </c>
      <c r="G258" s="16" t="s">
        <v>363</v>
      </c>
      <c r="H258" s="16" t="s">
        <v>872</v>
      </c>
      <c r="I258" s="16" t="s">
        <v>10463</v>
      </c>
      <c r="J258" s="18">
        <v>50</v>
      </c>
      <c r="K258" s="6" t="s">
        <v>2024</v>
      </c>
    </row>
    <row r="259" spans="1:11" ht="40.799999999999997" x14ac:dyDescent="0.3">
      <c r="A259" s="3">
        <v>44812</v>
      </c>
      <c r="B259" s="16" t="s">
        <v>10464</v>
      </c>
      <c r="C259" s="16" t="s">
        <v>10465</v>
      </c>
      <c r="D259" s="16">
        <v>1</v>
      </c>
      <c r="E259" s="16" t="s">
        <v>10466</v>
      </c>
      <c r="F259" s="16" t="s">
        <v>10467</v>
      </c>
      <c r="G259" s="16" t="s">
        <v>478</v>
      </c>
      <c r="H259" s="16" t="s">
        <v>813</v>
      </c>
      <c r="I259" s="16" t="s">
        <v>10468</v>
      </c>
      <c r="J259" s="18">
        <v>0</v>
      </c>
      <c r="K259" s="6" t="s">
        <v>2024</v>
      </c>
    </row>
    <row r="260" spans="1:11" ht="40.799999999999997" x14ac:dyDescent="0.3">
      <c r="A260" s="3">
        <v>44812</v>
      </c>
      <c r="B260" s="16" t="s">
        <v>10469</v>
      </c>
      <c r="C260" s="16" t="s">
        <v>10470</v>
      </c>
      <c r="D260" s="16">
        <v>3</v>
      </c>
      <c r="E260" s="16" t="s">
        <v>10471</v>
      </c>
      <c r="F260" s="16" t="s">
        <v>10472</v>
      </c>
      <c r="G260" s="16" t="s">
        <v>368</v>
      </c>
      <c r="H260" s="16" t="s">
        <v>903</v>
      </c>
      <c r="I260" s="16" t="s">
        <v>10473</v>
      </c>
      <c r="J260" s="18">
        <v>2160.42</v>
      </c>
      <c r="K260" s="6" t="s">
        <v>2024</v>
      </c>
    </row>
    <row r="261" spans="1:11" ht="40.799999999999997" x14ac:dyDescent="0.3">
      <c r="A261" s="3">
        <v>44812</v>
      </c>
      <c r="B261" s="16" t="s">
        <v>10474</v>
      </c>
      <c r="C261" s="16" t="s">
        <v>10475</v>
      </c>
      <c r="D261" s="16">
        <v>4</v>
      </c>
      <c r="E261" s="16" t="s">
        <v>10476</v>
      </c>
      <c r="F261" s="16" t="s">
        <v>10477</v>
      </c>
      <c r="G261" s="16" t="s">
        <v>363</v>
      </c>
      <c r="H261" s="16" t="s">
        <v>813</v>
      </c>
      <c r="I261" s="16" t="s">
        <v>10478</v>
      </c>
      <c r="J261" s="18">
        <v>0</v>
      </c>
      <c r="K261" s="6" t="s">
        <v>2024</v>
      </c>
    </row>
    <row r="262" spans="1:11" ht="40.799999999999997" x14ac:dyDescent="0.3">
      <c r="A262" s="3">
        <v>44812</v>
      </c>
      <c r="B262" s="16" t="s">
        <v>10479</v>
      </c>
      <c r="C262" s="16" t="s">
        <v>10480</v>
      </c>
      <c r="D262" s="16">
        <v>3</v>
      </c>
      <c r="E262" s="16" t="s">
        <v>5030</v>
      </c>
      <c r="F262" s="16" t="s">
        <v>10184</v>
      </c>
      <c r="G262" s="16" t="s">
        <v>363</v>
      </c>
      <c r="H262" s="16" t="s">
        <v>813</v>
      </c>
      <c r="I262" s="16" t="s">
        <v>10481</v>
      </c>
      <c r="J262" s="18">
        <v>0</v>
      </c>
      <c r="K262" s="6" t="s">
        <v>2024</v>
      </c>
    </row>
    <row r="263" spans="1:11" ht="40.799999999999997" x14ac:dyDescent="0.3">
      <c r="A263" s="3">
        <v>44812</v>
      </c>
      <c r="B263" s="16" t="s">
        <v>10482</v>
      </c>
      <c r="C263" s="16" t="s">
        <v>10483</v>
      </c>
      <c r="D263" s="16">
        <v>2</v>
      </c>
      <c r="E263" s="16" t="s">
        <v>4991</v>
      </c>
      <c r="F263" s="16" t="s">
        <v>10484</v>
      </c>
      <c r="G263" s="16" t="s">
        <v>363</v>
      </c>
      <c r="H263" s="16" t="s">
        <v>813</v>
      </c>
      <c r="I263" s="16" t="s">
        <v>10485</v>
      </c>
      <c r="J263" s="18">
        <v>0</v>
      </c>
      <c r="K263" s="6" t="s">
        <v>2024</v>
      </c>
    </row>
    <row r="264" spans="1:11" ht="51" x14ac:dyDescent="0.3">
      <c r="A264" s="3">
        <v>44812</v>
      </c>
      <c r="B264" s="16" t="s">
        <v>10486</v>
      </c>
      <c r="C264" s="16" t="s">
        <v>10487</v>
      </c>
      <c r="D264" s="16">
        <v>3</v>
      </c>
      <c r="E264" s="16" t="s">
        <v>10488</v>
      </c>
      <c r="F264" s="16" t="s">
        <v>2745</v>
      </c>
      <c r="G264" s="16" t="s">
        <v>363</v>
      </c>
      <c r="H264" s="16" t="s">
        <v>10489</v>
      </c>
      <c r="I264" s="16" t="s">
        <v>10490</v>
      </c>
      <c r="J264" s="18">
        <v>1544.9</v>
      </c>
      <c r="K264" s="6" t="s">
        <v>2024</v>
      </c>
    </row>
    <row r="265" spans="1:11" ht="51" x14ac:dyDescent="0.3">
      <c r="A265" s="3">
        <v>44812</v>
      </c>
      <c r="B265" s="16" t="s">
        <v>10491</v>
      </c>
      <c r="C265" s="16" t="s">
        <v>10492</v>
      </c>
      <c r="D265" s="16">
        <v>1</v>
      </c>
      <c r="E265" s="16" t="s">
        <v>10493</v>
      </c>
      <c r="F265" s="16" t="s">
        <v>5077</v>
      </c>
      <c r="G265" s="16" t="s">
        <v>363</v>
      </c>
      <c r="H265" s="16" t="s">
        <v>9610</v>
      </c>
      <c r="I265" s="16" t="s">
        <v>10494</v>
      </c>
      <c r="J265" s="18">
        <v>0</v>
      </c>
      <c r="K265" s="6" t="s">
        <v>2024</v>
      </c>
    </row>
    <row r="266" spans="1:11" ht="91.8" x14ac:dyDescent="0.3">
      <c r="A266" s="3">
        <v>44812</v>
      </c>
      <c r="B266" s="16" t="s">
        <v>10273</v>
      </c>
      <c r="C266" s="16" t="s">
        <v>10495</v>
      </c>
      <c r="D266" s="16">
        <v>3</v>
      </c>
      <c r="E266" s="16" t="s">
        <v>10496</v>
      </c>
      <c r="F266" s="16" t="s">
        <v>10275</v>
      </c>
      <c r="G266" s="16" t="s">
        <v>368</v>
      </c>
      <c r="H266" s="16" t="s">
        <v>813</v>
      </c>
      <c r="I266" s="16" t="s">
        <v>10497</v>
      </c>
      <c r="J266" s="18">
        <v>0</v>
      </c>
      <c r="K266" s="6" t="s">
        <v>2024</v>
      </c>
    </row>
    <row r="267" spans="1:11" ht="91.8" x14ac:dyDescent="0.3">
      <c r="A267" s="3">
        <v>44812</v>
      </c>
      <c r="B267" s="16" t="s">
        <v>10498</v>
      </c>
      <c r="C267" s="16" t="s">
        <v>10499</v>
      </c>
      <c r="D267" s="16">
        <v>4</v>
      </c>
      <c r="E267" s="16" t="s">
        <v>10500</v>
      </c>
      <c r="F267" s="16" t="s">
        <v>10501</v>
      </c>
      <c r="G267" s="16" t="s">
        <v>368</v>
      </c>
      <c r="H267" s="16" t="s">
        <v>643</v>
      </c>
      <c r="I267" s="16" t="s">
        <v>10502</v>
      </c>
      <c r="J267" s="18">
        <v>28483.22</v>
      </c>
      <c r="K267" s="6" t="s">
        <v>2024</v>
      </c>
    </row>
    <row r="268" spans="1:11" ht="81.599999999999994" x14ac:dyDescent="0.3">
      <c r="A268" s="3">
        <v>44812</v>
      </c>
      <c r="B268" s="16" t="s">
        <v>10503</v>
      </c>
      <c r="C268" s="16" t="s">
        <v>10504</v>
      </c>
      <c r="D268" s="16">
        <v>2</v>
      </c>
      <c r="E268" s="16" t="s">
        <v>10505</v>
      </c>
      <c r="F268" s="16" t="s">
        <v>10506</v>
      </c>
      <c r="G268" s="16" t="s">
        <v>368</v>
      </c>
      <c r="H268" s="16" t="s">
        <v>643</v>
      </c>
      <c r="I268" s="16" t="s">
        <v>10507</v>
      </c>
      <c r="J268" s="18">
        <v>22588.31</v>
      </c>
      <c r="K268" s="6" t="s">
        <v>2024</v>
      </c>
    </row>
    <row r="269" spans="1:11" ht="51" x14ac:dyDescent="0.3">
      <c r="A269" s="3">
        <v>44812</v>
      </c>
      <c r="B269" s="16" t="s">
        <v>10508</v>
      </c>
      <c r="C269" s="16" t="s">
        <v>10509</v>
      </c>
      <c r="D269" s="16">
        <v>3</v>
      </c>
      <c r="E269" s="16" t="s">
        <v>10510</v>
      </c>
      <c r="F269" s="16" t="s">
        <v>10511</v>
      </c>
      <c r="G269" s="16" t="s">
        <v>368</v>
      </c>
      <c r="H269" s="16" t="s">
        <v>866</v>
      </c>
      <c r="I269" s="16" t="s">
        <v>10512</v>
      </c>
      <c r="J269" s="18">
        <v>6838.23</v>
      </c>
      <c r="K269" s="6" t="s">
        <v>2024</v>
      </c>
    </row>
    <row r="270" spans="1:11" ht="61.2" x14ac:dyDescent="0.3">
      <c r="A270" s="3">
        <v>44812</v>
      </c>
      <c r="B270" s="16" t="s">
        <v>10513</v>
      </c>
      <c r="C270" s="16" t="s">
        <v>10514</v>
      </c>
      <c r="D270" s="16">
        <v>1</v>
      </c>
      <c r="E270" s="16" t="s">
        <v>10515</v>
      </c>
      <c r="F270" s="16" t="s">
        <v>2201</v>
      </c>
      <c r="G270" s="16" t="s">
        <v>363</v>
      </c>
      <c r="H270" s="16" t="s">
        <v>813</v>
      </c>
      <c r="I270" s="16" t="s">
        <v>10516</v>
      </c>
      <c r="J270" s="18">
        <v>0</v>
      </c>
      <c r="K270" s="6" t="s">
        <v>2024</v>
      </c>
    </row>
    <row r="271" spans="1:11" ht="81.599999999999994" x14ac:dyDescent="0.3">
      <c r="A271" s="3">
        <v>44812</v>
      </c>
      <c r="B271" s="16" t="s">
        <v>10409</v>
      </c>
      <c r="C271" s="16" t="s">
        <v>10517</v>
      </c>
      <c r="D271" s="16">
        <v>2</v>
      </c>
      <c r="E271" s="16" t="s">
        <v>10518</v>
      </c>
      <c r="F271" s="16" t="s">
        <v>10411</v>
      </c>
      <c r="G271" s="16" t="s">
        <v>478</v>
      </c>
      <c r="H271" s="16" t="s">
        <v>851</v>
      </c>
      <c r="I271" s="16" t="s">
        <v>10519</v>
      </c>
      <c r="J271" s="18">
        <v>0</v>
      </c>
      <c r="K271" s="6" t="s">
        <v>2024</v>
      </c>
    </row>
    <row r="272" spans="1:11" ht="61.2" x14ac:dyDescent="0.3">
      <c r="A272" s="3">
        <v>44812</v>
      </c>
      <c r="B272" s="16" t="s">
        <v>10520</v>
      </c>
      <c r="C272" s="16" t="s">
        <v>10521</v>
      </c>
      <c r="D272" s="16">
        <v>2</v>
      </c>
      <c r="E272" s="16" t="s">
        <v>10522</v>
      </c>
      <c r="F272" s="16" t="s">
        <v>4954</v>
      </c>
      <c r="G272" s="16" t="s">
        <v>363</v>
      </c>
      <c r="H272" s="16" t="s">
        <v>903</v>
      </c>
      <c r="I272" s="16" t="s">
        <v>10523</v>
      </c>
      <c r="J272" s="18">
        <v>709.52</v>
      </c>
      <c r="K272" s="6" t="s">
        <v>2024</v>
      </c>
    </row>
    <row r="273" spans="1:11" ht="40.799999999999997" x14ac:dyDescent="0.3">
      <c r="A273" s="3">
        <v>44812</v>
      </c>
      <c r="B273" s="16" t="s">
        <v>10455</v>
      </c>
      <c r="C273" s="16" t="s">
        <v>10524</v>
      </c>
      <c r="D273" s="16">
        <v>1</v>
      </c>
      <c r="E273" s="16" t="s">
        <v>5030</v>
      </c>
      <c r="F273" s="16" t="s">
        <v>5553</v>
      </c>
      <c r="G273" s="16" t="s">
        <v>478</v>
      </c>
      <c r="H273" s="16" t="s">
        <v>813</v>
      </c>
      <c r="I273" s="16" t="s">
        <v>10525</v>
      </c>
      <c r="J273" s="18">
        <v>0</v>
      </c>
      <c r="K273" s="6" t="s">
        <v>2024</v>
      </c>
    </row>
    <row r="274" spans="1:11" ht="40.799999999999997" x14ac:dyDescent="0.3">
      <c r="A274" s="3">
        <v>44812</v>
      </c>
      <c r="B274" s="16" t="s">
        <v>10526</v>
      </c>
      <c r="C274" s="16" t="s">
        <v>10527</v>
      </c>
      <c r="D274" s="16">
        <v>1</v>
      </c>
      <c r="E274" s="16" t="s">
        <v>5030</v>
      </c>
      <c r="F274" s="16" t="s">
        <v>5553</v>
      </c>
      <c r="G274" s="16" t="s">
        <v>478</v>
      </c>
      <c r="H274" s="16" t="s">
        <v>813</v>
      </c>
      <c r="I274" s="16" t="s">
        <v>10525</v>
      </c>
      <c r="J274" s="18">
        <v>0</v>
      </c>
      <c r="K274" s="6" t="s">
        <v>2024</v>
      </c>
    </row>
    <row r="275" spans="1:11" ht="51" x14ac:dyDescent="0.3">
      <c r="A275" s="3">
        <v>44840</v>
      </c>
      <c r="B275" s="16" t="s">
        <v>11073</v>
      </c>
      <c r="C275" s="16" t="s">
        <v>11074</v>
      </c>
      <c r="D275" s="16">
        <v>1</v>
      </c>
      <c r="E275" s="16" t="s">
        <v>4392</v>
      </c>
      <c r="F275" s="16" t="s">
        <v>3722</v>
      </c>
      <c r="G275" s="16" t="s">
        <v>363</v>
      </c>
      <c r="H275" s="16" t="s">
        <v>813</v>
      </c>
      <c r="I275" s="16" t="s">
        <v>11075</v>
      </c>
      <c r="J275" s="18">
        <v>0</v>
      </c>
      <c r="K275" s="6" t="s">
        <v>2024</v>
      </c>
    </row>
    <row r="276" spans="1:11" ht="51" x14ac:dyDescent="0.3">
      <c r="A276" s="3">
        <v>44840</v>
      </c>
      <c r="B276" s="16" t="s">
        <v>11076</v>
      </c>
      <c r="C276" s="16" t="s">
        <v>11077</v>
      </c>
      <c r="D276" s="16">
        <v>2</v>
      </c>
      <c r="E276" s="16" t="s">
        <v>11078</v>
      </c>
      <c r="F276" s="16" t="s">
        <v>11079</v>
      </c>
      <c r="G276" s="16" t="s">
        <v>363</v>
      </c>
      <c r="H276" s="16" t="s">
        <v>634</v>
      </c>
      <c r="I276" s="16" t="s">
        <v>11080</v>
      </c>
      <c r="J276" s="18">
        <v>11375.73</v>
      </c>
      <c r="K276" s="6" t="s">
        <v>2024</v>
      </c>
    </row>
    <row r="277" spans="1:11" ht="51" x14ac:dyDescent="0.3">
      <c r="A277" s="3">
        <v>44840</v>
      </c>
      <c r="B277" s="16" t="s">
        <v>11081</v>
      </c>
      <c r="C277" s="16" t="s">
        <v>11082</v>
      </c>
      <c r="D277" s="16">
        <v>2</v>
      </c>
      <c r="E277" s="16" t="s">
        <v>4392</v>
      </c>
      <c r="F277" s="16" t="s">
        <v>5465</v>
      </c>
      <c r="G277" s="16" t="s">
        <v>363</v>
      </c>
      <c r="H277" s="16" t="s">
        <v>813</v>
      </c>
      <c r="I277" s="16" t="s">
        <v>11083</v>
      </c>
      <c r="J277" s="18">
        <v>0</v>
      </c>
      <c r="K277" s="6" t="s">
        <v>2024</v>
      </c>
    </row>
    <row r="278" spans="1:11" ht="40.799999999999997" x14ac:dyDescent="0.3">
      <c r="A278" s="3">
        <v>44840</v>
      </c>
      <c r="B278" s="16" t="s">
        <v>11084</v>
      </c>
      <c r="C278" s="16" t="s">
        <v>11085</v>
      </c>
      <c r="D278" s="16">
        <v>2</v>
      </c>
      <c r="E278" s="16" t="s">
        <v>4991</v>
      </c>
      <c r="F278" s="16" t="s">
        <v>11086</v>
      </c>
      <c r="G278" s="16" t="s">
        <v>368</v>
      </c>
      <c r="H278" s="16" t="s">
        <v>813</v>
      </c>
      <c r="I278" s="16" t="s">
        <v>11087</v>
      </c>
      <c r="J278" s="18">
        <v>0</v>
      </c>
      <c r="K278" s="6" t="s">
        <v>2024</v>
      </c>
    </row>
    <row r="279" spans="1:11" ht="51" x14ac:dyDescent="0.3">
      <c r="A279" s="3">
        <v>44840</v>
      </c>
      <c r="B279" s="16" t="s">
        <v>11088</v>
      </c>
      <c r="C279" s="16" t="s">
        <v>11089</v>
      </c>
      <c r="D279" s="16">
        <v>3</v>
      </c>
      <c r="E279" s="4" t="s">
        <v>11090</v>
      </c>
      <c r="F279" s="16" t="s">
        <v>11091</v>
      </c>
      <c r="G279" s="16" t="s">
        <v>368</v>
      </c>
      <c r="H279" s="16" t="s">
        <v>643</v>
      </c>
      <c r="I279" s="16" t="s">
        <v>11092</v>
      </c>
      <c r="J279" s="18">
        <v>25890.11</v>
      </c>
      <c r="K279" s="6" t="s">
        <v>2024</v>
      </c>
    </row>
    <row r="280" spans="1:11" ht="40.799999999999997" x14ac:dyDescent="0.3">
      <c r="A280" s="3">
        <v>44840</v>
      </c>
      <c r="B280" s="16" t="s">
        <v>1425</v>
      </c>
      <c r="C280" s="16" t="s">
        <v>11093</v>
      </c>
      <c r="D280" s="16">
        <v>2</v>
      </c>
      <c r="E280" s="16" t="s">
        <v>11094</v>
      </c>
      <c r="F280" s="16" t="s">
        <v>11095</v>
      </c>
      <c r="G280" s="16" t="s">
        <v>368</v>
      </c>
      <c r="H280" s="16" t="s">
        <v>813</v>
      </c>
      <c r="I280" s="16" t="s">
        <v>11096</v>
      </c>
      <c r="J280" s="18">
        <v>0</v>
      </c>
      <c r="K280" s="6" t="s">
        <v>2024</v>
      </c>
    </row>
    <row r="281" spans="1:11" ht="40.799999999999997" x14ac:dyDescent="0.3">
      <c r="A281" s="3">
        <v>44840</v>
      </c>
      <c r="B281" s="16" t="s">
        <v>1425</v>
      </c>
      <c r="C281" s="16" t="s">
        <v>11097</v>
      </c>
      <c r="D281" s="16">
        <v>7</v>
      </c>
      <c r="E281" s="16" t="s">
        <v>11098</v>
      </c>
      <c r="F281" s="16" t="s">
        <v>11099</v>
      </c>
      <c r="G281" s="16" t="s">
        <v>368</v>
      </c>
      <c r="H281" s="16" t="s">
        <v>851</v>
      </c>
      <c r="I281" s="16" t="s">
        <v>11100</v>
      </c>
      <c r="J281" s="18">
        <v>0</v>
      </c>
      <c r="K281" s="6" t="s">
        <v>2024</v>
      </c>
    </row>
    <row r="282" spans="1:11" ht="51" x14ac:dyDescent="0.3">
      <c r="A282" s="3">
        <v>44840</v>
      </c>
      <c r="B282" s="16" t="s">
        <v>11101</v>
      </c>
      <c r="C282" s="16" t="s">
        <v>11102</v>
      </c>
      <c r="D282" s="16">
        <v>1</v>
      </c>
      <c r="E282" s="16" t="s">
        <v>10493</v>
      </c>
      <c r="F282" s="16" t="s">
        <v>8315</v>
      </c>
      <c r="G282" s="16" t="s">
        <v>478</v>
      </c>
      <c r="H282" s="16" t="s">
        <v>813</v>
      </c>
      <c r="I282" s="16" t="s">
        <v>11103</v>
      </c>
      <c r="J282" s="18">
        <v>0</v>
      </c>
      <c r="K282" s="6" t="s">
        <v>2024</v>
      </c>
    </row>
    <row r="283" spans="1:11" ht="51" x14ac:dyDescent="0.3">
      <c r="A283" s="3">
        <v>44840</v>
      </c>
      <c r="B283" s="16" t="s">
        <v>11104</v>
      </c>
      <c r="C283" s="16" t="s">
        <v>11105</v>
      </c>
      <c r="D283" s="16">
        <v>1</v>
      </c>
      <c r="E283" s="16" t="s">
        <v>11106</v>
      </c>
      <c r="F283" s="16" t="s">
        <v>4064</v>
      </c>
      <c r="G283" s="16" t="s">
        <v>478</v>
      </c>
      <c r="H283" s="16" t="s">
        <v>813</v>
      </c>
      <c r="I283" s="16" t="s">
        <v>11107</v>
      </c>
      <c r="J283" s="18">
        <v>0</v>
      </c>
      <c r="K283" s="6" t="s">
        <v>2024</v>
      </c>
    </row>
    <row r="284" spans="1:11" ht="51" x14ac:dyDescent="0.3">
      <c r="A284" s="3">
        <v>44840</v>
      </c>
      <c r="B284" s="16" t="s">
        <v>11108</v>
      </c>
      <c r="C284" s="16" t="s">
        <v>11109</v>
      </c>
      <c r="D284" s="16">
        <v>1</v>
      </c>
      <c r="E284" s="16" t="s">
        <v>9689</v>
      </c>
      <c r="F284" s="16" t="s">
        <v>11005</v>
      </c>
      <c r="G284" s="16" t="s">
        <v>363</v>
      </c>
      <c r="H284" s="16" t="s">
        <v>813</v>
      </c>
      <c r="I284" s="16" t="s">
        <v>11110</v>
      </c>
      <c r="J284" s="18">
        <v>0</v>
      </c>
      <c r="K284" s="6" t="s">
        <v>2024</v>
      </c>
    </row>
    <row r="285" spans="1:11" ht="71.400000000000006" x14ac:dyDescent="0.3">
      <c r="A285" s="3">
        <v>44840</v>
      </c>
      <c r="B285" s="16" t="s">
        <v>11111</v>
      </c>
      <c r="C285" s="16" t="s">
        <v>11112</v>
      </c>
      <c r="D285" s="16">
        <v>2</v>
      </c>
      <c r="E285" s="16" t="s">
        <v>11113</v>
      </c>
      <c r="F285" s="16" t="s">
        <v>11114</v>
      </c>
      <c r="G285" s="16" t="s">
        <v>363</v>
      </c>
      <c r="H285" s="16" t="s">
        <v>763</v>
      </c>
      <c r="I285" s="16" t="s">
        <v>11115</v>
      </c>
      <c r="J285" s="18">
        <v>2031.82</v>
      </c>
      <c r="K285" s="6" t="s">
        <v>2024</v>
      </c>
    </row>
    <row r="286" spans="1:11" ht="40.799999999999997" x14ac:dyDescent="0.3">
      <c r="A286" s="3">
        <v>44840</v>
      </c>
      <c r="B286" s="16" t="s">
        <v>11116</v>
      </c>
      <c r="C286" s="16" t="s">
        <v>11117</v>
      </c>
      <c r="D286" s="16">
        <v>3</v>
      </c>
      <c r="E286" s="16" t="s">
        <v>8642</v>
      </c>
      <c r="F286" s="16" t="s">
        <v>3424</v>
      </c>
      <c r="G286" s="16" t="s">
        <v>363</v>
      </c>
      <c r="H286" s="16" t="s">
        <v>8644</v>
      </c>
      <c r="I286" s="16" t="s">
        <v>11118</v>
      </c>
      <c r="J286" s="18">
        <v>0</v>
      </c>
      <c r="K286" s="6" t="s">
        <v>2024</v>
      </c>
    </row>
    <row r="287" spans="1:11" ht="40.799999999999997" x14ac:dyDescent="0.3">
      <c r="A287" s="3">
        <v>44840</v>
      </c>
      <c r="B287" s="16" t="s">
        <v>11119</v>
      </c>
      <c r="C287" s="16" t="s">
        <v>11120</v>
      </c>
      <c r="D287" s="16">
        <v>2</v>
      </c>
      <c r="E287" s="16" t="s">
        <v>892</v>
      </c>
      <c r="F287" s="16" t="s">
        <v>11121</v>
      </c>
      <c r="G287" s="16" t="s">
        <v>368</v>
      </c>
      <c r="H287" s="16" t="s">
        <v>866</v>
      </c>
      <c r="I287" s="16" t="s">
        <v>11122</v>
      </c>
      <c r="J287" s="18">
        <v>7004.37</v>
      </c>
      <c r="K287" s="6" t="s">
        <v>2024</v>
      </c>
    </row>
    <row r="288" spans="1:11" ht="40.799999999999997" x14ac:dyDescent="0.3">
      <c r="A288" s="3">
        <v>44840</v>
      </c>
      <c r="B288" s="16" t="s">
        <v>11123</v>
      </c>
      <c r="C288" s="16" t="s">
        <v>11124</v>
      </c>
      <c r="D288" s="16">
        <v>3</v>
      </c>
      <c r="E288" s="16" t="s">
        <v>9617</v>
      </c>
      <c r="F288" s="16" t="s">
        <v>5660</v>
      </c>
      <c r="G288" s="16" t="s">
        <v>363</v>
      </c>
      <c r="H288" s="16" t="s">
        <v>11125</v>
      </c>
      <c r="I288" s="16" t="s">
        <v>11126</v>
      </c>
      <c r="J288" s="18">
        <v>102.7</v>
      </c>
      <c r="K288" s="6" t="s">
        <v>2024</v>
      </c>
    </row>
    <row r="289" spans="1:11" ht="81.599999999999994" x14ac:dyDescent="0.3">
      <c r="A289" s="3">
        <v>44840</v>
      </c>
      <c r="B289" s="16" t="s">
        <v>11127</v>
      </c>
      <c r="C289" s="16" t="s">
        <v>11128</v>
      </c>
      <c r="D289" s="16">
        <v>1</v>
      </c>
      <c r="E289" s="16" t="s">
        <v>11129</v>
      </c>
      <c r="F289" s="16" t="s">
        <v>2851</v>
      </c>
      <c r="G289" s="16" t="s">
        <v>363</v>
      </c>
      <c r="H289" s="16" t="s">
        <v>813</v>
      </c>
      <c r="I289" s="16" t="s">
        <v>11130</v>
      </c>
      <c r="J289" s="18">
        <v>0</v>
      </c>
      <c r="K289" s="6" t="s">
        <v>2024</v>
      </c>
    </row>
    <row r="290" spans="1:11" ht="51" x14ac:dyDescent="0.3">
      <c r="A290" s="3">
        <v>44840</v>
      </c>
      <c r="B290" s="16" t="s">
        <v>11131</v>
      </c>
      <c r="C290" s="16" t="s">
        <v>11132</v>
      </c>
      <c r="D290" s="16">
        <v>2</v>
      </c>
      <c r="E290" s="16" t="s">
        <v>11133</v>
      </c>
      <c r="F290" s="16" t="s">
        <v>11134</v>
      </c>
      <c r="G290" s="16" t="s">
        <v>363</v>
      </c>
      <c r="H290" s="16" t="s">
        <v>8598</v>
      </c>
      <c r="I290" s="16" t="s">
        <v>11135</v>
      </c>
      <c r="J290" s="18">
        <v>1257.73</v>
      </c>
      <c r="K290" s="6" t="s">
        <v>2024</v>
      </c>
    </row>
    <row r="291" spans="1:11" ht="61.2" x14ac:dyDescent="0.3">
      <c r="A291" s="3">
        <v>44840</v>
      </c>
      <c r="B291" s="16" t="s">
        <v>11060</v>
      </c>
      <c r="C291" s="16" t="s">
        <v>11136</v>
      </c>
      <c r="D291" s="16">
        <v>1</v>
      </c>
      <c r="E291" s="16" t="s">
        <v>11137</v>
      </c>
      <c r="F291" s="16" t="s">
        <v>3445</v>
      </c>
      <c r="G291" s="16" t="s">
        <v>478</v>
      </c>
      <c r="H291" s="16" t="s">
        <v>813</v>
      </c>
      <c r="I291" s="16" t="s">
        <v>11138</v>
      </c>
      <c r="J291" s="18">
        <v>0</v>
      </c>
      <c r="K291" s="6" t="s">
        <v>2024</v>
      </c>
    </row>
    <row r="292" spans="1:11" ht="61.2" x14ac:dyDescent="0.3">
      <c r="A292" s="3">
        <v>44840</v>
      </c>
      <c r="B292" s="16" t="s">
        <v>11139</v>
      </c>
      <c r="C292" s="16" t="s">
        <v>11140</v>
      </c>
      <c r="D292" s="16">
        <v>1</v>
      </c>
      <c r="E292" s="16" t="s">
        <v>11141</v>
      </c>
      <c r="F292" s="16" t="s">
        <v>11142</v>
      </c>
      <c r="G292" s="16" t="s">
        <v>363</v>
      </c>
      <c r="H292" s="16" t="s">
        <v>813</v>
      </c>
      <c r="I292" s="16" t="s">
        <v>11143</v>
      </c>
      <c r="J292" s="18">
        <v>0</v>
      </c>
      <c r="K292" s="6" t="s">
        <v>2024</v>
      </c>
    </row>
    <row r="293" spans="1:11" ht="91.8" x14ac:dyDescent="0.3">
      <c r="A293" s="3">
        <v>44840</v>
      </c>
      <c r="B293" s="16" t="s">
        <v>11144</v>
      </c>
      <c r="C293" s="16" t="s">
        <v>11145</v>
      </c>
      <c r="D293" s="16">
        <v>1</v>
      </c>
      <c r="E293" s="16" t="s">
        <v>5132</v>
      </c>
      <c r="F293" s="16" t="s">
        <v>3834</v>
      </c>
      <c r="G293" s="16" t="s">
        <v>478</v>
      </c>
      <c r="H293" s="16" t="s">
        <v>813</v>
      </c>
      <c r="I293" s="16" t="s">
        <v>11146</v>
      </c>
      <c r="J293" s="18">
        <v>0</v>
      </c>
      <c r="K293" s="6" t="s">
        <v>2024</v>
      </c>
    </row>
    <row r="294" spans="1:11" ht="61.2" x14ac:dyDescent="0.3">
      <c r="A294" s="3">
        <v>44840</v>
      </c>
      <c r="B294" s="16" t="s">
        <v>7201</v>
      </c>
      <c r="C294" s="16" t="s">
        <v>11147</v>
      </c>
      <c r="D294" s="16">
        <v>10</v>
      </c>
      <c r="E294" s="16" t="s">
        <v>11148</v>
      </c>
      <c r="F294" s="16" t="s">
        <v>11149</v>
      </c>
      <c r="G294" s="16" t="s">
        <v>368</v>
      </c>
      <c r="H294" s="16" t="s">
        <v>1606</v>
      </c>
      <c r="I294" s="16" t="s">
        <v>11150</v>
      </c>
      <c r="J294" s="18">
        <v>4068.62</v>
      </c>
      <c r="K294" s="6" t="s">
        <v>2024</v>
      </c>
    </row>
    <row r="295" spans="1:11" ht="51" x14ac:dyDescent="0.3">
      <c r="A295" s="3">
        <v>44874</v>
      </c>
      <c r="B295" s="16" t="s">
        <v>11701</v>
      </c>
      <c r="C295" s="16" t="s">
        <v>11702</v>
      </c>
      <c r="D295" s="16">
        <v>2</v>
      </c>
      <c r="E295" s="16" t="s">
        <v>4360</v>
      </c>
      <c r="F295" s="16" t="s">
        <v>11703</v>
      </c>
      <c r="G295" s="16" t="s">
        <v>363</v>
      </c>
      <c r="H295" s="16" t="s">
        <v>468</v>
      </c>
      <c r="I295" s="16" t="s">
        <v>11704</v>
      </c>
      <c r="J295" s="18">
        <v>574.86</v>
      </c>
      <c r="K295" s="6" t="s">
        <v>2024</v>
      </c>
    </row>
    <row r="296" spans="1:11" ht="51" x14ac:dyDescent="0.3">
      <c r="A296" s="3">
        <v>44874</v>
      </c>
      <c r="B296" s="16" t="s">
        <v>11705</v>
      </c>
      <c r="C296" s="16" t="s">
        <v>11706</v>
      </c>
      <c r="D296" s="16">
        <v>1</v>
      </c>
      <c r="E296" s="16" t="s">
        <v>4392</v>
      </c>
      <c r="F296" s="16" t="s">
        <v>11707</v>
      </c>
      <c r="G296" s="16" t="s">
        <v>363</v>
      </c>
      <c r="H296" s="16" t="s">
        <v>813</v>
      </c>
      <c r="I296" s="16" t="s">
        <v>11708</v>
      </c>
      <c r="J296" s="18">
        <v>0</v>
      </c>
      <c r="K296" s="6" t="s">
        <v>2024</v>
      </c>
    </row>
    <row r="297" spans="1:11" ht="81.599999999999994" x14ac:dyDescent="0.3">
      <c r="A297" s="3">
        <v>44874</v>
      </c>
      <c r="B297" s="16" t="s">
        <v>11709</v>
      </c>
      <c r="C297" s="16" t="s">
        <v>11710</v>
      </c>
      <c r="D297" s="16">
        <v>4</v>
      </c>
      <c r="E297" s="16" t="s">
        <v>11711</v>
      </c>
      <c r="F297" s="16" t="s">
        <v>4895</v>
      </c>
      <c r="G297" s="16" t="s">
        <v>363</v>
      </c>
      <c r="H297" s="16" t="s">
        <v>8598</v>
      </c>
      <c r="I297" s="16" t="s">
        <v>11712</v>
      </c>
      <c r="J297" s="18">
        <v>3398.88</v>
      </c>
      <c r="K297" s="6" t="s">
        <v>2024</v>
      </c>
    </row>
    <row r="298" spans="1:11" ht="30.6" x14ac:dyDescent="0.3">
      <c r="A298" s="3">
        <v>44874</v>
      </c>
      <c r="B298" s="16" t="s">
        <v>9630</v>
      </c>
      <c r="C298" s="16" t="s">
        <v>11713</v>
      </c>
      <c r="D298" s="16">
        <v>7</v>
      </c>
      <c r="E298" s="16" t="s">
        <v>11714</v>
      </c>
      <c r="F298" s="16" t="s">
        <v>9632</v>
      </c>
      <c r="G298" s="16" t="s">
        <v>368</v>
      </c>
      <c r="H298" s="16" t="s">
        <v>643</v>
      </c>
      <c r="I298" s="16" t="s">
        <v>11715</v>
      </c>
      <c r="J298" s="18">
        <v>40198.01</v>
      </c>
      <c r="K298" s="6" t="s">
        <v>2024</v>
      </c>
    </row>
    <row r="299" spans="1:11" ht="30.6" x14ac:dyDescent="0.3">
      <c r="A299" s="3">
        <v>44874</v>
      </c>
      <c r="B299" s="16" t="s">
        <v>11716</v>
      </c>
      <c r="C299" s="16" t="s">
        <v>11717</v>
      </c>
      <c r="D299" s="16">
        <v>3</v>
      </c>
      <c r="E299" s="16" t="s">
        <v>5038</v>
      </c>
      <c r="F299" s="16" t="s">
        <v>11718</v>
      </c>
      <c r="G299" s="16" t="s">
        <v>363</v>
      </c>
      <c r="H299" s="16" t="s">
        <v>866</v>
      </c>
      <c r="I299" s="16" t="s">
        <v>11719</v>
      </c>
      <c r="J299" s="18">
        <v>4084.8</v>
      </c>
      <c r="K299" s="6" t="s">
        <v>2024</v>
      </c>
    </row>
    <row r="300" spans="1:11" ht="61.2" x14ac:dyDescent="0.3">
      <c r="A300" s="3">
        <v>44874</v>
      </c>
      <c r="B300" s="16" t="s">
        <v>11720</v>
      </c>
      <c r="C300" s="16" t="s">
        <v>11721</v>
      </c>
      <c r="D300" s="16">
        <v>5</v>
      </c>
      <c r="E300" s="16" t="s">
        <v>11722</v>
      </c>
      <c r="F300" s="16" t="s">
        <v>11723</v>
      </c>
      <c r="G300" s="16" t="s">
        <v>368</v>
      </c>
      <c r="H300" s="16" t="s">
        <v>1606</v>
      </c>
      <c r="I300" s="16" t="s">
        <v>11724</v>
      </c>
      <c r="J300" s="18">
        <v>8047.36</v>
      </c>
      <c r="K300" s="6" t="s">
        <v>2024</v>
      </c>
    </row>
    <row r="301" spans="1:11" ht="40.799999999999997" x14ac:dyDescent="0.3">
      <c r="A301" s="3">
        <v>44874</v>
      </c>
      <c r="B301" s="16" t="s">
        <v>11725</v>
      </c>
      <c r="C301" s="16" t="s">
        <v>11726</v>
      </c>
      <c r="D301" s="16">
        <v>2</v>
      </c>
      <c r="E301" s="16" t="s">
        <v>11727</v>
      </c>
      <c r="F301" s="16" t="s">
        <v>11412</v>
      </c>
      <c r="G301" s="16" t="s">
        <v>363</v>
      </c>
      <c r="H301" s="16" t="s">
        <v>813</v>
      </c>
      <c r="I301" s="16" t="s">
        <v>11728</v>
      </c>
      <c r="J301" s="18">
        <v>0</v>
      </c>
      <c r="K301" s="6" t="s">
        <v>2024</v>
      </c>
    </row>
    <row r="302" spans="1:11" ht="40.799999999999997" x14ac:dyDescent="0.3">
      <c r="A302" s="3">
        <v>44874</v>
      </c>
      <c r="B302" s="16" t="s">
        <v>11729</v>
      </c>
      <c r="C302" s="16" t="s">
        <v>11730</v>
      </c>
      <c r="D302" s="16">
        <v>1</v>
      </c>
      <c r="E302" s="16" t="s">
        <v>11731</v>
      </c>
      <c r="F302" s="16" t="s">
        <v>4215</v>
      </c>
      <c r="G302" s="16" t="s">
        <v>363</v>
      </c>
      <c r="H302" s="16" t="s">
        <v>362</v>
      </c>
      <c r="I302" s="16" t="s">
        <v>11732</v>
      </c>
      <c r="J302" s="18">
        <v>1789.87</v>
      </c>
      <c r="K302" s="6" t="s">
        <v>2024</v>
      </c>
    </row>
    <row r="303" spans="1:11" ht="40.799999999999997" x14ac:dyDescent="0.3">
      <c r="A303" s="3">
        <v>44874</v>
      </c>
      <c r="B303" s="16" t="s">
        <v>11733</v>
      </c>
      <c r="C303" s="16" t="s">
        <v>11734</v>
      </c>
      <c r="D303" s="16">
        <v>2</v>
      </c>
      <c r="E303" s="16" t="s">
        <v>7569</v>
      </c>
      <c r="F303" s="16" t="s">
        <v>11735</v>
      </c>
      <c r="G303" s="16" t="s">
        <v>363</v>
      </c>
      <c r="H303" s="16" t="s">
        <v>903</v>
      </c>
      <c r="I303" s="16" t="s">
        <v>11736</v>
      </c>
      <c r="J303" s="18">
        <v>4666.66</v>
      </c>
      <c r="K303" s="6" t="s">
        <v>2024</v>
      </c>
    </row>
    <row r="304" spans="1:11" ht="40.799999999999997" x14ac:dyDescent="0.3">
      <c r="A304" s="3">
        <v>44874</v>
      </c>
      <c r="B304" s="16" t="s">
        <v>10917</v>
      </c>
      <c r="C304" s="16" t="s">
        <v>11737</v>
      </c>
      <c r="D304" s="16">
        <v>3</v>
      </c>
      <c r="E304" s="16" t="s">
        <v>8577</v>
      </c>
      <c r="F304" s="16" t="s">
        <v>11735</v>
      </c>
      <c r="G304" s="16" t="s">
        <v>363</v>
      </c>
      <c r="H304" s="16" t="s">
        <v>643</v>
      </c>
      <c r="I304" s="16" t="s">
        <v>11738</v>
      </c>
      <c r="J304" s="18">
        <v>6992.55</v>
      </c>
      <c r="K304" s="6" t="s">
        <v>2024</v>
      </c>
    </row>
    <row r="305" spans="1:11" ht="40.799999999999997" x14ac:dyDescent="0.3">
      <c r="A305" s="3">
        <v>44874</v>
      </c>
      <c r="B305" s="16" t="s">
        <v>11739</v>
      </c>
      <c r="C305" s="16" t="s">
        <v>11740</v>
      </c>
      <c r="D305" s="16">
        <v>11</v>
      </c>
      <c r="E305" s="16" t="s">
        <v>7569</v>
      </c>
      <c r="F305" s="16" t="s">
        <v>2360</v>
      </c>
      <c r="G305" s="16" t="s">
        <v>478</v>
      </c>
      <c r="H305" s="16" t="s">
        <v>383</v>
      </c>
      <c r="I305" s="16" t="s">
        <v>11741</v>
      </c>
      <c r="J305" s="18">
        <v>770.94</v>
      </c>
      <c r="K305" s="6" t="s">
        <v>2024</v>
      </c>
    </row>
    <row r="306" spans="1:11" ht="81.599999999999994" x14ac:dyDescent="0.3">
      <c r="A306" s="3">
        <v>44874</v>
      </c>
      <c r="B306" s="16" t="s">
        <v>11742</v>
      </c>
      <c r="C306" s="16" t="s">
        <v>11743</v>
      </c>
      <c r="D306" s="16">
        <v>3</v>
      </c>
      <c r="E306" s="16" t="s">
        <v>7569</v>
      </c>
      <c r="F306" s="16" t="s">
        <v>11744</v>
      </c>
      <c r="G306" s="16" t="s">
        <v>368</v>
      </c>
      <c r="H306" s="16" t="s">
        <v>643</v>
      </c>
      <c r="I306" s="16" t="s">
        <v>11745</v>
      </c>
      <c r="J306" s="18">
        <v>64983.6</v>
      </c>
      <c r="K306" s="6" t="s">
        <v>2024</v>
      </c>
    </row>
    <row r="307" spans="1:11" ht="61.2" x14ac:dyDescent="0.3">
      <c r="A307" s="3">
        <v>44874</v>
      </c>
      <c r="B307" s="16" t="s">
        <v>11746</v>
      </c>
      <c r="C307" s="16" t="s">
        <v>11747</v>
      </c>
      <c r="D307" s="16">
        <v>7</v>
      </c>
      <c r="E307" s="16" t="s">
        <v>991</v>
      </c>
      <c r="F307" s="16" t="s">
        <v>11748</v>
      </c>
      <c r="G307" s="16" t="s">
        <v>368</v>
      </c>
      <c r="H307" s="16" t="s">
        <v>8598</v>
      </c>
      <c r="I307" s="16" t="s">
        <v>11749</v>
      </c>
      <c r="J307" s="18">
        <v>8361.15</v>
      </c>
      <c r="K307" s="6" t="s">
        <v>2024</v>
      </c>
    </row>
    <row r="308" spans="1:11" ht="30.6" x14ac:dyDescent="0.3">
      <c r="A308" s="3">
        <v>44874</v>
      </c>
      <c r="B308" s="16" t="s">
        <v>5134</v>
      </c>
      <c r="C308" s="16" t="s">
        <v>11750</v>
      </c>
      <c r="D308" s="16">
        <v>3</v>
      </c>
      <c r="E308" s="16" t="s">
        <v>11751</v>
      </c>
      <c r="F308" s="16" t="s">
        <v>11752</v>
      </c>
      <c r="G308" s="16" t="s">
        <v>368</v>
      </c>
      <c r="H308" s="16" t="s">
        <v>643</v>
      </c>
      <c r="I308" s="16" t="s">
        <v>11753</v>
      </c>
      <c r="J308" s="18">
        <v>3067.15</v>
      </c>
      <c r="K308" s="6" t="s">
        <v>2024</v>
      </c>
    </row>
    <row r="309" spans="1:11" ht="40.799999999999997" x14ac:dyDescent="0.3">
      <c r="A309" s="3">
        <v>44874</v>
      </c>
      <c r="B309" s="16" t="s">
        <v>11754</v>
      </c>
      <c r="C309" s="16" t="s">
        <v>11755</v>
      </c>
      <c r="D309" s="16">
        <v>4</v>
      </c>
      <c r="E309" s="16" t="s">
        <v>11756</v>
      </c>
      <c r="F309" s="16" t="s">
        <v>11757</v>
      </c>
      <c r="G309" s="16" t="s">
        <v>368</v>
      </c>
      <c r="H309" s="16" t="s">
        <v>643</v>
      </c>
      <c r="I309" s="16" t="s">
        <v>11758</v>
      </c>
      <c r="J309" s="18">
        <v>8585.0499999999993</v>
      </c>
      <c r="K309" s="6" t="s">
        <v>2024</v>
      </c>
    </row>
    <row r="310" spans="1:11" ht="30.6" x14ac:dyDescent="0.3">
      <c r="A310" s="3">
        <v>44874</v>
      </c>
      <c r="B310" s="16" t="s">
        <v>11759</v>
      </c>
      <c r="C310" s="16" t="s">
        <v>11760</v>
      </c>
      <c r="D310" s="16">
        <v>3</v>
      </c>
      <c r="E310" s="16" t="s">
        <v>11761</v>
      </c>
      <c r="F310" s="16" t="s">
        <v>11762</v>
      </c>
      <c r="G310" s="16" t="s">
        <v>368</v>
      </c>
      <c r="H310" s="16" t="s">
        <v>643</v>
      </c>
      <c r="I310" s="16" t="s">
        <v>11763</v>
      </c>
      <c r="J310" s="18">
        <v>3147.98</v>
      </c>
      <c r="K310" s="6" t="s">
        <v>2024</v>
      </c>
    </row>
    <row r="311" spans="1:11" ht="40.799999999999997" x14ac:dyDescent="0.3">
      <c r="A311" s="3">
        <v>44874</v>
      </c>
      <c r="B311" s="16" t="s">
        <v>11764</v>
      </c>
      <c r="C311" s="16" t="s">
        <v>11765</v>
      </c>
      <c r="D311" s="16">
        <v>3</v>
      </c>
      <c r="E311" s="16" t="s">
        <v>991</v>
      </c>
      <c r="F311" s="16" t="s">
        <v>11766</v>
      </c>
      <c r="G311" s="16" t="s">
        <v>368</v>
      </c>
      <c r="H311" s="16" t="s">
        <v>866</v>
      </c>
      <c r="I311" s="16" t="s">
        <v>11767</v>
      </c>
      <c r="J311" s="18">
        <v>859.74</v>
      </c>
      <c r="K311" s="6" t="s">
        <v>2024</v>
      </c>
    </row>
    <row r="312" spans="1:11" ht="71.400000000000006" x14ac:dyDescent="0.3">
      <c r="A312" s="3">
        <v>44874</v>
      </c>
      <c r="B312" s="16" t="s">
        <v>11768</v>
      </c>
      <c r="C312" s="16" t="s">
        <v>11769</v>
      </c>
      <c r="D312" s="16">
        <v>1</v>
      </c>
      <c r="E312" s="16" t="s">
        <v>11770</v>
      </c>
      <c r="F312" s="16" t="s">
        <v>11771</v>
      </c>
      <c r="G312" s="16" t="s">
        <v>363</v>
      </c>
      <c r="H312" s="16" t="s">
        <v>468</v>
      </c>
      <c r="I312" s="16" t="s">
        <v>11772</v>
      </c>
      <c r="J312" s="18">
        <v>3875.08</v>
      </c>
      <c r="K312" s="6" t="s">
        <v>2024</v>
      </c>
    </row>
    <row r="313" spans="1:11" ht="81.599999999999994" x14ac:dyDescent="0.3">
      <c r="A313" s="3">
        <v>44874</v>
      </c>
      <c r="B313" s="16" t="s">
        <v>11773</v>
      </c>
      <c r="C313" s="16" t="s">
        <v>11774</v>
      </c>
      <c r="D313" s="16">
        <v>2</v>
      </c>
      <c r="E313" s="16" t="s">
        <v>11775</v>
      </c>
      <c r="F313" s="16" t="s">
        <v>11776</v>
      </c>
      <c r="G313" s="16" t="s">
        <v>363</v>
      </c>
      <c r="H313" s="16" t="s">
        <v>813</v>
      </c>
      <c r="I313" s="16" t="s">
        <v>11777</v>
      </c>
      <c r="J313" s="18">
        <v>0</v>
      </c>
      <c r="K313" s="6" t="s">
        <v>2024</v>
      </c>
    </row>
    <row r="314" spans="1:11" ht="71.400000000000006" x14ac:dyDescent="0.3">
      <c r="A314" s="3">
        <v>44874</v>
      </c>
      <c r="B314" s="16" t="s">
        <v>11778</v>
      </c>
      <c r="C314" s="16" t="s">
        <v>11779</v>
      </c>
      <c r="D314" s="16">
        <v>3</v>
      </c>
      <c r="E314" s="16" t="s">
        <v>11780</v>
      </c>
      <c r="F314" s="16" t="s">
        <v>11781</v>
      </c>
      <c r="G314" s="16" t="s">
        <v>368</v>
      </c>
      <c r="H314" s="16" t="s">
        <v>608</v>
      </c>
      <c r="I314" s="16" t="s">
        <v>11782</v>
      </c>
      <c r="J314" s="18">
        <v>22019.49</v>
      </c>
      <c r="K314" s="6" t="s">
        <v>2024</v>
      </c>
    </row>
    <row r="315" spans="1:11" ht="61.2" x14ac:dyDescent="0.3">
      <c r="A315" s="3">
        <v>44874</v>
      </c>
      <c r="B315" s="16" t="s">
        <v>11783</v>
      </c>
      <c r="C315" s="16" t="s">
        <v>11784</v>
      </c>
      <c r="D315" s="16">
        <v>3</v>
      </c>
      <c r="E315" s="16" t="s">
        <v>11785</v>
      </c>
      <c r="F315" s="16" t="s">
        <v>11786</v>
      </c>
      <c r="G315" s="16" t="s">
        <v>363</v>
      </c>
      <c r="H315" s="16" t="s">
        <v>866</v>
      </c>
      <c r="I315" s="16" t="s">
        <v>11787</v>
      </c>
      <c r="J315" s="18">
        <v>1016.94</v>
      </c>
      <c r="K315" s="6" t="s">
        <v>2024</v>
      </c>
    </row>
    <row r="316" spans="1:11" ht="81.599999999999994" x14ac:dyDescent="0.3">
      <c r="A316" s="3">
        <v>44874</v>
      </c>
      <c r="B316" s="16" t="s">
        <v>11788</v>
      </c>
      <c r="C316" s="16" t="s">
        <v>11789</v>
      </c>
      <c r="D316" s="16">
        <v>2</v>
      </c>
      <c r="E316" s="16" t="s">
        <v>11790</v>
      </c>
      <c r="F316" s="16" t="s">
        <v>11791</v>
      </c>
      <c r="G316" s="16" t="s">
        <v>363</v>
      </c>
      <c r="H316" s="16" t="s">
        <v>643</v>
      </c>
      <c r="I316" s="16" t="s">
        <v>11792</v>
      </c>
      <c r="J316" s="18">
        <v>19705.64</v>
      </c>
      <c r="K316" s="6" t="s">
        <v>2024</v>
      </c>
    </row>
    <row r="317" spans="1:11" ht="51" x14ac:dyDescent="0.3">
      <c r="A317" s="3">
        <v>44874</v>
      </c>
      <c r="B317" s="16" t="s">
        <v>11793</v>
      </c>
      <c r="C317" s="16" t="s">
        <v>11794</v>
      </c>
      <c r="D317" s="16">
        <v>2</v>
      </c>
      <c r="E317" s="16" t="s">
        <v>11795</v>
      </c>
      <c r="F317" s="16" t="s">
        <v>11796</v>
      </c>
      <c r="G317" s="16" t="s">
        <v>363</v>
      </c>
      <c r="H317" s="16" t="s">
        <v>866</v>
      </c>
      <c r="I317" s="16" t="s">
        <v>11797</v>
      </c>
      <c r="J317" s="18">
        <v>681.82</v>
      </c>
      <c r="K317" s="6" t="s">
        <v>2024</v>
      </c>
    </row>
    <row r="318" spans="1:11" ht="40.799999999999997" x14ac:dyDescent="0.3">
      <c r="A318" s="3">
        <v>44874</v>
      </c>
      <c r="B318" s="16" t="s">
        <v>11798</v>
      </c>
      <c r="C318" s="16" t="s">
        <v>11799</v>
      </c>
      <c r="D318" s="16">
        <v>2</v>
      </c>
      <c r="E318" s="16" t="s">
        <v>937</v>
      </c>
      <c r="F318" s="16" t="s">
        <v>11800</v>
      </c>
      <c r="G318" s="16" t="s">
        <v>368</v>
      </c>
      <c r="H318" s="16" t="s">
        <v>813</v>
      </c>
      <c r="I318" s="16" t="s">
        <v>11801</v>
      </c>
      <c r="J318" s="18">
        <v>0</v>
      </c>
      <c r="K318" s="6" t="s">
        <v>2024</v>
      </c>
    </row>
    <row r="319" spans="1:11" ht="40.799999999999997" x14ac:dyDescent="0.3">
      <c r="A319" s="3">
        <v>44874</v>
      </c>
      <c r="B319" s="16" t="s">
        <v>11802</v>
      </c>
      <c r="C319" s="16" t="s">
        <v>11803</v>
      </c>
      <c r="D319" s="16">
        <v>2</v>
      </c>
      <c r="E319" s="16" t="s">
        <v>991</v>
      </c>
      <c r="F319" s="16" t="s">
        <v>11804</v>
      </c>
      <c r="G319" s="16" t="s">
        <v>368</v>
      </c>
      <c r="H319" s="16" t="s">
        <v>866</v>
      </c>
      <c r="I319" s="16" t="s">
        <v>11805</v>
      </c>
      <c r="J319" s="18">
        <v>3707.76</v>
      </c>
      <c r="K319" s="6" t="s">
        <v>2024</v>
      </c>
    </row>
    <row r="320" spans="1:11" ht="30.6" x14ac:dyDescent="0.3">
      <c r="A320" s="3">
        <v>44874</v>
      </c>
      <c r="B320" s="16" t="s">
        <v>11806</v>
      </c>
      <c r="C320" s="16" t="s">
        <v>11807</v>
      </c>
      <c r="D320" s="16">
        <v>2</v>
      </c>
      <c r="E320" s="16" t="s">
        <v>11808</v>
      </c>
      <c r="F320" s="16" t="s">
        <v>11809</v>
      </c>
      <c r="G320" s="16" t="s">
        <v>368</v>
      </c>
      <c r="H320" s="16" t="s">
        <v>763</v>
      </c>
      <c r="I320" s="16" t="s">
        <v>11810</v>
      </c>
      <c r="J320" s="18">
        <v>5338.88</v>
      </c>
      <c r="K320" s="6" t="s">
        <v>2024</v>
      </c>
    </row>
    <row r="321" spans="1:11" ht="30.6" x14ac:dyDescent="0.3">
      <c r="A321" s="3">
        <v>44874</v>
      </c>
      <c r="B321" s="16" t="s">
        <v>11681</v>
      </c>
      <c r="C321" s="16" t="s">
        <v>11811</v>
      </c>
      <c r="D321" s="16">
        <v>2</v>
      </c>
      <c r="E321" s="16" t="s">
        <v>11812</v>
      </c>
      <c r="F321" s="16" t="s">
        <v>11683</v>
      </c>
      <c r="G321" s="16" t="s">
        <v>363</v>
      </c>
      <c r="H321" s="16" t="s">
        <v>813</v>
      </c>
      <c r="I321" s="16" t="s">
        <v>11813</v>
      </c>
      <c r="J321" s="18">
        <v>0</v>
      </c>
      <c r="K321" s="6" t="s">
        <v>2024</v>
      </c>
    </row>
    <row r="322" spans="1:11" ht="61.2" x14ac:dyDescent="0.3">
      <c r="A322" s="3">
        <v>44874</v>
      </c>
      <c r="B322" s="16" t="s">
        <v>11814</v>
      </c>
      <c r="C322" s="16" t="s">
        <v>11815</v>
      </c>
      <c r="D322" s="16">
        <v>6</v>
      </c>
      <c r="E322" s="16" t="s">
        <v>11816</v>
      </c>
      <c r="F322" s="16" t="s">
        <v>11687</v>
      </c>
      <c r="G322" s="16" t="s">
        <v>2968</v>
      </c>
      <c r="H322" s="16" t="s">
        <v>813</v>
      </c>
      <c r="I322" s="16" t="s">
        <v>11817</v>
      </c>
      <c r="J322" s="18">
        <v>0</v>
      </c>
      <c r="K322" s="6" t="s">
        <v>2024</v>
      </c>
    </row>
    <row r="323" spans="1:11" ht="51" x14ac:dyDescent="0.3">
      <c r="A323" s="3">
        <v>44874</v>
      </c>
      <c r="B323" s="16" t="s">
        <v>11818</v>
      </c>
      <c r="C323" s="16" t="s">
        <v>11819</v>
      </c>
      <c r="D323" s="16">
        <v>3</v>
      </c>
      <c r="E323" s="16" t="s">
        <v>11820</v>
      </c>
      <c r="F323" s="16" t="s">
        <v>11821</v>
      </c>
      <c r="G323" s="16" t="s">
        <v>363</v>
      </c>
      <c r="H323" s="16" t="s">
        <v>8598</v>
      </c>
      <c r="I323" s="16" t="s">
        <v>11822</v>
      </c>
      <c r="J323" s="18">
        <v>1639.13</v>
      </c>
      <c r="K323" s="6" t="s">
        <v>2024</v>
      </c>
    </row>
    <row r="324" spans="1:11" ht="30.6" x14ac:dyDescent="0.3">
      <c r="A324" s="3">
        <v>44874</v>
      </c>
      <c r="B324" s="16" t="s">
        <v>11823</v>
      </c>
      <c r="C324" s="16" t="s">
        <v>11824</v>
      </c>
      <c r="D324" s="16">
        <v>2</v>
      </c>
      <c r="E324" s="16" t="s">
        <v>892</v>
      </c>
      <c r="F324" s="16" t="s">
        <v>11825</v>
      </c>
      <c r="G324" s="16" t="s">
        <v>368</v>
      </c>
      <c r="H324" s="16" t="s">
        <v>903</v>
      </c>
      <c r="I324" s="16" t="s">
        <v>11826</v>
      </c>
      <c r="J324" s="18">
        <v>895.47</v>
      </c>
      <c r="K324" s="6" t="s">
        <v>2024</v>
      </c>
    </row>
    <row r="325" spans="1:11" ht="30.6" x14ac:dyDescent="0.3">
      <c r="A325" s="3">
        <v>44874</v>
      </c>
      <c r="B325" s="16" t="s">
        <v>11827</v>
      </c>
      <c r="C325" s="16" t="s">
        <v>11828</v>
      </c>
      <c r="D325" s="16">
        <v>2</v>
      </c>
      <c r="E325" s="16" t="s">
        <v>892</v>
      </c>
      <c r="F325" s="16" t="s">
        <v>9926</v>
      </c>
      <c r="G325" s="16" t="s">
        <v>363</v>
      </c>
      <c r="H325" s="16" t="s">
        <v>763</v>
      </c>
      <c r="I325" s="16" t="s">
        <v>11829</v>
      </c>
      <c r="J325" s="18">
        <v>336.78</v>
      </c>
      <c r="K325" s="6" t="s">
        <v>2024</v>
      </c>
    </row>
    <row r="326" spans="1:11" ht="20.399999999999999" x14ac:dyDescent="0.3">
      <c r="A326" s="3">
        <v>44874</v>
      </c>
      <c r="B326" s="16" t="s">
        <v>11830</v>
      </c>
      <c r="C326" s="16" t="s">
        <v>11831</v>
      </c>
      <c r="D326" s="16">
        <v>2</v>
      </c>
      <c r="E326" s="16" t="s">
        <v>11832</v>
      </c>
      <c r="F326" s="16" t="s">
        <v>4158</v>
      </c>
      <c r="G326" s="16" t="s">
        <v>478</v>
      </c>
      <c r="H326" s="16" t="s">
        <v>11833</v>
      </c>
      <c r="I326" s="16" t="s">
        <v>11834</v>
      </c>
      <c r="J326" s="18">
        <v>0</v>
      </c>
      <c r="K326" s="6" t="s">
        <v>2024</v>
      </c>
    </row>
    <row r="327" spans="1:11" ht="30.6" x14ac:dyDescent="0.3">
      <c r="A327" s="3">
        <v>44909</v>
      </c>
      <c r="B327" s="4" t="s">
        <v>12176</v>
      </c>
      <c r="C327" s="4" t="s">
        <v>12732</v>
      </c>
      <c r="D327" s="4">
        <v>2</v>
      </c>
      <c r="E327" s="4" t="s">
        <v>12733</v>
      </c>
      <c r="F327" s="4" t="s">
        <v>5719</v>
      </c>
      <c r="G327" s="4" t="s">
        <v>363</v>
      </c>
      <c r="H327" s="4" t="s">
        <v>866</v>
      </c>
      <c r="I327" s="4" t="s">
        <v>12734</v>
      </c>
      <c r="J327" s="6">
        <v>1913.87</v>
      </c>
      <c r="K327" s="6" t="s">
        <v>2024</v>
      </c>
    </row>
    <row r="328" spans="1:11" ht="20.399999999999999" x14ac:dyDescent="0.3">
      <c r="A328" s="3">
        <v>44909</v>
      </c>
      <c r="B328" s="4" t="s">
        <v>12180</v>
      </c>
      <c r="C328" s="4" t="s">
        <v>12735</v>
      </c>
      <c r="D328" s="4">
        <v>3</v>
      </c>
      <c r="E328" s="4" t="s">
        <v>12736</v>
      </c>
      <c r="F328" s="4" t="s">
        <v>12737</v>
      </c>
      <c r="G328" s="4" t="s">
        <v>363</v>
      </c>
      <c r="H328" s="4" t="s">
        <v>866</v>
      </c>
      <c r="I328" s="4" t="s">
        <v>12738</v>
      </c>
      <c r="J328" s="6">
        <v>6961.45</v>
      </c>
      <c r="K328" s="6" t="s">
        <v>2024</v>
      </c>
    </row>
    <row r="329" spans="1:11" ht="81.599999999999994" x14ac:dyDescent="0.3">
      <c r="A329" s="3">
        <v>44909</v>
      </c>
      <c r="B329" s="4" t="s">
        <v>12739</v>
      </c>
      <c r="C329" s="4" t="s">
        <v>12740</v>
      </c>
      <c r="D329" s="4">
        <v>2</v>
      </c>
      <c r="E329" s="4" t="s">
        <v>12741</v>
      </c>
      <c r="F329" s="4" t="s">
        <v>12742</v>
      </c>
      <c r="G329" s="4" t="s">
        <v>368</v>
      </c>
      <c r="H329" s="4" t="s">
        <v>608</v>
      </c>
      <c r="I329" s="4" t="s">
        <v>12743</v>
      </c>
      <c r="J329" s="6">
        <v>31202.61</v>
      </c>
      <c r="K329" s="6" t="s">
        <v>2024</v>
      </c>
    </row>
    <row r="330" spans="1:11" ht="81.599999999999994" x14ac:dyDescent="0.3">
      <c r="A330" s="3">
        <v>44909</v>
      </c>
      <c r="B330" s="4" t="s">
        <v>12744</v>
      </c>
      <c r="C330" s="4" t="s">
        <v>12745</v>
      </c>
      <c r="D330" s="4">
        <v>2</v>
      </c>
      <c r="E330" s="4" t="s">
        <v>12746</v>
      </c>
      <c r="F330" s="4" t="s">
        <v>12747</v>
      </c>
      <c r="G330" s="4" t="s">
        <v>368</v>
      </c>
      <c r="H330" s="4" t="s">
        <v>866</v>
      </c>
      <c r="I330" s="4" t="s">
        <v>12748</v>
      </c>
      <c r="J330" s="6">
        <v>7887.2</v>
      </c>
      <c r="K330" s="6" t="s">
        <v>2024</v>
      </c>
    </row>
    <row r="331" spans="1:11" ht="20.399999999999999" x14ac:dyDescent="0.3">
      <c r="A331" s="3">
        <v>44909</v>
      </c>
      <c r="B331" s="4" t="s">
        <v>12749</v>
      </c>
      <c r="C331" s="4" t="s">
        <v>12750</v>
      </c>
      <c r="D331" s="4">
        <v>2</v>
      </c>
      <c r="E331" s="4" t="s">
        <v>12751</v>
      </c>
      <c r="F331" s="4" t="s">
        <v>5465</v>
      </c>
      <c r="G331" s="4" t="s">
        <v>363</v>
      </c>
      <c r="H331" s="4" t="s">
        <v>903</v>
      </c>
      <c r="I331" s="4" t="s">
        <v>12752</v>
      </c>
      <c r="J331" s="6">
        <v>6160.08</v>
      </c>
      <c r="K331" s="6" t="s">
        <v>2024</v>
      </c>
    </row>
    <row r="332" spans="1:11" ht="61.2" x14ac:dyDescent="0.3">
      <c r="A332" s="3">
        <v>44909</v>
      </c>
      <c r="B332" s="4" t="s">
        <v>7158</v>
      </c>
      <c r="C332" s="4" t="s">
        <v>12753</v>
      </c>
      <c r="D332" s="4">
        <v>1</v>
      </c>
      <c r="E332" s="4" t="s">
        <v>12754</v>
      </c>
      <c r="F332" s="4" t="s">
        <v>2104</v>
      </c>
      <c r="G332" s="4" t="s">
        <v>363</v>
      </c>
      <c r="H332" s="4" t="s">
        <v>378</v>
      </c>
      <c r="I332" s="4" t="s">
        <v>12755</v>
      </c>
      <c r="J332" s="6">
        <v>65.31</v>
      </c>
      <c r="K332" s="6" t="s">
        <v>2024</v>
      </c>
    </row>
    <row r="333" spans="1:11" ht="51" x14ac:dyDescent="0.3">
      <c r="A333" s="3">
        <v>44909</v>
      </c>
      <c r="B333" s="4" t="s">
        <v>12756</v>
      </c>
      <c r="C333" s="4" t="s">
        <v>12757</v>
      </c>
      <c r="D333" s="4">
        <v>4</v>
      </c>
      <c r="E333" s="4" t="s">
        <v>12758</v>
      </c>
      <c r="F333" s="4" t="s">
        <v>12759</v>
      </c>
      <c r="G333" s="4" t="s">
        <v>368</v>
      </c>
      <c r="H333" s="4" t="s">
        <v>810</v>
      </c>
      <c r="I333" s="4" t="s">
        <v>12760</v>
      </c>
      <c r="J333" s="6">
        <v>12421.96</v>
      </c>
      <c r="K333" s="6" t="s">
        <v>2024</v>
      </c>
    </row>
    <row r="334" spans="1:11" ht="51" x14ac:dyDescent="0.3">
      <c r="A334" s="3">
        <v>44909</v>
      </c>
      <c r="B334" s="4" t="s">
        <v>12761</v>
      </c>
      <c r="C334" s="4" t="s">
        <v>12762</v>
      </c>
      <c r="D334" s="4">
        <v>3</v>
      </c>
      <c r="E334" s="4" t="s">
        <v>12763</v>
      </c>
      <c r="F334" s="4" t="s">
        <v>12764</v>
      </c>
      <c r="G334" s="4" t="s">
        <v>478</v>
      </c>
      <c r="H334" s="4" t="s">
        <v>813</v>
      </c>
      <c r="I334" s="4" t="s">
        <v>12765</v>
      </c>
      <c r="J334" s="6">
        <v>0</v>
      </c>
      <c r="K334" s="6" t="s">
        <v>2024</v>
      </c>
    </row>
    <row r="335" spans="1:11" ht="30.6" x14ac:dyDescent="0.3">
      <c r="A335" s="3">
        <v>44909</v>
      </c>
      <c r="B335" s="4" t="s">
        <v>10950</v>
      </c>
      <c r="C335" s="4" t="s">
        <v>12766</v>
      </c>
      <c r="D335" s="4">
        <v>5</v>
      </c>
      <c r="E335" s="4" t="s">
        <v>12767</v>
      </c>
      <c r="F335" s="4" t="s">
        <v>12768</v>
      </c>
      <c r="G335" s="4" t="s">
        <v>368</v>
      </c>
      <c r="H335" s="4" t="s">
        <v>8598</v>
      </c>
      <c r="I335" s="4" t="s">
        <v>12769</v>
      </c>
      <c r="J335" s="6">
        <v>55730.5</v>
      </c>
      <c r="K335" s="6" t="s">
        <v>2024</v>
      </c>
    </row>
    <row r="336" spans="1:11" ht="40.799999999999997" x14ac:dyDescent="0.3">
      <c r="A336" s="3">
        <v>44909</v>
      </c>
      <c r="B336" s="4" t="s">
        <v>12770</v>
      </c>
      <c r="C336" s="4" t="s">
        <v>12771</v>
      </c>
      <c r="D336" s="4">
        <v>1</v>
      </c>
      <c r="E336" s="4" t="s">
        <v>5200</v>
      </c>
      <c r="F336" s="4" t="s">
        <v>2736</v>
      </c>
      <c r="G336" s="4" t="s">
        <v>363</v>
      </c>
      <c r="H336" s="4" t="s">
        <v>1582</v>
      </c>
      <c r="I336" s="4" t="s">
        <v>12772</v>
      </c>
      <c r="J336" s="6">
        <v>0</v>
      </c>
      <c r="K336" s="6" t="s">
        <v>2024</v>
      </c>
    </row>
    <row r="337" spans="1:11" ht="20.399999999999999" x14ac:dyDescent="0.3">
      <c r="A337" s="3">
        <v>44909</v>
      </c>
      <c r="B337" s="4" t="s">
        <v>1162</v>
      </c>
      <c r="C337" s="4" t="s">
        <v>9675</v>
      </c>
      <c r="D337" s="4">
        <v>3</v>
      </c>
      <c r="E337" s="4" t="s">
        <v>9676</v>
      </c>
      <c r="F337" s="4" t="s">
        <v>8229</v>
      </c>
      <c r="G337" s="4" t="s">
        <v>363</v>
      </c>
      <c r="H337" s="4" t="s">
        <v>9677</v>
      </c>
      <c r="I337" s="4" t="s">
        <v>12773</v>
      </c>
      <c r="J337" s="6">
        <v>7398.51</v>
      </c>
      <c r="K337" s="6" t="s">
        <v>2024</v>
      </c>
    </row>
    <row r="338" spans="1:11" ht="40.799999999999997" x14ac:dyDescent="0.3">
      <c r="A338" s="3">
        <v>44909</v>
      </c>
      <c r="B338" s="4" t="s">
        <v>12774</v>
      </c>
      <c r="C338" s="4" t="s">
        <v>12775</v>
      </c>
      <c r="D338" s="4">
        <v>2</v>
      </c>
      <c r="E338" s="4" t="s">
        <v>8577</v>
      </c>
      <c r="F338" s="4" t="s">
        <v>12776</v>
      </c>
      <c r="G338" s="4" t="s">
        <v>363</v>
      </c>
      <c r="H338" s="4" t="s">
        <v>362</v>
      </c>
      <c r="I338" s="4" t="s">
        <v>12777</v>
      </c>
      <c r="J338" s="6">
        <v>7143.18</v>
      </c>
      <c r="K338" s="6" t="s">
        <v>2024</v>
      </c>
    </row>
    <row r="339" spans="1:11" ht="30.6" x14ac:dyDescent="0.3">
      <c r="A339" s="3">
        <v>44909</v>
      </c>
      <c r="B339" s="4" t="s">
        <v>678</v>
      </c>
      <c r="C339" s="4" t="s">
        <v>12778</v>
      </c>
      <c r="D339" s="4">
        <v>2</v>
      </c>
      <c r="E339" s="4" t="s">
        <v>12779</v>
      </c>
      <c r="F339" s="4" t="s">
        <v>12780</v>
      </c>
      <c r="G339" s="4" t="s">
        <v>368</v>
      </c>
      <c r="H339" s="4" t="s">
        <v>362</v>
      </c>
      <c r="I339" s="4" t="s">
        <v>12781</v>
      </c>
      <c r="J339" s="6">
        <v>47921.49</v>
      </c>
      <c r="K339" s="6" t="s">
        <v>2024</v>
      </c>
    </row>
    <row r="340" spans="1:11" ht="20.399999999999999" x14ac:dyDescent="0.3">
      <c r="A340" s="3">
        <v>44909</v>
      </c>
      <c r="B340" s="4" t="s">
        <v>12782</v>
      </c>
      <c r="C340" s="4" t="s">
        <v>12783</v>
      </c>
      <c r="D340" s="4">
        <v>10</v>
      </c>
      <c r="E340" s="4" t="s">
        <v>12784</v>
      </c>
      <c r="F340" s="4" t="s">
        <v>12785</v>
      </c>
      <c r="G340" s="4" t="s">
        <v>363</v>
      </c>
      <c r="H340" s="4" t="s">
        <v>383</v>
      </c>
      <c r="I340" s="4" t="s">
        <v>12786</v>
      </c>
      <c r="J340" s="6">
        <v>76.98</v>
      </c>
      <c r="K340" s="6" t="s">
        <v>2024</v>
      </c>
    </row>
    <row r="341" spans="1:11" ht="61.2" x14ac:dyDescent="0.3">
      <c r="A341" s="3">
        <v>44909</v>
      </c>
      <c r="B341" s="4" t="s">
        <v>1380</v>
      </c>
      <c r="C341" s="4" t="s">
        <v>12787</v>
      </c>
      <c r="D341" s="4">
        <v>4</v>
      </c>
      <c r="E341" s="4" t="s">
        <v>12788</v>
      </c>
      <c r="F341" s="4" t="s">
        <v>4228</v>
      </c>
      <c r="G341" s="4" t="s">
        <v>363</v>
      </c>
      <c r="H341" s="4" t="s">
        <v>1526</v>
      </c>
      <c r="I341" s="4" t="s">
        <v>12789</v>
      </c>
      <c r="J341" s="6">
        <v>0</v>
      </c>
      <c r="K341" s="6" t="s">
        <v>2024</v>
      </c>
    </row>
    <row r="342" spans="1:11" ht="51" x14ac:dyDescent="0.3">
      <c r="A342" s="3">
        <v>44909</v>
      </c>
      <c r="B342" s="4" t="s">
        <v>12790</v>
      </c>
      <c r="C342" s="4" t="s">
        <v>12791</v>
      </c>
      <c r="D342" s="4">
        <v>3</v>
      </c>
      <c r="E342" s="4" t="s">
        <v>8719</v>
      </c>
      <c r="F342" s="4" t="s">
        <v>11477</v>
      </c>
      <c r="G342" s="4" t="s">
        <v>363</v>
      </c>
      <c r="H342" s="4" t="s">
        <v>872</v>
      </c>
      <c r="I342" s="4" t="s">
        <v>12792</v>
      </c>
      <c r="J342" s="6">
        <v>80</v>
      </c>
      <c r="K342" s="6" t="s">
        <v>2024</v>
      </c>
    </row>
    <row r="343" spans="1:11" ht="61.2" x14ac:dyDescent="0.3">
      <c r="A343" s="3">
        <v>44909</v>
      </c>
      <c r="B343" s="4" t="s">
        <v>12793</v>
      </c>
      <c r="C343" s="4" t="s">
        <v>12794</v>
      </c>
      <c r="D343" s="4">
        <v>4</v>
      </c>
      <c r="E343" s="4" t="s">
        <v>12795</v>
      </c>
      <c r="F343" s="4" t="s">
        <v>12796</v>
      </c>
      <c r="G343" s="4" t="s">
        <v>368</v>
      </c>
      <c r="H343" s="4" t="s">
        <v>643</v>
      </c>
      <c r="I343" s="4" t="s">
        <v>12797</v>
      </c>
      <c r="J343" s="6">
        <v>6958.6</v>
      </c>
      <c r="K343" s="6" t="s">
        <v>2024</v>
      </c>
    </row>
    <row r="344" spans="1:11" ht="71.400000000000006" x14ac:dyDescent="0.3">
      <c r="A344" s="3">
        <v>44909</v>
      </c>
      <c r="B344" s="4" t="s">
        <v>12798</v>
      </c>
      <c r="C344" s="4" t="s">
        <v>12799</v>
      </c>
      <c r="D344" s="4">
        <v>3</v>
      </c>
      <c r="E344" s="4" t="s">
        <v>12800</v>
      </c>
      <c r="F344" s="4" t="s">
        <v>12801</v>
      </c>
      <c r="G344" s="4" t="s">
        <v>368</v>
      </c>
      <c r="H344" s="4" t="s">
        <v>643</v>
      </c>
      <c r="I344" s="4" t="s">
        <v>12802</v>
      </c>
      <c r="J344" s="6">
        <v>12909.02</v>
      </c>
      <c r="K344" s="6" t="s">
        <v>2024</v>
      </c>
    </row>
    <row r="345" spans="1:11" ht="51" x14ac:dyDescent="0.3">
      <c r="A345" s="3">
        <v>44909</v>
      </c>
      <c r="B345" s="4" t="s">
        <v>12803</v>
      </c>
      <c r="C345" s="4" t="s">
        <v>12804</v>
      </c>
      <c r="D345" s="4">
        <v>2</v>
      </c>
      <c r="E345" s="4" t="s">
        <v>4360</v>
      </c>
      <c r="F345" s="4" t="s">
        <v>10338</v>
      </c>
      <c r="G345" s="4" t="s">
        <v>368</v>
      </c>
      <c r="H345" s="4" t="s">
        <v>8135</v>
      </c>
      <c r="I345" s="4" t="s">
        <v>12805</v>
      </c>
      <c r="J345" s="6">
        <v>88</v>
      </c>
      <c r="K345" s="6" t="s">
        <v>2024</v>
      </c>
    </row>
    <row r="346" spans="1:11" ht="91.8" x14ac:dyDescent="0.3">
      <c r="A346" s="3">
        <v>44909</v>
      </c>
      <c r="B346" s="4" t="s">
        <v>8694</v>
      </c>
      <c r="C346" s="4" t="s">
        <v>12806</v>
      </c>
      <c r="D346" s="4">
        <v>7</v>
      </c>
      <c r="E346" s="4" t="s">
        <v>5067</v>
      </c>
      <c r="F346" s="4" t="s">
        <v>8697</v>
      </c>
      <c r="G346" s="4" t="s">
        <v>368</v>
      </c>
      <c r="H346" s="4" t="s">
        <v>8598</v>
      </c>
      <c r="I346" s="4" t="s">
        <v>12807</v>
      </c>
      <c r="J346" s="6">
        <v>46208.13</v>
      </c>
      <c r="K346" s="6" t="s">
        <v>2024</v>
      </c>
    </row>
    <row r="347" spans="1:11" ht="20.399999999999999" x14ac:dyDescent="0.3">
      <c r="A347" s="3">
        <v>44909</v>
      </c>
      <c r="B347" s="4" t="s">
        <v>12808</v>
      </c>
      <c r="C347" s="4" t="s">
        <v>12809</v>
      </c>
      <c r="D347" s="4">
        <v>2</v>
      </c>
      <c r="E347" s="4" t="s">
        <v>12751</v>
      </c>
      <c r="F347" s="4" t="s">
        <v>12810</v>
      </c>
      <c r="G347" s="4" t="s">
        <v>368</v>
      </c>
      <c r="H347" s="4" t="s">
        <v>643</v>
      </c>
      <c r="I347" s="4" t="s">
        <v>12811</v>
      </c>
      <c r="J347" s="6">
        <v>2215.08</v>
      </c>
      <c r="K347" s="6" t="s">
        <v>2024</v>
      </c>
    </row>
    <row r="348" spans="1:11" ht="30.6" x14ac:dyDescent="0.3">
      <c r="A348" s="3">
        <v>44909</v>
      </c>
      <c r="B348" s="4" t="s">
        <v>12812</v>
      </c>
      <c r="C348" s="4" t="s">
        <v>12813</v>
      </c>
      <c r="D348" s="4">
        <v>2</v>
      </c>
      <c r="E348" s="4" t="s">
        <v>870</v>
      </c>
      <c r="F348" s="4" t="s">
        <v>12814</v>
      </c>
      <c r="G348" s="4" t="s">
        <v>368</v>
      </c>
      <c r="H348" s="4" t="s">
        <v>362</v>
      </c>
      <c r="I348" s="4" t="s">
        <v>12815</v>
      </c>
      <c r="J348" s="6">
        <v>11101.03</v>
      </c>
      <c r="K348" s="6" t="s">
        <v>2024</v>
      </c>
    </row>
    <row r="349" spans="1:11" ht="81.599999999999994" x14ac:dyDescent="0.3">
      <c r="A349" s="3">
        <v>44909</v>
      </c>
      <c r="B349" s="4" t="s">
        <v>12816</v>
      </c>
      <c r="C349" s="4" t="s">
        <v>12817</v>
      </c>
      <c r="D349" s="4">
        <v>6</v>
      </c>
      <c r="E349" s="4" t="s">
        <v>12818</v>
      </c>
      <c r="F349" s="4" t="s">
        <v>12819</v>
      </c>
      <c r="G349" s="4" t="s">
        <v>478</v>
      </c>
      <c r="H349" s="4" t="s">
        <v>866</v>
      </c>
      <c r="I349" s="4" t="s">
        <v>12820</v>
      </c>
      <c r="J349" s="6">
        <v>2355.83</v>
      </c>
      <c r="K349" s="6" t="s">
        <v>2024</v>
      </c>
    </row>
    <row r="350" spans="1:11" ht="71.400000000000006" x14ac:dyDescent="0.3">
      <c r="A350" s="3">
        <v>44909</v>
      </c>
      <c r="B350" s="4" t="s">
        <v>12821</v>
      </c>
      <c r="C350" s="4" t="s">
        <v>12822</v>
      </c>
      <c r="D350" s="4">
        <v>4</v>
      </c>
      <c r="E350" s="4" t="s">
        <v>12823</v>
      </c>
      <c r="F350" s="4" t="s">
        <v>12824</v>
      </c>
      <c r="G350" s="4" t="s">
        <v>368</v>
      </c>
      <c r="H350" s="4" t="s">
        <v>866</v>
      </c>
      <c r="I350" s="4" t="s">
        <v>12825</v>
      </c>
      <c r="J350" s="6">
        <v>3564.18</v>
      </c>
      <c r="K350" s="6" t="s">
        <v>2024</v>
      </c>
    </row>
    <row r="351" spans="1:11" ht="40.799999999999997" x14ac:dyDescent="0.3">
      <c r="A351" s="3">
        <v>44909</v>
      </c>
      <c r="B351" s="4" t="s">
        <v>12826</v>
      </c>
      <c r="C351" s="4" t="s">
        <v>12827</v>
      </c>
      <c r="D351" s="4">
        <v>1</v>
      </c>
      <c r="E351" s="4" t="s">
        <v>937</v>
      </c>
      <c r="F351" s="4" t="s">
        <v>7350</v>
      </c>
      <c r="G351" s="4" t="s">
        <v>363</v>
      </c>
      <c r="H351" s="4" t="s">
        <v>813</v>
      </c>
      <c r="I351" s="4" t="s">
        <v>12828</v>
      </c>
      <c r="J351" s="6">
        <v>0</v>
      </c>
      <c r="K351" s="6" t="s">
        <v>2024</v>
      </c>
    </row>
    <row r="352" spans="1:11" ht="20.399999999999999" x14ac:dyDescent="0.3">
      <c r="A352" s="3">
        <v>44909</v>
      </c>
      <c r="B352" s="4" t="s">
        <v>12829</v>
      </c>
      <c r="C352" s="4" t="s">
        <v>12830</v>
      </c>
      <c r="D352" s="4">
        <v>3</v>
      </c>
      <c r="E352" s="4" t="s">
        <v>916</v>
      </c>
      <c r="F352" s="4" t="s">
        <v>12831</v>
      </c>
      <c r="G352" s="4" t="s">
        <v>363</v>
      </c>
      <c r="H352" s="4" t="s">
        <v>866</v>
      </c>
      <c r="I352" s="4" t="s">
        <v>12832</v>
      </c>
      <c r="J352" s="6">
        <v>1253.5999999999999</v>
      </c>
      <c r="K352" s="6" t="s">
        <v>2024</v>
      </c>
    </row>
    <row r="353" spans="1:11" ht="71.400000000000006" x14ac:dyDescent="0.3">
      <c r="A353" s="3">
        <v>44909</v>
      </c>
      <c r="B353" s="4" t="s">
        <v>12833</v>
      </c>
      <c r="C353" s="4" t="s">
        <v>12834</v>
      </c>
      <c r="D353" s="4">
        <v>1</v>
      </c>
      <c r="E353" s="4" t="s">
        <v>12835</v>
      </c>
      <c r="F353" s="4" t="s">
        <v>12836</v>
      </c>
      <c r="G353" s="4" t="s">
        <v>478</v>
      </c>
      <c r="H353" s="4" t="s">
        <v>813</v>
      </c>
      <c r="I353" s="4" t="s">
        <v>12837</v>
      </c>
      <c r="J353" s="6">
        <v>0</v>
      </c>
      <c r="K353" s="6" t="s">
        <v>2024</v>
      </c>
    </row>
    <row r="354" spans="1:11" ht="61.2" x14ac:dyDescent="0.3">
      <c r="A354" s="3">
        <v>44909</v>
      </c>
      <c r="B354" s="4" t="s">
        <v>12838</v>
      </c>
      <c r="C354" s="4" t="s">
        <v>12839</v>
      </c>
      <c r="D354" s="4">
        <v>3</v>
      </c>
      <c r="E354" s="4" t="s">
        <v>12840</v>
      </c>
      <c r="F354" s="4" t="s">
        <v>3399</v>
      </c>
      <c r="G354" s="4" t="s">
        <v>478</v>
      </c>
      <c r="H354" s="4" t="s">
        <v>813</v>
      </c>
      <c r="I354" s="4" t="s">
        <v>12841</v>
      </c>
      <c r="J354" s="6">
        <v>0</v>
      </c>
      <c r="K354" s="6" t="s">
        <v>2024</v>
      </c>
    </row>
    <row r="355" spans="1:11" ht="40.799999999999997" x14ac:dyDescent="0.3">
      <c r="A355" s="3">
        <v>44909</v>
      </c>
      <c r="B355" s="4" t="s">
        <v>4095</v>
      </c>
      <c r="C355" s="4" t="s">
        <v>12842</v>
      </c>
      <c r="D355" s="4">
        <v>2</v>
      </c>
      <c r="E355" s="4" t="s">
        <v>892</v>
      </c>
      <c r="F355" s="4" t="s">
        <v>12843</v>
      </c>
      <c r="G355" s="4" t="s">
        <v>368</v>
      </c>
      <c r="H355" s="4" t="s">
        <v>378</v>
      </c>
      <c r="I355" s="4" t="s">
        <v>12844</v>
      </c>
      <c r="J355" s="6">
        <v>28897.77</v>
      </c>
      <c r="K355" s="6" t="s">
        <v>2024</v>
      </c>
    </row>
    <row r="356" spans="1:11" ht="40.799999999999997" x14ac:dyDescent="0.3">
      <c r="A356" s="3">
        <v>44909</v>
      </c>
      <c r="B356" s="4" t="s">
        <v>12845</v>
      </c>
      <c r="C356" s="4" t="s">
        <v>12846</v>
      </c>
      <c r="D356" s="4">
        <v>2</v>
      </c>
      <c r="E356" s="4" t="s">
        <v>12847</v>
      </c>
      <c r="F356" s="4" t="s">
        <v>7666</v>
      </c>
      <c r="G356" s="4" t="s">
        <v>363</v>
      </c>
      <c r="H356" s="4" t="s">
        <v>813</v>
      </c>
      <c r="I356" s="4" t="s">
        <v>12848</v>
      </c>
      <c r="J356" s="6">
        <v>0</v>
      </c>
      <c r="K356" s="6" t="s">
        <v>2024</v>
      </c>
    </row>
    <row r="357" spans="1:11" ht="61.2" x14ac:dyDescent="0.3">
      <c r="A357" s="3">
        <v>44909</v>
      </c>
      <c r="B357" s="4" t="s">
        <v>12849</v>
      </c>
      <c r="C357" s="4" t="s">
        <v>12850</v>
      </c>
      <c r="D357" s="4">
        <v>4</v>
      </c>
      <c r="E357" s="4" t="s">
        <v>12851</v>
      </c>
      <c r="F357" s="4" t="s">
        <v>12852</v>
      </c>
      <c r="G357" s="4" t="s">
        <v>363</v>
      </c>
      <c r="H357" s="4" t="s">
        <v>866</v>
      </c>
      <c r="I357" s="4" t="s">
        <v>12853</v>
      </c>
      <c r="J357" s="6">
        <v>18027.91</v>
      </c>
      <c r="K357" s="6" t="s">
        <v>2024</v>
      </c>
    </row>
    <row r="358" spans="1:11" ht="61.2" x14ac:dyDescent="0.3">
      <c r="A358" s="3">
        <v>44909</v>
      </c>
      <c r="B358" s="4" t="s">
        <v>12849</v>
      </c>
      <c r="C358" s="4" t="s">
        <v>12854</v>
      </c>
      <c r="D358" s="4">
        <v>2</v>
      </c>
      <c r="E358" s="4" t="s">
        <v>12851</v>
      </c>
      <c r="F358" s="4" t="s">
        <v>12855</v>
      </c>
      <c r="G358" s="4" t="s">
        <v>363</v>
      </c>
      <c r="H358" s="4" t="s">
        <v>643</v>
      </c>
      <c r="I358" s="4" t="s">
        <v>12856</v>
      </c>
      <c r="J358" s="6">
        <v>539.62</v>
      </c>
      <c r="K358" s="6" t="s">
        <v>2024</v>
      </c>
    </row>
    <row r="359" spans="1:11" ht="51" x14ac:dyDescent="0.3">
      <c r="A359" s="3">
        <v>44909</v>
      </c>
      <c r="B359" s="4" t="s">
        <v>12857</v>
      </c>
      <c r="C359" s="4" t="s">
        <v>12858</v>
      </c>
      <c r="D359" s="4">
        <v>4</v>
      </c>
      <c r="E359" s="4" t="s">
        <v>12859</v>
      </c>
      <c r="F359" s="4" t="s">
        <v>12860</v>
      </c>
      <c r="G359" s="4" t="s">
        <v>363</v>
      </c>
      <c r="H359" s="4" t="s">
        <v>813</v>
      </c>
      <c r="I359" s="4" t="s">
        <v>12861</v>
      </c>
      <c r="J359" s="6">
        <v>0</v>
      </c>
      <c r="K359" s="6" t="s">
        <v>2024</v>
      </c>
    </row>
    <row r="360" spans="1:11" ht="40.799999999999997" x14ac:dyDescent="0.3">
      <c r="A360" s="3">
        <v>44909</v>
      </c>
      <c r="B360" s="4" t="s">
        <v>12862</v>
      </c>
      <c r="C360" s="4" t="s">
        <v>12863</v>
      </c>
      <c r="D360" s="4">
        <v>13</v>
      </c>
      <c r="E360" s="4" t="s">
        <v>12864</v>
      </c>
      <c r="F360" s="4" t="s">
        <v>12865</v>
      </c>
      <c r="G360" s="4" t="s">
        <v>363</v>
      </c>
      <c r="H360" s="4" t="s">
        <v>373</v>
      </c>
      <c r="I360" s="4" t="s">
        <v>12866</v>
      </c>
      <c r="J360" s="6">
        <v>4706.08</v>
      </c>
      <c r="K360" s="6" t="s">
        <v>2024</v>
      </c>
    </row>
    <row r="361" spans="1:11" ht="30.6" x14ac:dyDescent="0.3">
      <c r="A361" s="3">
        <v>44909</v>
      </c>
      <c r="B361" s="4" t="s">
        <v>12867</v>
      </c>
      <c r="C361" s="4" t="s">
        <v>12868</v>
      </c>
      <c r="D361" s="4">
        <v>3</v>
      </c>
      <c r="E361" s="4" t="s">
        <v>870</v>
      </c>
      <c r="F361" s="4" t="s">
        <v>12869</v>
      </c>
      <c r="G361" s="4" t="s">
        <v>368</v>
      </c>
      <c r="H361" s="4" t="s">
        <v>866</v>
      </c>
      <c r="I361" s="4" t="s">
        <v>12870</v>
      </c>
      <c r="J361" s="6">
        <v>2471.0300000000002</v>
      </c>
      <c r="K361" s="6" t="s">
        <v>2024</v>
      </c>
    </row>
    <row r="362" spans="1:11" ht="51" x14ac:dyDescent="0.3">
      <c r="A362" s="3">
        <v>44909</v>
      </c>
      <c r="B362" s="4" t="s">
        <v>12871</v>
      </c>
      <c r="C362" s="4" t="s">
        <v>12872</v>
      </c>
      <c r="D362" s="4">
        <v>1</v>
      </c>
      <c r="E362" s="4" t="s">
        <v>12873</v>
      </c>
      <c r="F362" s="4" t="s">
        <v>2285</v>
      </c>
      <c r="G362" s="4" t="s">
        <v>478</v>
      </c>
      <c r="H362" s="4" t="s">
        <v>12874</v>
      </c>
      <c r="I362" s="4" t="s">
        <v>12875</v>
      </c>
      <c r="J362" s="6">
        <v>0</v>
      </c>
      <c r="K362" s="6" t="s">
        <v>2024</v>
      </c>
    </row>
    <row r="363" spans="1:11" ht="30.6" x14ac:dyDescent="0.3">
      <c r="A363" s="3">
        <v>44909</v>
      </c>
      <c r="B363" s="4" t="s">
        <v>12876</v>
      </c>
      <c r="C363" s="4" t="s">
        <v>12877</v>
      </c>
      <c r="D363" s="4">
        <v>4</v>
      </c>
      <c r="E363" s="4" t="s">
        <v>870</v>
      </c>
      <c r="F363" s="4" t="s">
        <v>12878</v>
      </c>
      <c r="G363" s="4" t="s">
        <v>368</v>
      </c>
      <c r="H363" s="4" t="s">
        <v>903</v>
      </c>
      <c r="I363" s="4" t="s">
        <v>12879</v>
      </c>
      <c r="J363" s="6">
        <v>1620.37</v>
      </c>
      <c r="K363" s="6" t="s">
        <v>2024</v>
      </c>
    </row>
    <row r="364" spans="1:11" ht="91.8" x14ac:dyDescent="0.3">
      <c r="A364" s="30">
        <v>44959</v>
      </c>
      <c r="B364" s="16" t="s">
        <v>874</v>
      </c>
      <c r="C364" s="16" t="s">
        <v>13645</v>
      </c>
      <c r="D364" s="16">
        <v>4</v>
      </c>
      <c r="E364" s="16" t="s">
        <v>13646</v>
      </c>
      <c r="F364" s="16" t="s">
        <v>13647</v>
      </c>
      <c r="G364" s="16" t="s">
        <v>368</v>
      </c>
      <c r="H364" s="16" t="s">
        <v>878</v>
      </c>
      <c r="I364" s="16" t="s">
        <v>13648</v>
      </c>
      <c r="J364" s="18">
        <v>712.33</v>
      </c>
      <c r="K364" s="6" t="s">
        <v>2024</v>
      </c>
    </row>
    <row r="365" spans="1:11" ht="40.799999999999997" x14ac:dyDescent="0.3">
      <c r="A365" s="30">
        <v>44959</v>
      </c>
      <c r="B365" s="16" t="s">
        <v>13649</v>
      </c>
      <c r="C365" s="16" t="s">
        <v>13650</v>
      </c>
      <c r="D365" s="16">
        <v>1</v>
      </c>
      <c r="E365" s="16" t="s">
        <v>937</v>
      </c>
      <c r="F365" s="16" t="s">
        <v>2432</v>
      </c>
      <c r="G365" s="16" t="s">
        <v>478</v>
      </c>
      <c r="H365" s="16" t="s">
        <v>813</v>
      </c>
      <c r="I365" s="16" t="s">
        <v>13651</v>
      </c>
      <c r="J365" s="18">
        <v>0</v>
      </c>
      <c r="K365" s="6" t="s">
        <v>2024</v>
      </c>
    </row>
    <row r="366" spans="1:11" ht="71.400000000000006" x14ac:dyDescent="0.3">
      <c r="A366" s="30">
        <v>44959</v>
      </c>
      <c r="B366" s="16" t="s">
        <v>7087</v>
      </c>
      <c r="C366" s="16" t="s">
        <v>13652</v>
      </c>
      <c r="D366" s="16">
        <v>1</v>
      </c>
      <c r="E366" s="16" t="s">
        <v>13653</v>
      </c>
      <c r="F366" s="16" t="s">
        <v>4193</v>
      </c>
      <c r="G366" s="16" t="s">
        <v>363</v>
      </c>
      <c r="H366" s="16" t="s">
        <v>872</v>
      </c>
      <c r="I366" s="16" t="s">
        <v>13654</v>
      </c>
      <c r="J366" s="18">
        <v>76</v>
      </c>
      <c r="K366" s="6" t="s">
        <v>2024</v>
      </c>
    </row>
    <row r="367" spans="1:11" ht="81.599999999999994" x14ac:dyDescent="0.3">
      <c r="A367" s="30">
        <v>44959</v>
      </c>
      <c r="B367" s="16" t="s">
        <v>13655</v>
      </c>
      <c r="C367" s="16" t="s">
        <v>13656</v>
      </c>
      <c r="D367" s="16">
        <v>2</v>
      </c>
      <c r="E367" s="16" t="s">
        <v>13657</v>
      </c>
      <c r="F367" s="16" t="s">
        <v>13658</v>
      </c>
      <c r="G367" s="16" t="s">
        <v>368</v>
      </c>
      <c r="H367" s="16" t="s">
        <v>643</v>
      </c>
      <c r="I367" s="16" t="s">
        <v>13659</v>
      </c>
      <c r="J367" s="18">
        <v>1217.05</v>
      </c>
      <c r="K367" s="6" t="s">
        <v>2024</v>
      </c>
    </row>
    <row r="368" spans="1:11" ht="20.399999999999999" x14ac:dyDescent="0.3">
      <c r="A368" s="30">
        <v>44959</v>
      </c>
      <c r="B368" s="16" t="s">
        <v>13660</v>
      </c>
      <c r="C368" s="16" t="s">
        <v>13661</v>
      </c>
      <c r="D368" s="16">
        <v>1</v>
      </c>
      <c r="E368" s="16" t="s">
        <v>13662</v>
      </c>
      <c r="F368" s="16" t="s">
        <v>4748</v>
      </c>
      <c r="G368" s="16" t="s">
        <v>368</v>
      </c>
      <c r="H368" s="16" t="s">
        <v>872</v>
      </c>
      <c r="I368" s="16" t="s">
        <v>13663</v>
      </c>
      <c r="J368" s="18">
        <v>10</v>
      </c>
      <c r="K368" s="6" t="s">
        <v>2024</v>
      </c>
    </row>
    <row r="369" spans="1:11" ht="20.399999999999999" x14ac:dyDescent="0.3">
      <c r="A369" s="30">
        <v>44959</v>
      </c>
      <c r="B369" s="16" t="s">
        <v>13664</v>
      </c>
      <c r="C369" s="16" t="s">
        <v>13665</v>
      </c>
      <c r="D369" s="16">
        <v>3</v>
      </c>
      <c r="E369" s="16" t="s">
        <v>13662</v>
      </c>
      <c r="F369" s="16" t="s">
        <v>13666</v>
      </c>
      <c r="G369" s="16" t="s">
        <v>363</v>
      </c>
      <c r="H369" s="16" t="s">
        <v>643</v>
      </c>
      <c r="I369" s="16" t="s">
        <v>13667</v>
      </c>
      <c r="J369" s="18">
        <v>6771.23</v>
      </c>
      <c r="K369" s="6" t="s">
        <v>2024</v>
      </c>
    </row>
    <row r="370" spans="1:11" ht="81.599999999999994" x14ac:dyDescent="0.3">
      <c r="A370" s="30">
        <v>44959</v>
      </c>
      <c r="B370" s="16" t="s">
        <v>13668</v>
      </c>
      <c r="C370" s="16" t="s">
        <v>13669</v>
      </c>
      <c r="D370" s="16">
        <v>13</v>
      </c>
      <c r="E370" s="16" t="s">
        <v>13670</v>
      </c>
      <c r="F370" s="16" t="s">
        <v>13671</v>
      </c>
      <c r="G370" s="16" t="s">
        <v>368</v>
      </c>
      <c r="H370" s="16" t="s">
        <v>13672</v>
      </c>
      <c r="I370" s="16" t="s">
        <v>13673</v>
      </c>
      <c r="J370" s="18">
        <v>0</v>
      </c>
      <c r="K370" s="6" t="s">
        <v>2024</v>
      </c>
    </row>
    <row r="371" spans="1:11" ht="81.599999999999994" x14ac:dyDescent="0.3">
      <c r="A371" s="30">
        <v>44959</v>
      </c>
      <c r="B371" s="16" t="s">
        <v>13674</v>
      </c>
      <c r="C371" s="16" t="s">
        <v>13675</v>
      </c>
      <c r="D371" s="16">
        <v>10</v>
      </c>
      <c r="E371" s="16" t="s">
        <v>13670</v>
      </c>
      <c r="F371" s="16" t="s">
        <v>13676</v>
      </c>
      <c r="G371" s="16" t="s">
        <v>368</v>
      </c>
      <c r="H371" s="16" t="s">
        <v>13672</v>
      </c>
      <c r="I371" s="16" t="s">
        <v>13677</v>
      </c>
      <c r="J371" s="18">
        <v>0</v>
      </c>
      <c r="K371" s="6" t="s">
        <v>2024</v>
      </c>
    </row>
    <row r="372" spans="1:11" ht="81.599999999999994" x14ac:dyDescent="0.3">
      <c r="A372" s="30">
        <v>44959</v>
      </c>
      <c r="B372" s="16" t="s">
        <v>13678</v>
      </c>
      <c r="C372" s="16" t="s">
        <v>13679</v>
      </c>
      <c r="D372" s="16">
        <v>3</v>
      </c>
      <c r="E372" s="16" t="s">
        <v>870</v>
      </c>
      <c r="F372" s="16" t="s">
        <v>13680</v>
      </c>
      <c r="G372" s="16" t="s">
        <v>368</v>
      </c>
      <c r="H372" s="16" t="s">
        <v>903</v>
      </c>
      <c r="I372" s="16" t="s">
        <v>13681</v>
      </c>
      <c r="J372" s="18">
        <v>65447.53</v>
      </c>
      <c r="K372" s="6" t="s">
        <v>2024</v>
      </c>
    </row>
    <row r="373" spans="1:11" ht="40.799999999999997" x14ac:dyDescent="0.3">
      <c r="A373" s="30">
        <v>44959</v>
      </c>
      <c r="B373" s="16" t="s">
        <v>9341</v>
      </c>
      <c r="C373" s="16" t="s">
        <v>13682</v>
      </c>
      <c r="D373" s="16">
        <v>5</v>
      </c>
      <c r="E373" s="16" t="s">
        <v>13683</v>
      </c>
      <c r="F373" s="16" t="s">
        <v>13684</v>
      </c>
      <c r="G373" s="16" t="s">
        <v>368</v>
      </c>
      <c r="H373" s="16" t="s">
        <v>1540</v>
      </c>
      <c r="I373" s="16" t="s">
        <v>13685</v>
      </c>
      <c r="J373" s="18">
        <v>0</v>
      </c>
      <c r="K373" s="6" t="s">
        <v>2024</v>
      </c>
    </row>
    <row r="374" spans="1:11" ht="51" x14ac:dyDescent="0.3">
      <c r="A374" s="30">
        <v>44959</v>
      </c>
      <c r="B374" s="16" t="s">
        <v>10486</v>
      </c>
      <c r="C374" s="16" t="s">
        <v>10487</v>
      </c>
      <c r="D374" s="16">
        <v>3</v>
      </c>
      <c r="E374" s="16" t="s">
        <v>10488</v>
      </c>
      <c r="F374" s="16" t="s">
        <v>2745</v>
      </c>
      <c r="G374" s="16" t="s">
        <v>363</v>
      </c>
      <c r="H374" s="16" t="s">
        <v>10489</v>
      </c>
      <c r="I374" s="16" t="s">
        <v>10490</v>
      </c>
      <c r="J374" s="18">
        <v>1563.37</v>
      </c>
      <c r="K374" s="6" t="s">
        <v>2024</v>
      </c>
    </row>
    <row r="375" spans="1:11" ht="71.400000000000006" x14ac:dyDescent="0.3">
      <c r="A375" s="30">
        <v>44959</v>
      </c>
      <c r="B375" s="16" t="s">
        <v>13686</v>
      </c>
      <c r="C375" s="16" t="s">
        <v>13687</v>
      </c>
      <c r="D375" s="16">
        <v>3</v>
      </c>
      <c r="E375" s="16" t="s">
        <v>12823</v>
      </c>
      <c r="F375" s="16" t="s">
        <v>13688</v>
      </c>
      <c r="G375" s="16" t="s">
        <v>368</v>
      </c>
      <c r="H375" s="16" t="s">
        <v>866</v>
      </c>
      <c r="I375" s="16" t="s">
        <v>13689</v>
      </c>
      <c r="J375" s="18">
        <v>3293.04</v>
      </c>
      <c r="K375" s="6" t="s">
        <v>2024</v>
      </c>
    </row>
    <row r="376" spans="1:11" ht="61.2" x14ac:dyDescent="0.3">
      <c r="A376" s="30">
        <v>44959</v>
      </c>
      <c r="B376" s="16" t="s">
        <v>13690</v>
      </c>
      <c r="C376" s="16" t="s">
        <v>13691</v>
      </c>
      <c r="D376" s="16">
        <v>2</v>
      </c>
      <c r="E376" s="16" t="s">
        <v>13692</v>
      </c>
      <c r="F376" s="16" t="s">
        <v>13693</v>
      </c>
      <c r="G376" s="16" t="s">
        <v>368</v>
      </c>
      <c r="H376" s="16" t="s">
        <v>763</v>
      </c>
      <c r="I376" s="16" t="s">
        <v>13694</v>
      </c>
      <c r="J376" s="18">
        <v>1261</v>
      </c>
      <c r="K376" s="6" t="s">
        <v>2024</v>
      </c>
    </row>
    <row r="377" spans="1:11" ht="61.2" x14ac:dyDescent="0.3">
      <c r="A377" s="30">
        <v>44959</v>
      </c>
      <c r="B377" s="16" t="s">
        <v>13695</v>
      </c>
      <c r="C377" s="16" t="s">
        <v>13696</v>
      </c>
      <c r="D377" s="16">
        <v>2</v>
      </c>
      <c r="E377" s="16" t="s">
        <v>13697</v>
      </c>
      <c r="F377" s="16" t="s">
        <v>13698</v>
      </c>
      <c r="G377" s="16" t="s">
        <v>368</v>
      </c>
      <c r="H377" s="16" t="s">
        <v>13699</v>
      </c>
      <c r="I377" s="16" t="s">
        <v>13700</v>
      </c>
      <c r="J377" s="18">
        <v>2283.85</v>
      </c>
      <c r="K377" s="6" t="s">
        <v>2024</v>
      </c>
    </row>
    <row r="378" spans="1:11" ht="112.2" x14ac:dyDescent="0.3">
      <c r="A378" s="30">
        <v>44959</v>
      </c>
      <c r="B378" s="16" t="s">
        <v>13701</v>
      </c>
      <c r="C378" s="16" t="s">
        <v>13702</v>
      </c>
      <c r="D378" s="16">
        <v>2</v>
      </c>
      <c r="E378" s="16" t="s">
        <v>13703</v>
      </c>
      <c r="F378" s="16" t="s">
        <v>13704</v>
      </c>
      <c r="G378" s="16" t="s">
        <v>368</v>
      </c>
      <c r="H378" s="16" t="s">
        <v>866</v>
      </c>
      <c r="I378" s="16" t="s">
        <v>13705</v>
      </c>
      <c r="J378" s="18">
        <v>6075.26</v>
      </c>
      <c r="K378" s="6" t="s">
        <v>2024</v>
      </c>
    </row>
    <row r="379" spans="1:11" ht="61.2" x14ac:dyDescent="0.3">
      <c r="A379" s="30">
        <v>44959</v>
      </c>
      <c r="B379" s="16" t="s">
        <v>13706</v>
      </c>
      <c r="C379" s="16" t="s">
        <v>13707</v>
      </c>
      <c r="D379" s="16">
        <v>1</v>
      </c>
      <c r="E379" s="16" t="s">
        <v>13708</v>
      </c>
      <c r="F379" s="16" t="s">
        <v>4848</v>
      </c>
      <c r="G379" s="16" t="s">
        <v>478</v>
      </c>
      <c r="H379" s="16" t="s">
        <v>813</v>
      </c>
      <c r="I379" s="16" t="s">
        <v>13709</v>
      </c>
      <c r="J379" s="18">
        <v>0</v>
      </c>
      <c r="K379" s="6" t="s">
        <v>2024</v>
      </c>
    </row>
    <row r="380" spans="1:11" ht="91.8" x14ac:dyDescent="0.3">
      <c r="A380" s="30">
        <v>44959</v>
      </c>
      <c r="B380" s="16" t="s">
        <v>13710</v>
      </c>
      <c r="C380" s="16" t="s">
        <v>13711</v>
      </c>
      <c r="D380" s="16">
        <v>2</v>
      </c>
      <c r="E380" s="16" t="s">
        <v>13712</v>
      </c>
      <c r="F380" s="16" t="s">
        <v>13713</v>
      </c>
      <c r="G380" s="16" t="s">
        <v>363</v>
      </c>
      <c r="H380" s="16" t="s">
        <v>813</v>
      </c>
      <c r="I380" s="16" t="s">
        <v>13714</v>
      </c>
      <c r="J380" s="18">
        <v>0</v>
      </c>
      <c r="K380" s="6" t="s">
        <v>2024</v>
      </c>
    </row>
    <row r="381" spans="1:11" ht="61.2" x14ac:dyDescent="0.3">
      <c r="A381" s="30">
        <v>44959</v>
      </c>
      <c r="B381" s="16" t="s">
        <v>13715</v>
      </c>
      <c r="C381" s="16" t="s">
        <v>13716</v>
      </c>
      <c r="D381" s="16">
        <v>2</v>
      </c>
      <c r="E381" s="16" t="s">
        <v>13717</v>
      </c>
      <c r="F381" s="16" t="s">
        <v>13278</v>
      </c>
      <c r="G381" s="16" t="s">
        <v>363</v>
      </c>
      <c r="H381" s="16" t="s">
        <v>813</v>
      </c>
      <c r="I381" s="16" t="s">
        <v>13718</v>
      </c>
      <c r="J381" s="18">
        <v>0</v>
      </c>
      <c r="K381" s="6" t="s">
        <v>2024</v>
      </c>
    </row>
    <row r="382" spans="1:11" ht="122.4" x14ac:dyDescent="0.3">
      <c r="A382" s="30">
        <v>44959</v>
      </c>
      <c r="B382" s="16" t="s">
        <v>13719</v>
      </c>
      <c r="C382" s="16" t="s">
        <v>13720</v>
      </c>
      <c r="D382" s="16">
        <v>2</v>
      </c>
      <c r="E382" s="16" t="s">
        <v>13721</v>
      </c>
      <c r="F382" s="16" t="s">
        <v>6512</v>
      </c>
      <c r="G382" s="16" t="s">
        <v>368</v>
      </c>
      <c r="H382" s="16" t="s">
        <v>643</v>
      </c>
      <c r="I382" s="16" t="s">
        <v>13722</v>
      </c>
      <c r="J382" s="18">
        <v>2802.9</v>
      </c>
      <c r="K382" s="6" t="s">
        <v>2024</v>
      </c>
    </row>
    <row r="383" spans="1:11" ht="40.799999999999997" x14ac:dyDescent="0.3">
      <c r="A383" s="30">
        <v>44994</v>
      </c>
      <c r="B383" s="16" t="s">
        <v>14595</v>
      </c>
      <c r="C383" s="16" t="s">
        <v>14596</v>
      </c>
      <c r="D383" s="16">
        <v>1</v>
      </c>
      <c r="E383" s="16" t="s">
        <v>4991</v>
      </c>
      <c r="F383" s="16" t="s">
        <v>2432</v>
      </c>
      <c r="G383" s="16" t="s">
        <v>478</v>
      </c>
      <c r="H383" s="16" t="s">
        <v>813</v>
      </c>
      <c r="I383" s="16" t="s">
        <v>14597</v>
      </c>
      <c r="J383" s="18">
        <v>0</v>
      </c>
      <c r="K383" s="6" t="s">
        <v>2024</v>
      </c>
    </row>
    <row r="384" spans="1:11" ht="30.6" x14ac:dyDescent="0.3">
      <c r="A384" s="30">
        <v>44994</v>
      </c>
      <c r="B384" s="16" t="s">
        <v>14084</v>
      </c>
      <c r="C384" s="16" t="s">
        <v>14598</v>
      </c>
      <c r="D384" s="16">
        <v>1</v>
      </c>
      <c r="E384" s="16" t="s">
        <v>14651</v>
      </c>
      <c r="F384" s="16" t="s">
        <v>14086</v>
      </c>
      <c r="G384" s="16" t="s">
        <v>363</v>
      </c>
      <c r="H384" s="16" t="s">
        <v>813</v>
      </c>
      <c r="I384" s="16" t="s">
        <v>14599</v>
      </c>
      <c r="J384" s="18">
        <v>0</v>
      </c>
      <c r="K384" s="6" t="s">
        <v>2024</v>
      </c>
    </row>
    <row r="385" spans="1:11" ht="40.799999999999997" x14ac:dyDescent="0.3">
      <c r="A385" s="30">
        <v>44994</v>
      </c>
      <c r="B385" s="16" t="s">
        <v>14600</v>
      </c>
      <c r="C385" s="16" t="s">
        <v>14601</v>
      </c>
      <c r="D385" s="16">
        <v>1</v>
      </c>
      <c r="E385" s="16" t="s">
        <v>5030</v>
      </c>
      <c r="F385" s="16" t="s">
        <v>5982</v>
      </c>
      <c r="G385" s="16" t="s">
        <v>363</v>
      </c>
      <c r="H385" s="16" t="s">
        <v>813</v>
      </c>
      <c r="I385" s="16" t="s">
        <v>14602</v>
      </c>
      <c r="J385" s="18">
        <v>0</v>
      </c>
      <c r="K385" s="6" t="s">
        <v>2024</v>
      </c>
    </row>
    <row r="386" spans="1:11" ht="40.799999999999997" x14ac:dyDescent="0.3">
      <c r="A386" s="30">
        <v>44994</v>
      </c>
      <c r="B386" s="16" t="s">
        <v>14130</v>
      </c>
      <c r="C386" s="16" t="s">
        <v>14603</v>
      </c>
      <c r="D386" s="16">
        <v>1</v>
      </c>
      <c r="E386" s="16" t="s">
        <v>5030</v>
      </c>
      <c r="F386" s="16" t="s">
        <v>5982</v>
      </c>
      <c r="G386" s="16" t="s">
        <v>478</v>
      </c>
      <c r="H386" s="16" t="s">
        <v>813</v>
      </c>
      <c r="I386" s="16" t="s">
        <v>14604</v>
      </c>
      <c r="J386" s="18">
        <v>0</v>
      </c>
      <c r="K386" s="6" t="s">
        <v>2024</v>
      </c>
    </row>
    <row r="387" spans="1:11" ht="61.2" x14ac:dyDescent="0.3">
      <c r="A387" s="30">
        <v>44994</v>
      </c>
      <c r="B387" s="16" t="s">
        <v>14605</v>
      </c>
      <c r="C387" s="16" t="s">
        <v>14606</v>
      </c>
      <c r="D387" s="16">
        <v>1</v>
      </c>
      <c r="E387" s="16" t="s">
        <v>14652</v>
      </c>
      <c r="F387" s="16" t="s">
        <v>3376</v>
      </c>
      <c r="G387" s="16" t="s">
        <v>363</v>
      </c>
      <c r="H387" s="16" t="s">
        <v>872</v>
      </c>
      <c r="I387" s="16" t="s">
        <v>14607</v>
      </c>
      <c r="J387" s="18">
        <v>22.59</v>
      </c>
      <c r="K387" s="6" t="s">
        <v>2024</v>
      </c>
    </row>
    <row r="388" spans="1:11" ht="51" x14ac:dyDescent="0.3">
      <c r="A388" s="30">
        <v>44994</v>
      </c>
      <c r="B388" s="16" t="s">
        <v>14608</v>
      </c>
      <c r="C388" s="16" t="s">
        <v>14609</v>
      </c>
      <c r="D388" s="16">
        <v>1</v>
      </c>
      <c r="E388" s="16" t="s">
        <v>5026</v>
      </c>
      <c r="F388" s="16" t="s">
        <v>14610</v>
      </c>
      <c r="G388" s="16" t="s">
        <v>363</v>
      </c>
      <c r="H388" s="16" t="s">
        <v>813</v>
      </c>
      <c r="I388" s="16" t="s">
        <v>14611</v>
      </c>
      <c r="J388" s="18">
        <v>0</v>
      </c>
      <c r="K388" s="6" t="s">
        <v>2024</v>
      </c>
    </row>
    <row r="389" spans="1:11" ht="153" x14ac:dyDescent="0.3">
      <c r="A389" s="30">
        <v>44994</v>
      </c>
      <c r="B389" s="16" t="s">
        <v>14612</v>
      </c>
      <c r="C389" s="16" t="s">
        <v>14613</v>
      </c>
      <c r="D389" s="16">
        <v>4</v>
      </c>
      <c r="E389" s="16" t="s">
        <v>870</v>
      </c>
      <c r="F389" s="16" t="s">
        <v>14614</v>
      </c>
      <c r="G389" s="16" t="s">
        <v>368</v>
      </c>
      <c r="H389" s="16" t="s">
        <v>643</v>
      </c>
      <c r="I389" s="16" t="s">
        <v>14615</v>
      </c>
      <c r="J389" s="18">
        <v>32844.18</v>
      </c>
      <c r="K389" s="6" t="s">
        <v>2024</v>
      </c>
    </row>
    <row r="390" spans="1:11" ht="40.799999999999997" x14ac:dyDescent="0.3">
      <c r="A390" s="30">
        <v>44994</v>
      </c>
      <c r="B390" s="16" t="s">
        <v>14616</v>
      </c>
      <c r="C390" s="16" t="s">
        <v>14617</v>
      </c>
      <c r="D390" s="16">
        <v>2</v>
      </c>
      <c r="E390" s="16" t="s">
        <v>892</v>
      </c>
      <c r="F390" s="16" t="s">
        <v>14618</v>
      </c>
      <c r="G390" s="16" t="s">
        <v>368</v>
      </c>
      <c r="H390" s="16" t="s">
        <v>362</v>
      </c>
      <c r="I390" s="16" t="s">
        <v>14619</v>
      </c>
      <c r="J390" s="18">
        <v>25504.94</v>
      </c>
      <c r="K390" s="6" t="s">
        <v>2024</v>
      </c>
    </row>
    <row r="391" spans="1:11" ht="51" x14ac:dyDescent="0.3">
      <c r="A391" s="30">
        <v>44994</v>
      </c>
      <c r="B391" s="16" t="s">
        <v>14620</v>
      </c>
      <c r="C391" s="16" t="s">
        <v>14621</v>
      </c>
      <c r="D391" s="16">
        <v>5</v>
      </c>
      <c r="E391" s="16" t="s">
        <v>12758</v>
      </c>
      <c r="F391" s="16" t="s">
        <v>14622</v>
      </c>
      <c r="G391" s="16" t="s">
        <v>368</v>
      </c>
      <c r="H391" s="16" t="s">
        <v>763</v>
      </c>
      <c r="I391" s="16" t="s">
        <v>14623</v>
      </c>
      <c r="J391" s="18">
        <v>39171.96</v>
      </c>
      <c r="K391" s="6" t="s">
        <v>2024</v>
      </c>
    </row>
    <row r="392" spans="1:11" ht="40.799999999999997" x14ac:dyDescent="0.3">
      <c r="A392" s="30">
        <v>44994</v>
      </c>
      <c r="B392" s="16" t="s">
        <v>14624</v>
      </c>
      <c r="C392" s="16" t="s">
        <v>14625</v>
      </c>
      <c r="D392" s="16">
        <v>3</v>
      </c>
      <c r="E392" s="16" t="s">
        <v>14653</v>
      </c>
      <c r="F392" s="16" t="s">
        <v>14626</v>
      </c>
      <c r="G392" s="16" t="s">
        <v>368</v>
      </c>
      <c r="H392" s="16" t="s">
        <v>643</v>
      </c>
      <c r="I392" s="16" t="s">
        <v>14627</v>
      </c>
      <c r="J392" s="18">
        <v>25292.62</v>
      </c>
      <c r="K392" s="6" t="s">
        <v>2024</v>
      </c>
    </row>
    <row r="393" spans="1:11" ht="30.6" x14ac:dyDescent="0.3">
      <c r="A393" s="30">
        <v>44994</v>
      </c>
      <c r="B393" s="16" t="s">
        <v>14628</v>
      </c>
      <c r="C393" s="16" t="s">
        <v>14629</v>
      </c>
      <c r="D393" s="16">
        <v>1</v>
      </c>
      <c r="E393" s="16" t="s">
        <v>14654</v>
      </c>
      <c r="F393" s="16" t="s">
        <v>2563</v>
      </c>
      <c r="G393" s="16" t="s">
        <v>478</v>
      </c>
      <c r="H393" s="16" t="s">
        <v>468</v>
      </c>
      <c r="I393" s="16" t="s">
        <v>14630</v>
      </c>
      <c r="J393" s="18">
        <v>403.37</v>
      </c>
      <c r="K393" s="6" t="s">
        <v>2024</v>
      </c>
    </row>
    <row r="394" spans="1:11" ht="51" x14ac:dyDescent="0.3">
      <c r="A394" s="30">
        <v>44994</v>
      </c>
      <c r="B394" s="16" t="s">
        <v>14631</v>
      </c>
      <c r="C394" s="16" t="s">
        <v>14632</v>
      </c>
      <c r="D394" s="16">
        <v>2</v>
      </c>
      <c r="E394" s="16" t="s">
        <v>14655</v>
      </c>
      <c r="F394" s="16" t="s">
        <v>14633</v>
      </c>
      <c r="G394" s="16" t="s">
        <v>363</v>
      </c>
      <c r="H394" s="16" t="s">
        <v>866</v>
      </c>
      <c r="I394" s="16" t="s">
        <v>14634</v>
      </c>
      <c r="J394" s="18">
        <v>6381.27</v>
      </c>
      <c r="K394" s="6" t="s">
        <v>2024</v>
      </c>
    </row>
    <row r="395" spans="1:11" ht="51" x14ac:dyDescent="0.3">
      <c r="A395" s="30">
        <v>44994</v>
      </c>
      <c r="B395" s="16" t="s">
        <v>14635</v>
      </c>
      <c r="C395" s="16" t="s">
        <v>14636</v>
      </c>
      <c r="D395" s="16">
        <v>1</v>
      </c>
      <c r="E395" s="16" t="s">
        <v>4360</v>
      </c>
      <c r="F395" s="16" t="s">
        <v>10338</v>
      </c>
      <c r="G395" s="16" t="s">
        <v>363</v>
      </c>
      <c r="H395" s="16" t="s">
        <v>14637</v>
      </c>
      <c r="I395" s="16" t="s">
        <v>14638</v>
      </c>
      <c r="J395" s="18">
        <v>88</v>
      </c>
      <c r="K395" s="6" t="s">
        <v>2024</v>
      </c>
    </row>
    <row r="396" spans="1:11" ht="81.599999999999994" x14ac:dyDescent="0.3">
      <c r="A396" s="30">
        <v>44994</v>
      </c>
      <c r="B396" s="16" t="s">
        <v>14639</v>
      </c>
      <c r="C396" s="16" t="s">
        <v>14640</v>
      </c>
      <c r="D396" s="16">
        <v>3</v>
      </c>
      <c r="E396" s="16" t="s">
        <v>892</v>
      </c>
      <c r="F396" s="16" t="s">
        <v>14641</v>
      </c>
      <c r="G396" s="16" t="s">
        <v>368</v>
      </c>
      <c r="H396" s="16" t="s">
        <v>11125</v>
      </c>
      <c r="I396" s="16" t="s">
        <v>14642</v>
      </c>
      <c r="J396" s="18">
        <v>6425.93</v>
      </c>
      <c r="K396" s="6" t="s">
        <v>2024</v>
      </c>
    </row>
    <row r="397" spans="1:11" ht="81.599999999999994" x14ac:dyDescent="0.3">
      <c r="A397" s="30">
        <v>44994</v>
      </c>
      <c r="B397" s="16" t="s">
        <v>14643</v>
      </c>
      <c r="C397" s="16" t="s">
        <v>14644</v>
      </c>
      <c r="D397" s="16">
        <v>4</v>
      </c>
      <c r="E397" s="16" t="s">
        <v>14656</v>
      </c>
      <c r="F397" s="16" t="s">
        <v>14645</v>
      </c>
      <c r="G397" s="16" t="s">
        <v>363</v>
      </c>
      <c r="H397" s="16" t="s">
        <v>608</v>
      </c>
      <c r="I397" s="16" t="s">
        <v>14646</v>
      </c>
      <c r="J397" s="18">
        <v>341.83</v>
      </c>
      <c r="K397" s="6" t="s">
        <v>2024</v>
      </c>
    </row>
    <row r="398" spans="1:11" ht="81.599999999999994" x14ac:dyDescent="0.3">
      <c r="A398" s="30">
        <v>44994</v>
      </c>
      <c r="B398" s="16" t="s">
        <v>14647</v>
      </c>
      <c r="C398" s="16" t="s">
        <v>14648</v>
      </c>
      <c r="D398" s="16">
        <v>1</v>
      </c>
      <c r="E398" s="16" t="s">
        <v>14657</v>
      </c>
      <c r="F398" s="16" t="s">
        <v>14649</v>
      </c>
      <c r="G398" s="16" t="s">
        <v>363</v>
      </c>
      <c r="H398" s="16" t="s">
        <v>813</v>
      </c>
      <c r="I398" s="16" t="s">
        <v>14650</v>
      </c>
      <c r="J398" s="18">
        <v>0</v>
      </c>
      <c r="K398" s="6" t="s">
        <v>2024</v>
      </c>
    </row>
    <row r="399" spans="1:11" ht="51" x14ac:dyDescent="0.3">
      <c r="A399" s="30">
        <v>45029</v>
      </c>
      <c r="B399" s="16" t="s">
        <v>15550</v>
      </c>
      <c r="C399" s="16" t="s">
        <v>15551</v>
      </c>
      <c r="D399" s="16">
        <v>1</v>
      </c>
      <c r="E399" s="16" t="s">
        <v>4392</v>
      </c>
      <c r="F399" s="16" t="s">
        <v>4465</v>
      </c>
      <c r="G399" s="16" t="s">
        <v>368</v>
      </c>
      <c r="H399" s="16" t="s">
        <v>813</v>
      </c>
      <c r="I399" s="16" t="s">
        <v>15552</v>
      </c>
      <c r="J399" s="18">
        <v>0</v>
      </c>
      <c r="K399" s="6" t="s">
        <v>2024</v>
      </c>
    </row>
    <row r="400" spans="1:11" ht="91.8" x14ac:dyDescent="0.3">
      <c r="A400" s="30">
        <v>45029</v>
      </c>
      <c r="B400" s="16" t="s">
        <v>15553</v>
      </c>
      <c r="C400" s="16" t="s">
        <v>15554</v>
      </c>
      <c r="D400" s="16">
        <v>6</v>
      </c>
      <c r="E400" s="16" t="s">
        <v>15555</v>
      </c>
      <c r="F400" s="16" t="s">
        <v>15556</v>
      </c>
      <c r="G400" s="16" t="s">
        <v>363</v>
      </c>
      <c r="H400" s="16" t="s">
        <v>866</v>
      </c>
      <c r="I400" s="16" t="s">
        <v>15557</v>
      </c>
      <c r="J400" s="18">
        <v>5551.08</v>
      </c>
      <c r="K400" s="6" t="s">
        <v>2024</v>
      </c>
    </row>
    <row r="401" spans="1:11" ht="51" x14ac:dyDescent="0.3">
      <c r="A401" s="30">
        <v>45029</v>
      </c>
      <c r="B401" s="16" t="s">
        <v>572</v>
      </c>
      <c r="C401" s="16" t="s">
        <v>15558</v>
      </c>
      <c r="D401" s="16">
        <v>1</v>
      </c>
      <c r="E401" s="16" t="s">
        <v>15559</v>
      </c>
      <c r="F401" s="16" t="s">
        <v>15262</v>
      </c>
      <c r="G401" s="16" t="s">
        <v>368</v>
      </c>
      <c r="H401" s="16" t="s">
        <v>362</v>
      </c>
      <c r="I401" s="16" t="s">
        <v>15560</v>
      </c>
      <c r="J401" s="18">
        <v>150288.23000000001</v>
      </c>
      <c r="K401" s="6" t="s">
        <v>2024</v>
      </c>
    </row>
    <row r="402" spans="1:11" ht="51" x14ac:dyDescent="0.3">
      <c r="A402" s="30">
        <v>45029</v>
      </c>
      <c r="B402" s="16" t="s">
        <v>15274</v>
      </c>
      <c r="C402" s="16" t="s">
        <v>15561</v>
      </c>
      <c r="D402" s="16">
        <v>2</v>
      </c>
      <c r="E402" s="16" t="s">
        <v>15559</v>
      </c>
      <c r="F402" s="16" t="s">
        <v>3378</v>
      </c>
      <c r="G402" s="16" t="s">
        <v>363</v>
      </c>
      <c r="H402" s="16" t="s">
        <v>903</v>
      </c>
      <c r="I402" s="16" t="s">
        <v>15562</v>
      </c>
      <c r="J402" s="18">
        <v>577.84</v>
      </c>
      <c r="K402" s="6" t="s">
        <v>2024</v>
      </c>
    </row>
    <row r="403" spans="1:11" ht="30.6" x14ac:dyDescent="0.3">
      <c r="A403" s="30">
        <v>45029</v>
      </c>
      <c r="B403" s="16" t="s">
        <v>15563</v>
      </c>
      <c r="C403" s="16" t="s">
        <v>15564</v>
      </c>
      <c r="D403" s="16">
        <v>4</v>
      </c>
      <c r="E403" s="16" t="s">
        <v>15565</v>
      </c>
      <c r="F403" s="16" t="s">
        <v>12330</v>
      </c>
      <c r="G403" s="16" t="s">
        <v>363</v>
      </c>
      <c r="H403" s="16" t="s">
        <v>15566</v>
      </c>
      <c r="I403" s="16" t="s">
        <v>15567</v>
      </c>
      <c r="J403" s="18">
        <v>5970.93</v>
      </c>
      <c r="K403" s="6" t="s">
        <v>2024</v>
      </c>
    </row>
    <row r="404" spans="1:11" ht="51" x14ac:dyDescent="0.3">
      <c r="A404" s="30">
        <v>45029</v>
      </c>
      <c r="B404" s="16" t="s">
        <v>15568</v>
      </c>
      <c r="C404" s="16" t="s">
        <v>15569</v>
      </c>
      <c r="D404" s="16">
        <v>4</v>
      </c>
      <c r="E404" s="16" t="s">
        <v>5026</v>
      </c>
      <c r="F404" s="16" t="s">
        <v>15288</v>
      </c>
      <c r="G404" s="16" t="s">
        <v>363</v>
      </c>
      <c r="H404" s="16" t="s">
        <v>813</v>
      </c>
      <c r="I404" s="16" t="s">
        <v>15570</v>
      </c>
      <c r="J404" s="18">
        <v>0</v>
      </c>
      <c r="K404" s="6" t="s">
        <v>2024</v>
      </c>
    </row>
    <row r="405" spans="1:11" ht="71.400000000000006" x14ac:dyDescent="0.3">
      <c r="A405" s="30">
        <v>45029</v>
      </c>
      <c r="B405" s="16" t="s">
        <v>15571</v>
      </c>
      <c r="C405" s="16" t="s">
        <v>15572</v>
      </c>
      <c r="D405" s="16">
        <v>1</v>
      </c>
      <c r="E405" s="16" t="s">
        <v>15573</v>
      </c>
      <c r="F405" s="16" t="s">
        <v>9047</v>
      </c>
      <c r="G405" s="16" t="s">
        <v>478</v>
      </c>
      <c r="H405" s="16" t="s">
        <v>813</v>
      </c>
      <c r="I405" s="16" t="s">
        <v>15574</v>
      </c>
      <c r="J405" s="18">
        <v>0</v>
      </c>
      <c r="K405" s="6" t="s">
        <v>2024</v>
      </c>
    </row>
    <row r="406" spans="1:11" ht="71.400000000000006" x14ac:dyDescent="0.3">
      <c r="A406" s="30">
        <v>45029</v>
      </c>
      <c r="B406" s="16" t="s">
        <v>4581</v>
      </c>
      <c r="C406" s="16" t="s">
        <v>15575</v>
      </c>
      <c r="D406" s="16">
        <v>1</v>
      </c>
      <c r="E406" s="16" t="s">
        <v>15576</v>
      </c>
      <c r="F406" s="16" t="s">
        <v>2104</v>
      </c>
      <c r="G406" s="16" t="s">
        <v>478</v>
      </c>
      <c r="H406" s="16" t="s">
        <v>362</v>
      </c>
      <c r="I406" s="16" t="s">
        <v>15577</v>
      </c>
      <c r="J406" s="18">
        <v>4828.08</v>
      </c>
      <c r="K406" s="6" t="s">
        <v>2024</v>
      </c>
    </row>
    <row r="407" spans="1:11" ht="51" x14ac:dyDescent="0.3">
      <c r="A407" s="30">
        <v>45029</v>
      </c>
      <c r="B407" s="16" t="s">
        <v>15578</v>
      </c>
      <c r="C407" s="16" t="s">
        <v>15579</v>
      </c>
      <c r="D407" s="16">
        <v>4</v>
      </c>
      <c r="E407" s="16" t="s">
        <v>5136</v>
      </c>
      <c r="F407" s="16" t="s">
        <v>15580</v>
      </c>
      <c r="G407" s="16" t="s">
        <v>363</v>
      </c>
      <c r="H407" s="16" t="s">
        <v>643</v>
      </c>
      <c r="I407" s="16" t="s">
        <v>15581</v>
      </c>
      <c r="J407" s="18">
        <v>35670.879999999997</v>
      </c>
      <c r="K407" s="6" t="s">
        <v>2024</v>
      </c>
    </row>
    <row r="408" spans="1:11" ht="51" x14ac:dyDescent="0.3">
      <c r="A408" s="30">
        <v>45029</v>
      </c>
      <c r="B408" s="16" t="s">
        <v>15582</v>
      </c>
      <c r="C408" s="16" t="s">
        <v>15583</v>
      </c>
      <c r="D408" s="16">
        <v>1</v>
      </c>
      <c r="E408" s="16" t="s">
        <v>4392</v>
      </c>
      <c r="F408" s="16" t="s">
        <v>8327</v>
      </c>
      <c r="G408" s="16" t="s">
        <v>478</v>
      </c>
      <c r="H408" s="16" t="s">
        <v>813</v>
      </c>
      <c r="I408" s="16" t="s">
        <v>15584</v>
      </c>
      <c r="J408" s="18">
        <v>0</v>
      </c>
      <c r="K408" s="6" t="s">
        <v>2024</v>
      </c>
    </row>
    <row r="409" spans="1:11" ht="51" x14ac:dyDescent="0.3">
      <c r="A409" s="30">
        <v>45029</v>
      </c>
      <c r="B409" s="16" t="s">
        <v>15585</v>
      </c>
      <c r="C409" s="16" t="s">
        <v>15586</v>
      </c>
      <c r="D409" s="16">
        <v>2</v>
      </c>
      <c r="E409" s="16" t="s">
        <v>4392</v>
      </c>
      <c r="F409" s="16" t="s">
        <v>15587</v>
      </c>
      <c r="G409" s="16" t="s">
        <v>363</v>
      </c>
      <c r="H409" s="16" t="s">
        <v>813</v>
      </c>
      <c r="I409" s="16" t="s">
        <v>15588</v>
      </c>
      <c r="J409" s="18">
        <v>0</v>
      </c>
      <c r="K409" s="6" t="s">
        <v>2024</v>
      </c>
    </row>
    <row r="410" spans="1:11" ht="30.6" x14ac:dyDescent="0.3">
      <c r="A410" s="30">
        <v>45029</v>
      </c>
      <c r="B410" s="16" t="s">
        <v>15589</v>
      </c>
      <c r="C410" s="16" t="s">
        <v>15590</v>
      </c>
      <c r="D410" s="16">
        <v>4</v>
      </c>
      <c r="E410" s="16" t="s">
        <v>5136</v>
      </c>
      <c r="F410" s="16" t="s">
        <v>15591</v>
      </c>
      <c r="G410" s="16" t="s">
        <v>368</v>
      </c>
      <c r="H410" s="16" t="s">
        <v>643</v>
      </c>
      <c r="I410" s="16" t="s">
        <v>15592</v>
      </c>
      <c r="J410" s="18">
        <v>3130.81</v>
      </c>
      <c r="K410" s="6" t="s">
        <v>2024</v>
      </c>
    </row>
    <row r="411" spans="1:11" ht="81.599999999999994" x14ac:dyDescent="0.3">
      <c r="A411" s="30">
        <v>45029</v>
      </c>
      <c r="B411" s="16" t="s">
        <v>15593</v>
      </c>
      <c r="C411" s="16" t="s">
        <v>15594</v>
      </c>
      <c r="D411" s="16">
        <v>8</v>
      </c>
      <c r="E411" s="16" t="s">
        <v>15595</v>
      </c>
      <c r="F411" s="16" t="s">
        <v>15596</v>
      </c>
      <c r="G411" s="16" t="s">
        <v>368</v>
      </c>
      <c r="H411" s="16" t="s">
        <v>866</v>
      </c>
      <c r="I411" s="16" t="s">
        <v>15597</v>
      </c>
      <c r="J411" s="18">
        <v>23464.73</v>
      </c>
      <c r="K411" s="6" t="s">
        <v>2024</v>
      </c>
    </row>
    <row r="412" spans="1:11" ht="61.2" x14ac:dyDescent="0.3">
      <c r="A412" s="30">
        <v>45029</v>
      </c>
      <c r="B412" s="16" t="s">
        <v>15598</v>
      </c>
      <c r="C412" s="16" t="s">
        <v>15599</v>
      </c>
      <c r="D412" s="16">
        <v>4</v>
      </c>
      <c r="E412" s="16" t="s">
        <v>15600</v>
      </c>
      <c r="F412" s="16" t="s">
        <v>15601</v>
      </c>
      <c r="G412" s="16" t="s">
        <v>368</v>
      </c>
      <c r="H412" s="16" t="s">
        <v>866</v>
      </c>
      <c r="I412" s="16" t="s">
        <v>15602</v>
      </c>
      <c r="J412" s="18">
        <v>8829.75</v>
      </c>
      <c r="K412" s="6" t="s">
        <v>2024</v>
      </c>
    </row>
    <row r="413" spans="1:11" ht="51" x14ac:dyDescent="0.3">
      <c r="A413" s="30">
        <v>45029</v>
      </c>
      <c r="B413" s="16" t="s">
        <v>15603</v>
      </c>
      <c r="C413" s="16" t="s">
        <v>15604</v>
      </c>
      <c r="D413" s="16">
        <v>4</v>
      </c>
      <c r="E413" s="16" t="s">
        <v>15605</v>
      </c>
      <c r="F413" s="16" t="s">
        <v>15606</v>
      </c>
      <c r="G413" s="16" t="s">
        <v>368</v>
      </c>
      <c r="H413" s="16" t="s">
        <v>866</v>
      </c>
      <c r="I413" s="16" t="s">
        <v>15607</v>
      </c>
      <c r="J413" s="18">
        <v>2585.65</v>
      </c>
      <c r="K413" s="6" t="s">
        <v>2024</v>
      </c>
    </row>
    <row r="414" spans="1:11" ht="51" x14ac:dyDescent="0.3">
      <c r="A414" s="30">
        <v>45029</v>
      </c>
      <c r="B414" s="16" t="s">
        <v>448</v>
      </c>
      <c r="C414" s="16" t="s">
        <v>15608</v>
      </c>
      <c r="D414" s="16">
        <v>1</v>
      </c>
      <c r="E414" s="16" t="s">
        <v>15609</v>
      </c>
      <c r="F414" s="16" t="s">
        <v>15610</v>
      </c>
      <c r="G414" s="16" t="s">
        <v>363</v>
      </c>
      <c r="H414" s="16" t="s">
        <v>373</v>
      </c>
      <c r="I414" s="16" t="s">
        <v>15611</v>
      </c>
      <c r="J414" s="18">
        <v>12269.47</v>
      </c>
      <c r="K414" s="6" t="s">
        <v>2024</v>
      </c>
    </row>
    <row r="415" spans="1:11" ht="91.8" x14ac:dyDescent="0.3">
      <c r="A415" s="30">
        <v>45029</v>
      </c>
      <c r="B415" s="16" t="s">
        <v>15612</v>
      </c>
      <c r="C415" s="16" t="s">
        <v>15613</v>
      </c>
      <c r="D415" s="16">
        <v>3</v>
      </c>
      <c r="E415" s="16" t="s">
        <v>15614</v>
      </c>
      <c r="F415" s="16" t="s">
        <v>15615</v>
      </c>
      <c r="G415" s="16" t="s">
        <v>363</v>
      </c>
      <c r="H415" s="16" t="s">
        <v>362</v>
      </c>
      <c r="I415" s="16" t="s">
        <v>15616</v>
      </c>
      <c r="J415" s="18">
        <v>15061.53</v>
      </c>
      <c r="K415" s="6" t="s">
        <v>2024</v>
      </c>
    </row>
    <row r="416" spans="1:11" ht="61.2" x14ac:dyDescent="0.3">
      <c r="A416" s="30">
        <v>45029</v>
      </c>
      <c r="B416" s="16" t="s">
        <v>15617</v>
      </c>
      <c r="C416" s="16" t="s">
        <v>15618</v>
      </c>
      <c r="D416" s="16">
        <v>2</v>
      </c>
      <c r="E416" s="16" t="s">
        <v>15619</v>
      </c>
      <c r="F416" s="16" t="s">
        <v>15620</v>
      </c>
      <c r="G416" s="16" t="s">
        <v>368</v>
      </c>
      <c r="H416" s="16" t="s">
        <v>866</v>
      </c>
      <c r="I416" s="16" t="s">
        <v>15621</v>
      </c>
      <c r="J416" s="18">
        <v>10390.39</v>
      </c>
      <c r="K416" s="6" t="s">
        <v>2024</v>
      </c>
    </row>
    <row r="417" spans="1:11" ht="91.8" x14ac:dyDescent="0.3">
      <c r="A417" s="30">
        <v>45029</v>
      </c>
      <c r="B417" s="16" t="s">
        <v>15622</v>
      </c>
      <c r="C417" s="16" t="s">
        <v>15623</v>
      </c>
      <c r="D417" s="16">
        <v>2</v>
      </c>
      <c r="E417" s="16" t="s">
        <v>15624</v>
      </c>
      <c r="F417" s="16" t="s">
        <v>15625</v>
      </c>
      <c r="G417" s="16" t="s">
        <v>368</v>
      </c>
      <c r="H417" s="16" t="s">
        <v>866</v>
      </c>
      <c r="I417" s="16" t="s">
        <v>15626</v>
      </c>
      <c r="J417" s="18">
        <v>22271.67</v>
      </c>
      <c r="K417" s="6" t="s">
        <v>2024</v>
      </c>
    </row>
    <row r="418" spans="1:11" ht="71.400000000000006" x14ac:dyDescent="0.3">
      <c r="A418" s="30">
        <v>45029</v>
      </c>
      <c r="B418" s="16" t="s">
        <v>15627</v>
      </c>
      <c r="C418" s="16" t="s">
        <v>15628</v>
      </c>
      <c r="D418" s="16">
        <v>2</v>
      </c>
      <c r="E418" s="16" t="s">
        <v>6243</v>
      </c>
      <c r="F418" s="16" t="s">
        <v>15629</v>
      </c>
      <c r="G418" s="16" t="s">
        <v>368</v>
      </c>
      <c r="H418" s="16" t="s">
        <v>866</v>
      </c>
      <c r="I418" s="16" t="s">
        <v>15630</v>
      </c>
      <c r="J418" s="18">
        <v>20081.009999999998</v>
      </c>
      <c r="K418" s="6" t="s">
        <v>2024</v>
      </c>
    </row>
    <row r="419" spans="1:11" ht="91.8" x14ac:dyDescent="0.3">
      <c r="A419" s="30">
        <v>45029</v>
      </c>
      <c r="B419" s="16" t="s">
        <v>15631</v>
      </c>
      <c r="C419" s="16" t="s">
        <v>15632</v>
      </c>
      <c r="D419" s="16">
        <v>1</v>
      </c>
      <c r="E419" s="16" t="s">
        <v>15633</v>
      </c>
      <c r="F419" s="16" t="s">
        <v>15634</v>
      </c>
      <c r="G419" s="16" t="s">
        <v>368</v>
      </c>
      <c r="H419" s="16" t="s">
        <v>383</v>
      </c>
      <c r="I419" s="16" t="s">
        <v>15635</v>
      </c>
      <c r="J419" s="18">
        <v>5960.91</v>
      </c>
      <c r="K419" s="6" t="s">
        <v>2024</v>
      </c>
    </row>
    <row r="420" spans="1:11" ht="51" x14ac:dyDescent="0.3">
      <c r="A420" s="30">
        <v>45029</v>
      </c>
      <c r="B420" s="16" t="s">
        <v>15636</v>
      </c>
      <c r="C420" s="16" t="s">
        <v>15637</v>
      </c>
      <c r="D420" s="16">
        <v>1</v>
      </c>
      <c r="E420" s="16" t="s">
        <v>15638</v>
      </c>
      <c r="F420" s="16" t="s">
        <v>2848</v>
      </c>
      <c r="G420" s="16" t="s">
        <v>363</v>
      </c>
      <c r="H420" s="16" t="s">
        <v>813</v>
      </c>
      <c r="I420" s="16" t="s">
        <v>15639</v>
      </c>
      <c r="J420" s="18">
        <v>0</v>
      </c>
      <c r="K420" s="6" t="s">
        <v>2024</v>
      </c>
    </row>
    <row r="421" spans="1:11" ht="51" x14ac:dyDescent="0.3">
      <c r="A421" s="30">
        <v>45029</v>
      </c>
      <c r="B421" s="16" t="s">
        <v>15636</v>
      </c>
      <c r="C421" s="16" t="s">
        <v>15640</v>
      </c>
      <c r="D421" s="16">
        <v>1</v>
      </c>
      <c r="E421" s="16" t="s">
        <v>15638</v>
      </c>
      <c r="F421" s="16" t="s">
        <v>2848</v>
      </c>
      <c r="G421" s="16" t="s">
        <v>363</v>
      </c>
      <c r="H421" s="16" t="s">
        <v>813</v>
      </c>
      <c r="I421" s="16" t="s">
        <v>15641</v>
      </c>
      <c r="J421" s="18">
        <v>10</v>
      </c>
      <c r="K421" s="6" t="s">
        <v>2024</v>
      </c>
    </row>
    <row r="422" spans="1:11" ht="91.8" x14ac:dyDescent="0.3">
      <c r="A422" s="30">
        <v>45029</v>
      </c>
      <c r="B422" s="16" t="s">
        <v>15496</v>
      </c>
      <c r="C422" s="16" t="s">
        <v>15642</v>
      </c>
      <c r="D422" s="16">
        <v>2</v>
      </c>
      <c r="E422" s="16" t="s">
        <v>15633</v>
      </c>
      <c r="F422" s="16" t="s">
        <v>15643</v>
      </c>
      <c r="G422" s="16" t="s">
        <v>368</v>
      </c>
      <c r="H422" s="16" t="s">
        <v>634</v>
      </c>
      <c r="I422" s="16" t="s">
        <v>15644</v>
      </c>
      <c r="J422" s="18">
        <v>5685.32</v>
      </c>
      <c r="K422" s="6" t="s">
        <v>2024</v>
      </c>
    </row>
    <row r="423" spans="1:11" ht="61.2" x14ac:dyDescent="0.3">
      <c r="A423" s="30">
        <v>45029</v>
      </c>
      <c r="B423" s="16" t="s">
        <v>15645</v>
      </c>
      <c r="C423" s="16" t="s">
        <v>15646</v>
      </c>
      <c r="D423" s="16">
        <v>3</v>
      </c>
      <c r="E423" s="16" t="s">
        <v>15647</v>
      </c>
      <c r="F423" s="16" t="s">
        <v>15648</v>
      </c>
      <c r="G423" s="16" t="s">
        <v>368</v>
      </c>
      <c r="H423" s="16" t="s">
        <v>866</v>
      </c>
      <c r="I423" s="16" t="s">
        <v>15649</v>
      </c>
      <c r="J423" s="18">
        <v>8249.92</v>
      </c>
      <c r="K423" s="6" t="s">
        <v>2024</v>
      </c>
    </row>
    <row r="424" spans="1:11" ht="40.799999999999997" x14ac:dyDescent="0.3">
      <c r="A424" s="30">
        <v>45064</v>
      </c>
      <c r="B424" s="16" t="s">
        <v>766</v>
      </c>
      <c r="C424" s="16" t="s">
        <v>16263</v>
      </c>
      <c r="D424" s="16">
        <v>1</v>
      </c>
      <c r="E424" s="16" t="s">
        <v>11756</v>
      </c>
      <c r="F424" s="16" t="s">
        <v>16269</v>
      </c>
      <c r="G424" s="16" t="s">
        <v>368</v>
      </c>
      <c r="H424" s="16" t="s">
        <v>763</v>
      </c>
      <c r="I424" s="16" t="s">
        <v>16270</v>
      </c>
      <c r="J424" s="18">
        <v>35472.39</v>
      </c>
      <c r="K424" s="6" t="s">
        <v>2024</v>
      </c>
    </row>
    <row r="425" spans="1:11" ht="132.6" x14ac:dyDescent="0.3">
      <c r="A425" s="30">
        <v>45064</v>
      </c>
      <c r="B425" s="16" t="s">
        <v>594</v>
      </c>
      <c r="C425" s="16" t="s">
        <v>16264</v>
      </c>
      <c r="D425" s="16">
        <v>1</v>
      </c>
      <c r="E425" s="16" t="s">
        <v>16271</v>
      </c>
      <c r="F425" s="16" t="s">
        <v>16272</v>
      </c>
      <c r="G425" s="16" t="s">
        <v>368</v>
      </c>
      <c r="H425" s="16" t="s">
        <v>383</v>
      </c>
      <c r="I425" s="16" t="s">
        <v>16273</v>
      </c>
      <c r="J425" s="18">
        <v>32384.62</v>
      </c>
      <c r="K425" s="6" t="s">
        <v>2024</v>
      </c>
    </row>
    <row r="426" spans="1:11" ht="30.6" x14ac:dyDescent="0.3">
      <c r="A426" s="30">
        <v>45064</v>
      </c>
      <c r="B426" s="16" t="s">
        <v>16265</v>
      </c>
      <c r="C426" s="16" t="s">
        <v>16266</v>
      </c>
      <c r="D426" s="16">
        <v>3</v>
      </c>
      <c r="E426" s="16" t="s">
        <v>16274</v>
      </c>
      <c r="F426" s="16" t="s">
        <v>5526</v>
      </c>
      <c r="G426" s="16" t="s">
        <v>368</v>
      </c>
      <c r="H426" s="16" t="s">
        <v>813</v>
      </c>
      <c r="I426" s="16" t="s">
        <v>16275</v>
      </c>
      <c r="J426" s="18">
        <v>0</v>
      </c>
      <c r="K426" s="6" t="s">
        <v>2024</v>
      </c>
    </row>
    <row r="427" spans="1:11" ht="61.2" x14ac:dyDescent="0.3">
      <c r="A427" s="30">
        <v>45064</v>
      </c>
      <c r="B427" s="16" t="s">
        <v>16267</v>
      </c>
      <c r="C427" s="16" t="s">
        <v>16268</v>
      </c>
      <c r="D427" s="16">
        <v>2</v>
      </c>
      <c r="E427" s="16" t="s">
        <v>11756</v>
      </c>
      <c r="F427" s="16" t="s">
        <v>16276</v>
      </c>
      <c r="G427" s="16" t="s">
        <v>368</v>
      </c>
      <c r="H427" s="16" t="s">
        <v>643</v>
      </c>
      <c r="I427" s="16" t="s">
        <v>16277</v>
      </c>
      <c r="J427" s="18">
        <v>19013.78</v>
      </c>
      <c r="K427" s="6" t="s">
        <v>2024</v>
      </c>
    </row>
  </sheetData>
  <autoFilter ref="A1:K1" xr:uid="{E7187D4F-C3F8-461A-A956-B8F90FF7A00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0"/>
  <sheetViews>
    <sheetView workbookViewId="0">
      <pane ySplit="1" topLeftCell="A138" activePane="bottomLeft" state="frozen"/>
      <selection pane="bottomLeft" activeCell="J150" sqref="J150"/>
    </sheetView>
  </sheetViews>
  <sheetFormatPr defaultColWidth="9.109375" defaultRowHeight="14.4" x14ac:dyDescent="0.3"/>
  <cols>
    <col min="1" max="1" width="11.6640625" style="2" bestFit="1" customWidth="1"/>
    <col min="2" max="2" width="17.88671875" style="2" customWidth="1"/>
    <col min="3" max="3" width="13.5546875" style="2" customWidth="1"/>
    <col min="4" max="4" width="14.44140625" style="2" customWidth="1"/>
    <col min="5" max="5" width="18.88671875" style="2" customWidth="1"/>
    <col min="6" max="6" width="5.44140625" style="2" customWidth="1"/>
    <col min="7" max="7" width="8.5546875" style="2" customWidth="1"/>
    <col min="8" max="8" width="8.109375" style="2" customWidth="1"/>
    <col min="9" max="9" width="17.33203125" style="2" customWidth="1"/>
    <col min="10" max="10" width="11.6640625" style="2" bestFit="1" customWidth="1"/>
    <col min="11" max="16384" width="9.109375" style="2"/>
  </cols>
  <sheetData>
    <row r="1" spans="1:10" s="9" customFormat="1" ht="24" x14ac:dyDescent="0.3">
      <c r="A1" s="11" t="s">
        <v>0</v>
      </c>
      <c r="B1" s="1" t="s">
        <v>1</v>
      </c>
      <c r="C1" s="1" t="s">
        <v>2</v>
      </c>
      <c r="D1" s="1" t="s">
        <v>4</v>
      </c>
      <c r="E1" s="1" t="s">
        <v>782</v>
      </c>
      <c r="F1" s="1" t="s">
        <v>368</v>
      </c>
      <c r="G1" s="1" t="s">
        <v>781</v>
      </c>
      <c r="H1" s="10" t="s">
        <v>780</v>
      </c>
      <c r="I1" s="1" t="s">
        <v>783</v>
      </c>
      <c r="J1" s="1" t="s">
        <v>9</v>
      </c>
    </row>
    <row r="2" spans="1:10" ht="51" x14ac:dyDescent="0.3">
      <c r="A2" s="3">
        <v>44238</v>
      </c>
      <c r="B2" s="7" t="s">
        <v>1589</v>
      </c>
      <c r="C2" s="7" t="s">
        <v>1590</v>
      </c>
      <c r="D2" s="7" t="s">
        <v>1591</v>
      </c>
      <c r="E2" s="7" t="s">
        <v>1592</v>
      </c>
      <c r="F2" s="7" t="s">
        <v>363</v>
      </c>
      <c r="G2" s="7" t="s">
        <v>1593</v>
      </c>
      <c r="H2" s="8">
        <v>5.4999999999999997E-3</v>
      </c>
      <c r="I2" s="7" t="s">
        <v>1594</v>
      </c>
      <c r="J2" s="6" t="s">
        <v>2024</v>
      </c>
    </row>
    <row r="3" spans="1:10" ht="51" x14ac:dyDescent="0.3">
      <c r="A3" s="3">
        <v>44238</v>
      </c>
      <c r="B3" s="7" t="s">
        <v>1589</v>
      </c>
      <c r="C3" s="7" t="s">
        <v>1595</v>
      </c>
      <c r="D3" s="7" t="s">
        <v>1591</v>
      </c>
      <c r="E3" s="7" t="s">
        <v>1592</v>
      </c>
      <c r="F3" s="7" t="s">
        <v>363</v>
      </c>
      <c r="G3" s="7" t="s">
        <v>1593</v>
      </c>
      <c r="H3" s="8">
        <v>7.5800000000000006E-2</v>
      </c>
      <c r="I3" s="7" t="s">
        <v>1596</v>
      </c>
      <c r="J3" s="6" t="s">
        <v>2024</v>
      </c>
    </row>
    <row r="4" spans="1:10" ht="20.399999999999999" x14ac:dyDescent="0.3">
      <c r="A4" s="3">
        <v>44238</v>
      </c>
      <c r="B4" s="7" t="s">
        <v>1597</v>
      </c>
      <c r="C4" s="7" t="s">
        <v>1598</v>
      </c>
      <c r="D4" s="7" t="s">
        <v>1599</v>
      </c>
      <c r="E4" s="7" t="s">
        <v>1600</v>
      </c>
      <c r="F4" s="7" t="s">
        <v>363</v>
      </c>
      <c r="G4" s="7" t="s">
        <v>1601</v>
      </c>
      <c r="H4" s="8">
        <v>1.5900000000000001E-2</v>
      </c>
      <c r="I4" s="7" t="s">
        <v>1602</v>
      </c>
      <c r="J4" s="6" t="s">
        <v>2024</v>
      </c>
    </row>
    <row r="5" spans="1:10" ht="20.399999999999999" x14ac:dyDescent="0.3">
      <c r="A5" s="3">
        <v>44238</v>
      </c>
      <c r="B5" s="7" t="s">
        <v>1603</v>
      </c>
      <c r="C5" s="7" t="s">
        <v>1604</v>
      </c>
      <c r="D5" s="7" t="s">
        <v>283</v>
      </c>
      <c r="E5" s="7" t="s">
        <v>1605</v>
      </c>
      <c r="F5" s="7" t="s">
        <v>478</v>
      </c>
      <c r="G5" s="7" t="s">
        <v>1606</v>
      </c>
      <c r="H5" s="8">
        <v>2.14E-3</v>
      </c>
      <c r="I5" s="7" t="s">
        <v>1607</v>
      </c>
      <c r="J5" s="6" t="s">
        <v>2024</v>
      </c>
    </row>
    <row r="6" spans="1:10" ht="51" x14ac:dyDescent="0.3">
      <c r="A6" s="3">
        <v>44238</v>
      </c>
      <c r="B6" s="7" t="s">
        <v>1608</v>
      </c>
      <c r="C6" s="7" t="s">
        <v>1609</v>
      </c>
      <c r="D6" s="7" t="s">
        <v>1610</v>
      </c>
      <c r="E6" s="7" t="s">
        <v>1611</v>
      </c>
      <c r="F6" s="7" t="s">
        <v>478</v>
      </c>
      <c r="G6" s="7" t="s">
        <v>1606</v>
      </c>
      <c r="H6" s="8">
        <v>0.14729999999999999</v>
      </c>
      <c r="I6" s="7" t="s">
        <v>1612</v>
      </c>
      <c r="J6" s="6" t="s">
        <v>2024</v>
      </c>
    </row>
    <row r="7" spans="1:10" ht="71.400000000000006" x14ac:dyDescent="0.3">
      <c r="A7" s="3">
        <v>44266</v>
      </c>
      <c r="B7" s="7" t="s">
        <v>784</v>
      </c>
      <c r="C7" s="7" t="s">
        <v>785</v>
      </c>
      <c r="D7" s="7" t="s">
        <v>730</v>
      </c>
      <c r="E7" s="7" t="s">
        <v>786</v>
      </c>
      <c r="F7" s="7" t="s">
        <v>478</v>
      </c>
      <c r="G7" s="7" t="s">
        <v>787</v>
      </c>
      <c r="H7" s="8">
        <v>7.9799999999999996E-2</v>
      </c>
      <c r="I7" s="7" t="s">
        <v>788</v>
      </c>
      <c r="J7" s="6" t="s">
        <v>2024</v>
      </c>
    </row>
    <row r="8" spans="1:10" ht="30.6" x14ac:dyDescent="0.3">
      <c r="A8" s="3">
        <v>44266</v>
      </c>
      <c r="B8" s="7" t="s">
        <v>789</v>
      </c>
      <c r="C8" s="7" t="s">
        <v>790</v>
      </c>
      <c r="D8" s="7" t="s">
        <v>791</v>
      </c>
      <c r="E8" s="7" t="s">
        <v>792</v>
      </c>
      <c r="F8" s="7" t="s">
        <v>363</v>
      </c>
      <c r="G8" s="7" t="s">
        <v>793</v>
      </c>
      <c r="H8" s="8">
        <v>6.4999999999999997E-3</v>
      </c>
      <c r="I8" s="7" t="s">
        <v>794</v>
      </c>
      <c r="J8" s="6" t="s">
        <v>2024</v>
      </c>
    </row>
    <row r="9" spans="1:10" ht="51" x14ac:dyDescent="0.3">
      <c r="A9" s="3">
        <v>44266</v>
      </c>
      <c r="B9" s="7" t="s">
        <v>795</v>
      </c>
      <c r="C9" s="7" t="s">
        <v>796</v>
      </c>
      <c r="D9" s="7" t="s">
        <v>797</v>
      </c>
      <c r="E9" s="7" t="s">
        <v>798</v>
      </c>
      <c r="F9" s="7" t="s">
        <v>478</v>
      </c>
      <c r="G9" s="7" t="s">
        <v>799</v>
      </c>
      <c r="H9" s="8">
        <v>3.0000000000000001E-5</v>
      </c>
      <c r="I9" s="7" t="s">
        <v>800</v>
      </c>
      <c r="J9" s="6" t="s">
        <v>2024</v>
      </c>
    </row>
    <row r="10" spans="1:10" ht="30.6" x14ac:dyDescent="0.3">
      <c r="A10" s="3">
        <v>44266</v>
      </c>
      <c r="B10" s="7" t="s">
        <v>801</v>
      </c>
      <c r="C10" s="7" t="s">
        <v>802</v>
      </c>
      <c r="D10" s="7" t="s">
        <v>803</v>
      </c>
      <c r="E10" s="7" t="s">
        <v>804</v>
      </c>
      <c r="F10" s="7" t="s">
        <v>363</v>
      </c>
      <c r="G10" s="7" t="s">
        <v>793</v>
      </c>
      <c r="H10" s="8">
        <v>3.8100000000000002E-2</v>
      </c>
      <c r="I10" s="7" t="s">
        <v>805</v>
      </c>
      <c r="J10" s="6" t="s">
        <v>2024</v>
      </c>
    </row>
    <row r="11" spans="1:10" ht="20.399999999999999" x14ac:dyDescent="0.3">
      <c r="A11" s="3">
        <v>44266</v>
      </c>
      <c r="B11" s="7" t="s">
        <v>806</v>
      </c>
      <c r="C11" s="7" t="s">
        <v>807</v>
      </c>
      <c r="D11" s="7" t="s">
        <v>808</v>
      </c>
      <c r="E11" s="7" t="s">
        <v>809</v>
      </c>
      <c r="F11" s="7" t="s">
        <v>363</v>
      </c>
      <c r="G11" s="7" t="s">
        <v>810</v>
      </c>
      <c r="H11" s="8">
        <v>0.2</v>
      </c>
      <c r="I11" s="7" t="s">
        <v>811</v>
      </c>
      <c r="J11" s="6" t="s">
        <v>2024</v>
      </c>
    </row>
    <row r="12" spans="1:10" ht="30.6" x14ac:dyDescent="0.3">
      <c r="A12" s="3">
        <v>44322</v>
      </c>
      <c r="B12" s="16" t="s">
        <v>2479</v>
      </c>
      <c r="C12" s="16" t="s">
        <v>2480</v>
      </c>
      <c r="D12" s="16" t="s">
        <v>2481</v>
      </c>
      <c r="E12" s="16" t="s">
        <v>2482</v>
      </c>
      <c r="F12" s="16" t="s">
        <v>363</v>
      </c>
      <c r="G12" s="16" t="s">
        <v>787</v>
      </c>
      <c r="H12" s="24">
        <v>1.4200000000000001E-2</v>
      </c>
      <c r="I12" s="25" t="s">
        <v>2483</v>
      </c>
      <c r="J12" s="6" t="s">
        <v>2024</v>
      </c>
    </row>
    <row r="13" spans="1:10" ht="20.399999999999999" x14ac:dyDescent="0.3">
      <c r="A13" s="3">
        <v>44434</v>
      </c>
      <c r="B13" s="4" t="s">
        <v>2488</v>
      </c>
      <c r="C13" s="4" t="s">
        <v>2489</v>
      </c>
      <c r="D13" s="16" t="s">
        <v>2491</v>
      </c>
      <c r="E13" s="16" t="s">
        <v>3593</v>
      </c>
      <c r="F13" s="16" t="s">
        <v>478</v>
      </c>
      <c r="G13" s="16" t="s">
        <v>839</v>
      </c>
      <c r="H13" s="31" t="s">
        <v>2493</v>
      </c>
      <c r="I13" s="34">
        <v>40</v>
      </c>
      <c r="J13" s="33" t="s">
        <v>2024</v>
      </c>
    </row>
    <row r="14" spans="1:10" ht="20.399999999999999" x14ac:dyDescent="0.3">
      <c r="A14" s="3">
        <v>44434</v>
      </c>
      <c r="B14" s="4" t="s">
        <v>2488</v>
      </c>
      <c r="C14" s="4" t="s">
        <v>2494</v>
      </c>
      <c r="D14" s="16" t="s">
        <v>2491</v>
      </c>
      <c r="E14" s="16" t="s">
        <v>2495</v>
      </c>
      <c r="F14" s="16" t="s">
        <v>478</v>
      </c>
      <c r="G14" s="16" t="s">
        <v>839</v>
      </c>
      <c r="H14" s="31" t="s">
        <v>2496</v>
      </c>
      <c r="I14" s="34">
        <v>124.94</v>
      </c>
      <c r="J14" s="33" t="s">
        <v>2024</v>
      </c>
    </row>
    <row r="15" spans="1:10" ht="20.399999999999999" x14ac:dyDescent="0.3">
      <c r="A15" s="3">
        <v>44462</v>
      </c>
      <c r="B15" s="16" t="s">
        <v>3889</v>
      </c>
      <c r="C15" s="16" t="s">
        <v>3890</v>
      </c>
      <c r="D15" s="16" t="s">
        <v>3893</v>
      </c>
      <c r="E15" s="16" t="s">
        <v>3894</v>
      </c>
      <c r="F15" s="16" t="s">
        <v>478</v>
      </c>
      <c r="G15" s="16" t="s">
        <v>813</v>
      </c>
      <c r="H15" s="16" t="s">
        <v>3895</v>
      </c>
      <c r="I15" s="34">
        <v>0</v>
      </c>
      <c r="J15" s="33" t="s">
        <v>2024</v>
      </c>
    </row>
    <row r="16" spans="1:10" ht="20.399999999999999" x14ac:dyDescent="0.3">
      <c r="A16" s="3">
        <v>44462</v>
      </c>
      <c r="B16" s="16" t="s">
        <v>3891</v>
      </c>
      <c r="C16" s="16" t="s">
        <v>3892</v>
      </c>
      <c r="D16" s="16" t="s">
        <v>3896</v>
      </c>
      <c r="E16" s="16" t="s">
        <v>3897</v>
      </c>
      <c r="F16" s="16" t="s">
        <v>478</v>
      </c>
      <c r="G16" s="16" t="s">
        <v>813</v>
      </c>
      <c r="H16" s="16" t="s">
        <v>3898</v>
      </c>
      <c r="I16" s="34">
        <v>0</v>
      </c>
      <c r="J16" s="33" t="s">
        <v>2024</v>
      </c>
    </row>
    <row r="17" spans="1:10" ht="30.6" x14ac:dyDescent="0.3">
      <c r="A17" s="3">
        <v>44490</v>
      </c>
      <c r="B17" s="4" t="s">
        <v>1298</v>
      </c>
      <c r="C17" s="4" t="s">
        <v>4395</v>
      </c>
      <c r="D17" s="4" t="s">
        <v>4397</v>
      </c>
      <c r="E17" s="4" t="s">
        <v>4396</v>
      </c>
      <c r="F17" s="4" t="s">
        <v>478</v>
      </c>
      <c r="G17" s="4" t="s">
        <v>813</v>
      </c>
      <c r="H17" s="4" t="s">
        <v>4398</v>
      </c>
      <c r="I17" s="34">
        <v>0</v>
      </c>
      <c r="J17" s="33" t="s">
        <v>2024</v>
      </c>
    </row>
    <row r="18" spans="1:10" ht="40.799999999999997" x14ac:dyDescent="0.3">
      <c r="A18" s="3">
        <v>44658</v>
      </c>
      <c r="B18" s="16" t="s">
        <v>5139</v>
      </c>
      <c r="C18" s="16" t="s">
        <v>5140</v>
      </c>
      <c r="D18" s="16" t="s">
        <v>1040</v>
      </c>
      <c r="E18" s="16" t="s">
        <v>5141</v>
      </c>
      <c r="F18" s="16" t="s">
        <v>478</v>
      </c>
      <c r="G18" s="16" t="s">
        <v>5142</v>
      </c>
      <c r="H18" s="24">
        <v>0.1148</v>
      </c>
      <c r="I18" s="16" t="s">
        <v>5143</v>
      </c>
      <c r="J18" s="33" t="s">
        <v>2024</v>
      </c>
    </row>
    <row r="19" spans="1:10" ht="40.799999999999997" x14ac:dyDescent="0.3">
      <c r="A19" s="3">
        <v>44658</v>
      </c>
      <c r="B19" s="16" t="s">
        <v>5144</v>
      </c>
      <c r="C19" s="16" t="s">
        <v>5145</v>
      </c>
      <c r="D19" s="16" t="s">
        <v>5146</v>
      </c>
      <c r="E19" s="16" t="s">
        <v>5147</v>
      </c>
      <c r="F19" s="16" t="s">
        <v>478</v>
      </c>
      <c r="G19" s="16" t="s">
        <v>5142</v>
      </c>
      <c r="H19" s="24">
        <v>0.21840000000000001</v>
      </c>
      <c r="I19" s="16" t="s">
        <v>5148</v>
      </c>
      <c r="J19" s="33" t="s">
        <v>2024</v>
      </c>
    </row>
    <row r="20" spans="1:10" ht="20.399999999999999" x14ac:dyDescent="0.3">
      <c r="A20" s="3">
        <v>44658</v>
      </c>
      <c r="B20" s="16" t="s">
        <v>4573</v>
      </c>
      <c r="C20" s="16" t="s">
        <v>5149</v>
      </c>
      <c r="D20" s="16" t="s">
        <v>4579</v>
      </c>
      <c r="E20" s="16" t="s">
        <v>5150</v>
      </c>
      <c r="F20" s="16" t="s">
        <v>478</v>
      </c>
      <c r="G20" s="16" t="s">
        <v>477</v>
      </c>
      <c r="H20" s="24">
        <v>0</v>
      </c>
      <c r="I20" s="16" t="s">
        <v>5151</v>
      </c>
      <c r="J20" s="33" t="s">
        <v>2024</v>
      </c>
    </row>
    <row r="21" spans="1:10" ht="71.400000000000006" x14ac:dyDescent="0.3">
      <c r="A21" s="3">
        <v>44658</v>
      </c>
      <c r="B21" s="16" t="s">
        <v>5152</v>
      </c>
      <c r="C21" s="16" t="s">
        <v>5153</v>
      </c>
      <c r="D21" s="16" t="s">
        <v>5154</v>
      </c>
      <c r="E21" s="16" t="s">
        <v>5155</v>
      </c>
      <c r="F21" s="16" t="s">
        <v>363</v>
      </c>
      <c r="G21" s="16" t="s">
        <v>2906</v>
      </c>
      <c r="H21" s="24">
        <v>4.9931999999999999</v>
      </c>
      <c r="I21" s="16" t="s">
        <v>5156</v>
      </c>
      <c r="J21" s="33" t="s">
        <v>2024</v>
      </c>
    </row>
    <row r="22" spans="1:10" ht="20.399999999999999" x14ac:dyDescent="0.3">
      <c r="A22" s="3">
        <v>44658</v>
      </c>
      <c r="B22" s="16" t="s">
        <v>2488</v>
      </c>
      <c r="C22" s="16" t="s">
        <v>5157</v>
      </c>
      <c r="D22" s="16" t="s">
        <v>2491</v>
      </c>
      <c r="E22" s="16" t="s">
        <v>5158</v>
      </c>
      <c r="F22" s="16" t="s">
        <v>363</v>
      </c>
      <c r="G22" s="16" t="s">
        <v>439</v>
      </c>
      <c r="H22" s="24">
        <v>1.3776999999999999</v>
      </c>
      <c r="I22" s="16" t="s">
        <v>5159</v>
      </c>
      <c r="J22" s="33" t="s">
        <v>2024</v>
      </c>
    </row>
    <row r="23" spans="1:10" ht="71.400000000000006" x14ac:dyDescent="0.3">
      <c r="A23" s="3">
        <v>44658</v>
      </c>
      <c r="B23" s="16" t="s">
        <v>5160</v>
      </c>
      <c r="C23" s="16" t="s">
        <v>5161</v>
      </c>
      <c r="D23" s="16" t="s">
        <v>3685</v>
      </c>
      <c r="E23" s="16" t="s">
        <v>5162</v>
      </c>
      <c r="F23" s="16" t="s">
        <v>478</v>
      </c>
      <c r="G23" s="16" t="s">
        <v>5163</v>
      </c>
      <c r="H23" s="24">
        <v>0.63219999999999998</v>
      </c>
      <c r="I23" s="16" t="s">
        <v>5164</v>
      </c>
      <c r="J23" s="33" t="s">
        <v>2024</v>
      </c>
    </row>
    <row r="24" spans="1:10" ht="20.399999999999999" x14ac:dyDescent="0.3">
      <c r="A24" s="3">
        <v>44658</v>
      </c>
      <c r="B24" s="16" t="s">
        <v>5165</v>
      </c>
      <c r="C24" s="16" t="s">
        <v>5166</v>
      </c>
      <c r="D24" s="16" t="s">
        <v>5167</v>
      </c>
      <c r="E24" s="16" t="s">
        <v>5168</v>
      </c>
      <c r="F24" s="16" t="s">
        <v>363</v>
      </c>
      <c r="G24" s="16" t="s">
        <v>5169</v>
      </c>
      <c r="H24" s="24">
        <v>1.6272</v>
      </c>
      <c r="I24" s="16" t="s">
        <v>5159</v>
      </c>
      <c r="J24" s="33" t="s">
        <v>2024</v>
      </c>
    </row>
    <row r="25" spans="1:10" ht="20.399999999999999" x14ac:dyDescent="0.3">
      <c r="A25" s="3">
        <v>44658</v>
      </c>
      <c r="B25" s="16" t="s">
        <v>5170</v>
      </c>
      <c r="C25" s="16" t="s">
        <v>5171</v>
      </c>
      <c r="D25" s="16" t="s">
        <v>3650</v>
      </c>
      <c r="E25" s="16" t="s">
        <v>5168</v>
      </c>
      <c r="F25" s="16" t="s">
        <v>363</v>
      </c>
      <c r="G25" s="16" t="s">
        <v>5142</v>
      </c>
      <c r="H25" s="24">
        <v>0.19059999999999999</v>
      </c>
      <c r="I25" s="16" t="s">
        <v>5172</v>
      </c>
      <c r="J25" s="33" t="s">
        <v>2024</v>
      </c>
    </row>
    <row r="26" spans="1:10" ht="20.399999999999999" x14ac:dyDescent="0.3">
      <c r="A26" s="3">
        <v>44658</v>
      </c>
      <c r="B26" s="16" t="s">
        <v>5173</v>
      </c>
      <c r="C26" s="16" t="s">
        <v>5174</v>
      </c>
      <c r="D26" s="16" t="s">
        <v>3440</v>
      </c>
      <c r="E26" s="16" t="s">
        <v>5168</v>
      </c>
      <c r="F26" s="16" t="s">
        <v>478</v>
      </c>
      <c r="G26" s="16" t="s">
        <v>5142</v>
      </c>
      <c r="H26" s="24">
        <v>4.2999999999999997E-2</v>
      </c>
      <c r="I26" s="16" t="s">
        <v>5175</v>
      </c>
      <c r="J26" s="33" t="s">
        <v>2024</v>
      </c>
    </row>
    <row r="27" spans="1:10" ht="30.6" x14ac:dyDescent="0.3">
      <c r="A27" s="3">
        <v>44686</v>
      </c>
      <c r="B27" s="16" t="s">
        <v>6555</v>
      </c>
      <c r="C27" s="16" t="s">
        <v>6556</v>
      </c>
      <c r="D27" s="16" t="s">
        <v>3330</v>
      </c>
      <c r="E27" s="16" t="s">
        <v>6557</v>
      </c>
      <c r="F27" s="16" t="s">
        <v>363</v>
      </c>
      <c r="G27" s="16" t="s">
        <v>5142</v>
      </c>
      <c r="H27" s="24">
        <v>3.3599999999999998E-2</v>
      </c>
      <c r="I27" s="16" t="s">
        <v>6558</v>
      </c>
      <c r="J27" s="33" t="s">
        <v>2024</v>
      </c>
    </row>
    <row r="28" spans="1:10" ht="20.399999999999999" x14ac:dyDescent="0.3">
      <c r="A28" s="3">
        <v>44686</v>
      </c>
      <c r="B28" s="16" t="s">
        <v>6559</v>
      </c>
      <c r="C28" s="16" t="s">
        <v>6560</v>
      </c>
      <c r="D28" s="16" t="s">
        <v>6561</v>
      </c>
      <c r="E28" s="16" t="s">
        <v>6562</v>
      </c>
      <c r="F28" s="16" t="s">
        <v>363</v>
      </c>
      <c r="G28" s="16" t="s">
        <v>6563</v>
      </c>
      <c r="H28" s="24">
        <v>7.7299999999999994E-2</v>
      </c>
      <c r="I28" s="16" t="s">
        <v>6564</v>
      </c>
      <c r="J28" s="33" t="s">
        <v>2024</v>
      </c>
    </row>
    <row r="29" spans="1:10" ht="20.399999999999999" x14ac:dyDescent="0.3">
      <c r="A29" s="3">
        <v>44686</v>
      </c>
      <c r="B29" s="16" t="s">
        <v>2047</v>
      </c>
      <c r="C29" s="16" t="s">
        <v>6565</v>
      </c>
      <c r="D29" s="16" t="s">
        <v>2049</v>
      </c>
      <c r="E29" s="16" t="s">
        <v>5168</v>
      </c>
      <c r="F29" s="16" t="s">
        <v>478</v>
      </c>
      <c r="G29" s="16" t="s">
        <v>6566</v>
      </c>
      <c r="H29" s="24">
        <v>3.2099999999999997E-2</v>
      </c>
      <c r="I29" s="16" t="s">
        <v>6558</v>
      </c>
      <c r="J29" s="33" t="s">
        <v>2024</v>
      </c>
    </row>
    <row r="30" spans="1:10" ht="20.399999999999999" x14ac:dyDescent="0.3">
      <c r="A30" s="3">
        <v>44686</v>
      </c>
      <c r="B30" s="16" t="s">
        <v>6567</v>
      </c>
      <c r="C30" s="16" t="s">
        <v>6568</v>
      </c>
      <c r="D30" s="16" t="s">
        <v>6569</v>
      </c>
      <c r="E30" s="16" t="s">
        <v>6570</v>
      </c>
      <c r="F30" s="16" t="s">
        <v>363</v>
      </c>
      <c r="G30" s="16" t="s">
        <v>5142</v>
      </c>
      <c r="H30" s="24">
        <v>1.9599999999999999E-2</v>
      </c>
      <c r="I30" s="16" t="s">
        <v>6571</v>
      </c>
      <c r="J30" s="33" t="s">
        <v>2024</v>
      </c>
    </row>
    <row r="31" spans="1:10" ht="30.6" x14ac:dyDescent="0.3">
      <c r="A31" s="3">
        <v>44686</v>
      </c>
      <c r="B31" s="16" t="s">
        <v>6572</v>
      </c>
      <c r="C31" s="16" t="s">
        <v>6573</v>
      </c>
      <c r="D31" s="16" t="s">
        <v>6547</v>
      </c>
      <c r="E31" s="16" t="s">
        <v>6574</v>
      </c>
      <c r="F31" s="16" t="s">
        <v>478</v>
      </c>
      <c r="G31" s="16" t="s">
        <v>439</v>
      </c>
      <c r="H31" s="24">
        <v>2.9000000000000001E-2</v>
      </c>
      <c r="I31" s="16" t="s">
        <v>6575</v>
      </c>
      <c r="J31" s="33" t="s">
        <v>2024</v>
      </c>
    </row>
    <row r="32" spans="1:10" ht="20.399999999999999" x14ac:dyDescent="0.3">
      <c r="A32" s="3">
        <v>44686</v>
      </c>
      <c r="B32" s="16" t="s">
        <v>6576</v>
      </c>
      <c r="C32" s="16" t="s">
        <v>6577</v>
      </c>
      <c r="D32" s="16" t="s">
        <v>6578</v>
      </c>
      <c r="E32" s="16" t="s">
        <v>6579</v>
      </c>
      <c r="F32" s="16" t="s">
        <v>478</v>
      </c>
      <c r="G32" s="16" t="s">
        <v>5142</v>
      </c>
      <c r="H32" s="24">
        <v>6.6E-3</v>
      </c>
      <c r="I32" s="16" t="s">
        <v>6580</v>
      </c>
      <c r="J32" s="33" t="s">
        <v>2024</v>
      </c>
    </row>
    <row r="33" spans="1:10" ht="30.6" x14ac:dyDescent="0.3">
      <c r="A33" s="3">
        <v>44714</v>
      </c>
      <c r="B33" s="16" t="s">
        <v>7607</v>
      </c>
      <c r="C33" s="16" t="s">
        <v>7608</v>
      </c>
      <c r="D33" s="16" t="s">
        <v>3330</v>
      </c>
      <c r="E33" s="16" t="s">
        <v>7609</v>
      </c>
      <c r="F33" s="16" t="s">
        <v>363</v>
      </c>
      <c r="G33" s="16" t="s">
        <v>7610</v>
      </c>
      <c r="H33" s="24">
        <v>1.5299999999999999E-2</v>
      </c>
      <c r="I33" s="16" t="s">
        <v>7611</v>
      </c>
      <c r="J33" s="33" t="s">
        <v>2024</v>
      </c>
    </row>
    <row r="34" spans="1:10" ht="20.399999999999999" x14ac:dyDescent="0.3">
      <c r="A34" s="3">
        <v>44714</v>
      </c>
      <c r="B34" s="16" t="s">
        <v>7612</v>
      </c>
      <c r="C34" s="16" t="s">
        <v>7613</v>
      </c>
      <c r="D34" s="16" t="s">
        <v>5577</v>
      </c>
      <c r="E34" s="16" t="s">
        <v>7614</v>
      </c>
      <c r="F34" s="16" t="s">
        <v>478</v>
      </c>
      <c r="G34" s="16" t="s">
        <v>439</v>
      </c>
      <c r="H34" s="24">
        <v>2.69E-2</v>
      </c>
      <c r="I34" s="16" t="s">
        <v>7615</v>
      </c>
      <c r="J34" s="33" t="s">
        <v>2024</v>
      </c>
    </row>
    <row r="35" spans="1:10" ht="20.399999999999999" x14ac:dyDescent="0.3">
      <c r="A35" s="3">
        <v>44714</v>
      </c>
      <c r="B35" s="16" t="s">
        <v>7616</v>
      </c>
      <c r="C35" s="16" t="s">
        <v>7617</v>
      </c>
      <c r="D35" s="16" t="s">
        <v>7618</v>
      </c>
      <c r="E35" s="16" t="s">
        <v>7619</v>
      </c>
      <c r="F35" s="16" t="s">
        <v>478</v>
      </c>
      <c r="G35" s="16" t="s">
        <v>5142</v>
      </c>
      <c r="H35" s="24">
        <v>8.2000000000000007E-3</v>
      </c>
      <c r="I35" s="16" t="s">
        <v>7620</v>
      </c>
      <c r="J35" s="33" t="s">
        <v>2024</v>
      </c>
    </row>
    <row r="36" spans="1:10" ht="20.399999999999999" x14ac:dyDescent="0.3">
      <c r="A36" s="3">
        <v>44714</v>
      </c>
      <c r="B36" s="16" t="s">
        <v>7621</v>
      </c>
      <c r="C36" s="16" t="s">
        <v>7622</v>
      </c>
      <c r="D36" s="16" t="s">
        <v>5195</v>
      </c>
      <c r="E36" s="16" t="s">
        <v>5196</v>
      </c>
      <c r="F36" s="16" t="s">
        <v>478</v>
      </c>
      <c r="G36" s="16" t="s">
        <v>5142</v>
      </c>
      <c r="H36" s="24">
        <v>4.2200000000000001E-2</v>
      </c>
      <c r="I36" s="16" t="s">
        <v>7623</v>
      </c>
      <c r="J36" s="33" t="s">
        <v>2024</v>
      </c>
    </row>
    <row r="37" spans="1:10" ht="20.399999999999999" x14ac:dyDescent="0.3">
      <c r="A37" s="3">
        <v>44714</v>
      </c>
      <c r="B37" s="16" t="s">
        <v>7624</v>
      </c>
      <c r="C37" s="16" t="s">
        <v>7625</v>
      </c>
      <c r="D37" s="16" t="s">
        <v>4082</v>
      </c>
      <c r="E37" s="16" t="s">
        <v>5150</v>
      </c>
      <c r="F37" s="16" t="s">
        <v>363</v>
      </c>
      <c r="G37" s="16" t="s">
        <v>477</v>
      </c>
      <c r="H37" s="24">
        <v>0</v>
      </c>
      <c r="I37" s="16" t="s">
        <v>7626</v>
      </c>
      <c r="J37" s="33" t="s">
        <v>2024</v>
      </c>
    </row>
    <row r="38" spans="1:10" ht="30.6" x14ac:dyDescent="0.3">
      <c r="A38" s="3">
        <v>44714</v>
      </c>
      <c r="B38" s="16" t="s">
        <v>1298</v>
      </c>
      <c r="C38" s="16" t="s">
        <v>7627</v>
      </c>
      <c r="D38" s="16" t="s">
        <v>6467</v>
      </c>
      <c r="E38" s="16" t="s">
        <v>7628</v>
      </c>
      <c r="F38" s="16" t="s">
        <v>363</v>
      </c>
      <c r="G38" s="16" t="s">
        <v>7629</v>
      </c>
      <c r="H38" s="24">
        <v>0.13539999999999999</v>
      </c>
      <c r="I38" s="16" t="s">
        <v>7630</v>
      </c>
      <c r="J38" s="33" t="s">
        <v>2024</v>
      </c>
    </row>
    <row r="39" spans="1:10" ht="30.6" x14ac:dyDescent="0.3">
      <c r="A39" s="3">
        <v>44714</v>
      </c>
      <c r="B39" s="16" t="s">
        <v>7631</v>
      </c>
      <c r="C39" s="16" t="s">
        <v>7632</v>
      </c>
      <c r="D39" s="16" t="s">
        <v>7633</v>
      </c>
      <c r="E39" s="16" t="s">
        <v>7634</v>
      </c>
      <c r="F39" s="16" t="s">
        <v>363</v>
      </c>
      <c r="G39" s="16" t="s">
        <v>7635</v>
      </c>
      <c r="H39" s="24">
        <v>0.1729</v>
      </c>
      <c r="I39" s="16" t="s">
        <v>7636</v>
      </c>
      <c r="J39" s="33" t="s">
        <v>2024</v>
      </c>
    </row>
    <row r="40" spans="1:10" ht="30.6" x14ac:dyDescent="0.3">
      <c r="A40" s="3">
        <v>44714</v>
      </c>
      <c r="B40" s="16" t="s">
        <v>7631</v>
      </c>
      <c r="C40" s="16" t="s">
        <v>7637</v>
      </c>
      <c r="D40" s="16" t="s">
        <v>7638</v>
      </c>
      <c r="E40" s="16" t="s">
        <v>7639</v>
      </c>
      <c r="F40" s="16" t="s">
        <v>363</v>
      </c>
      <c r="G40" s="16" t="s">
        <v>7635</v>
      </c>
      <c r="H40" s="24">
        <v>0.1699</v>
      </c>
      <c r="I40" s="16" t="s">
        <v>7640</v>
      </c>
      <c r="J40" s="33" t="s">
        <v>2024</v>
      </c>
    </row>
    <row r="41" spans="1:10" ht="20.399999999999999" x14ac:dyDescent="0.3">
      <c r="A41" s="3">
        <v>44714</v>
      </c>
      <c r="B41" s="16" t="s">
        <v>7631</v>
      </c>
      <c r="C41" s="16" t="s">
        <v>7641</v>
      </c>
      <c r="D41" s="16" t="s">
        <v>5801</v>
      </c>
      <c r="E41" s="16" t="s">
        <v>7642</v>
      </c>
      <c r="F41" s="16" t="s">
        <v>363</v>
      </c>
      <c r="G41" s="16" t="s">
        <v>7643</v>
      </c>
      <c r="H41" s="24">
        <v>2.9499999999999998E-2</v>
      </c>
      <c r="I41" s="16" t="s">
        <v>7644</v>
      </c>
      <c r="J41" s="33" t="s">
        <v>2024</v>
      </c>
    </row>
    <row r="42" spans="1:10" ht="30.6" x14ac:dyDescent="0.3">
      <c r="A42" s="3">
        <v>44742</v>
      </c>
      <c r="B42" s="4" t="s">
        <v>8728</v>
      </c>
      <c r="C42" s="4" t="s">
        <v>8729</v>
      </c>
      <c r="D42" s="4" t="s">
        <v>3704</v>
      </c>
      <c r="E42" s="4" t="s">
        <v>8730</v>
      </c>
      <c r="F42" s="4" t="s">
        <v>478</v>
      </c>
      <c r="G42" s="4" t="s">
        <v>439</v>
      </c>
      <c r="H42" s="171">
        <v>1.54E-2</v>
      </c>
      <c r="I42" s="4" t="s">
        <v>8731</v>
      </c>
      <c r="J42" s="33" t="s">
        <v>2024</v>
      </c>
    </row>
    <row r="43" spans="1:10" ht="20.399999999999999" x14ac:dyDescent="0.3">
      <c r="A43" s="3">
        <v>44742</v>
      </c>
      <c r="B43" s="4" t="s">
        <v>8732</v>
      </c>
      <c r="C43" s="4" t="s">
        <v>8733</v>
      </c>
      <c r="D43" s="4" t="s">
        <v>8734</v>
      </c>
      <c r="E43" s="4" t="s">
        <v>5168</v>
      </c>
      <c r="F43" s="4" t="s">
        <v>478</v>
      </c>
      <c r="G43" s="4" t="s">
        <v>439</v>
      </c>
      <c r="H43" s="171">
        <v>7.7299999999999994E-2</v>
      </c>
      <c r="I43" s="4" t="s">
        <v>8735</v>
      </c>
      <c r="J43" s="33" t="s">
        <v>2024</v>
      </c>
    </row>
    <row r="44" spans="1:10" ht="20.399999999999999" x14ac:dyDescent="0.3">
      <c r="A44" s="3">
        <v>44742</v>
      </c>
      <c r="B44" s="4" t="s">
        <v>8736</v>
      </c>
      <c r="C44" s="4" t="s">
        <v>8737</v>
      </c>
      <c r="D44" s="4" t="s">
        <v>2104</v>
      </c>
      <c r="E44" s="4" t="s">
        <v>8738</v>
      </c>
      <c r="F44" s="4" t="s">
        <v>478</v>
      </c>
      <c r="G44" s="4" t="s">
        <v>8739</v>
      </c>
      <c r="H44" s="171">
        <v>0.121</v>
      </c>
      <c r="I44" s="4" t="s">
        <v>8740</v>
      </c>
      <c r="J44" s="33" t="s">
        <v>2024</v>
      </c>
    </row>
    <row r="45" spans="1:10" ht="30.6" x14ac:dyDescent="0.3">
      <c r="A45" s="3">
        <v>44742</v>
      </c>
      <c r="B45" s="4" t="s">
        <v>8741</v>
      </c>
      <c r="C45" s="4" t="s">
        <v>8742</v>
      </c>
      <c r="D45" s="4" t="s">
        <v>8743</v>
      </c>
      <c r="E45" s="4" t="s">
        <v>8744</v>
      </c>
      <c r="F45" s="4" t="s">
        <v>363</v>
      </c>
      <c r="G45" s="4" t="s">
        <v>439</v>
      </c>
      <c r="H45" s="171">
        <v>1.0739000000000001</v>
      </c>
      <c r="I45" s="4" t="s">
        <v>8745</v>
      </c>
      <c r="J45" s="33" t="s">
        <v>2024</v>
      </c>
    </row>
    <row r="46" spans="1:10" ht="30.6" x14ac:dyDescent="0.3">
      <c r="A46" s="3">
        <v>44742</v>
      </c>
      <c r="B46" s="4" t="s">
        <v>8746</v>
      </c>
      <c r="C46" s="4" t="s">
        <v>8747</v>
      </c>
      <c r="D46" s="4" t="s">
        <v>8748</v>
      </c>
      <c r="E46" s="4" t="s">
        <v>8730</v>
      </c>
      <c r="F46" s="4" t="s">
        <v>363</v>
      </c>
      <c r="G46" s="4" t="s">
        <v>6566</v>
      </c>
      <c r="H46" s="171">
        <v>8.9599999999999999E-2</v>
      </c>
      <c r="I46" s="4" t="s">
        <v>8749</v>
      </c>
      <c r="J46" s="33" t="s">
        <v>2024</v>
      </c>
    </row>
    <row r="47" spans="1:10" ht="20.399999999999999" x14ac:dyDescent="0.3">
      <c r="A47" s="3">
        <v>44742</v>
      </c>
      <c r="B47" s="4" t="s">
        <v>6276</v>
      </c>
      <c r="C47" s="4" t="s">
        <v>8750</v>
      </c>
      <c r="D47" s="4" t="s">
        <v>5844</v>
      </c>
      <c r="E47" s="4" t="s">
        <v>8751</v>
      </c>
      <c r="F47" s="4" t="s">
        <v>363</v>
      </c>
      <c r="G47" s="4" t="s">
        <v>7635</v>
      </c>
      <c r="H47" s="171">
        <v>3.2000000000000002E-3</v>
      </c>
      <c r="I47" s="4" t="s">
        <v>8752</v>
      </c>
      <c r="J47" s="33" t="s">
        <v>2024</v>
      </c>
    </row>
    <row r="48" spans="1:10" ht="20.399999999999999" x14ac:dyDescent="0.3">
      <c r="A48" s="3">
        <v>44742</v>
      </c>
      <c r="B48" s="4" t="s">
        <v>6276</v>
      </c>
      <c r="C48" s="4" t="s">
        <v>8753</v>
      </c>
      <c r="D48" s="4" t="s">
        <v>5844</v>
      </c>
      <c r="E48" s="4" t="s">
        <v>8751</v>
      </c>
      <c r="F48" s="4" t="s">
        <v>363</v>
      </c>
      <c r="G48" s="4" t="s">
        <v>7635</v>
      </c>
      <c r="H48" s="171">
        <v>6.3200000000000006E-2</v>
      </c>
      <c r="I48" s="4" t="s">
        <v>8754</v>
      </c>
      <c r="J48" s="33" t="s">
        <v>2024</v>
      </c>
    </row>
    <row r="49" spans="1:10" ht="20.399999999999999" x14ac:dyDescent="0.3">
      <c r="A49" s="3">
        <v>44742</v>
      </c>
      <c r="B49" s="4" t="s">
        <v>6276</v>
      </c>
      <c r="C49" s="4" t="s">
        <v>8755</v>
      </c>
      <c r="D49" s="4" t="s">
        <v>5844</v>
      </c>
      <c r="E49" s="4" t="s">
        <v>8756</v>
      </c>
      <c r="F49" s="4" t="s">
        <v>363</v>
      </c>
      <c r="G49" s="4" t="s">
        <v>7635</v>
      </c>
      <c r="H49" s="171">
        <v>4.2200000000000001E-2</v>
      </c>
      <c r="I49" s="4" t="s">
        <v>8757</v>
      </c>
      <c r="J49" s="33" t="s">
        <v>2024</v>
      </c>
    </row>
    <row r="50" spans="1:10" ht="20.399999999999999" x14ac:dyDescent="0.3">
      <c r="A50" s="3">
        <v>44742</v>
      </c>
      <c r="B50" s="4" t="s">
        <v>6276</v>
      </c>
      <c r="C50" s="4" t="s">
        <v>8758</v>
      </c>
      <c r="D50" s="4" t="s">
        <v>5844</v>
      </c>
      <c r="E50" s="4" t="s">
        <v>8751</v>
      </c>
      <c r="F50" s="4" t="s">
        <v>363</v>
      </c>
      <c r="G50" s="4" t="s">
        <v>7635</v>
      </c>
      <c r="H50" s="171">
        <v>4.4400000000000002E-2</v>
      </c>
      <c r="I50" s="4" t="s">
        <v>8759</v>
      </c>
      <c r="J50" s="33" t="s">
        <v>2024</v>
      </c>
    </row>
    <row r="51" spans="1:10" ht="20.399999999999999" x14ac:dyDescent="0.3">
      <c r="A51" s="3">
        <v>44742</v>
      </c>
      <c r="B51" s="4" t="s">
        <v>6276</v>
      </c>
      <c r="C51" s="4" t="s">
        <v>8760</v>
      </c>
      <c r="D51" s="4" t="s">
        <v>3614</v>
      </c>
      <c r="E51" s="4" t="s">
        <v>8761</v>
      </c>
      <c r="F51" s="4" t="s">
        <v>363</v>
      </c>
      <c r="G51" s="4" t="s">
        <v>7635</v>
      </c>
      <c r="H51" s="171">
        <v>3.2399999999999998E-2</v>
      </c>
      <c r="I51" s="4" t="s">
        <v>8762</v>
      </c>
      <c r="J51" s="33" t="s">
        <v>2024</v>
      </c>
    </row>
    <row r="52" spans="1:10" ht="20.399999999999999" x14ac:dyDescent="0.3">
      <c r="A52" s="3">
        <v>44742</v>
      </c>
      <c r="B52" s="4" t="s">
        <v>6276</v>
      </c>
      <c r="C52" s="4" t="s">
        <v>8763</v>
      </c>
      <c r="D52" s="4" t="s">
        <v>3614</v>
      </c>
      <c r="E52" s="4" t="s">
        <v>8764</v>
      </c>
      <c r="F52" s="4" t="s">
        <v>363</v>
      </c>
      <c r="G52" s="4" t="s">
        <v>7635</v>
      </c>
      <c r="H52" s="171">
        <v>1.41E-2</v>
      </c>
      <c r="I52" s="4" t="s">
        <v>8765</v>
      </c>
      <c r="J52" s="33" t="s">
        <v>2024</v>
      </c>
    </row>
    <row r="53" spans="1:10" ht="20.399999999999999" x14ac:dyDescent="0.3">
      <c r="A53" s="3">
        <v>44742</v>
      </c>
      <c r="B53" s="4" t="s">
        <v>6276</v>
      </c>
      <c r="C53" s="4" t="s">
        <v>8766</v>
      </c>
      <c r="D53" s="4" t="s">
        <v>3614</v>
      </c>
      <c r="E53" s="4" t="s">
        <v>8767</v>
      </c>
      <c r="F53" s="4" t="s">
        <v>363</v>
      </c>
      <c r="G53" s="4" t="s">
        <v>7635</v>
      </c>
      <c r="H53" s="171">
        <v>3.1899999999999998E-2</v>
      </c>
      <c r="I53" s="4" t="s">
        <v>8768</v>
      </c>
      <c r="J53" s="33" t="s">
        <v>2024</v>
      </c>
    </row>
    <row r="54" spans="1:10" ht="20.399999999999999" x14ac:dyDescent="0.3">
      <c r="A54" s="3">
        <v>44742</v>
      </c>
      <c r="B54" s="4" t="s">
        <v>6276</v>
      </c>
      <c r="C54" s="4" t="s">
        <v>8769</v>
      </c>
      <c r="D54" s="4" t="s">
        <v>3614</v>
      </c>
      <c r="E54" s="4" t="s">
        <v>8770</v>
      </c>
      <c r="F54" s="4" t="s">
        <v>363</v>
      </c>
      <c r="G54" s="4" t="s">
        <v>7635</v>
      </c>
      <c r="H54" s="171">
        <v>7.9000000000000008E-3</v>
      </c>
      <c r="I54" s="4" t="s">
        <v>8771</v>
      </c>
      <c r="J54" s="33" t="s">
        <v>2024</v>
      </c>
    </row>
    <row r="55" spans="1:10" ht="20.399999999999999" x14ac:dyDescent="0.3">
      <c r="A55" s="3">
        <v>44742</v>
      </c>
      <c r="B55" s="4" t="s">
        <v>6276</v>
      </c>
      <c r="C55" s="4" t="s">
        <v>8772</v>
      </c>
      <c r="D55" s="4" t="s">
        <v>7747</v>
      </c>
      <c r="E55" s="4" t="s">
        <v>8761</v>
      </c>
      <c r="F55" s="4" t="s">
        <v>363</v>
      </c>
      <c r="G55" s="4" t="s">
        <v>7635</v>
      </c>
      <c r="H55" s="171">
        <v>5.1000000000000004E-3</v>
      </c>
      <c r="I55" s="4" t="s">
        <v>8773</v>
      </c>
      <c r="J55" s="33" t="s">
        <v>2024</v>
      </c>
    </row>
    <row r="56" spans="1:10" ht="20.399999999999999" x14ac:dyDescent="0.3">
      <c r="A56" s="3">
        <v>44742</v>
      </c>
      <c r="B56" s="4" t="s">
        <v>6276</v>
      </c>
      <c r="C56" s="4" t="s">
        <v>8774</v>
      </c>
      <c r="D56" s="4" t="s">
        <v>7747</v>
      </c>
      <c r="E56" s="4" t="s">
        <v>8775</v>
      </c>
      <c r="F56" s="4" t="s">
        <v>363</v>
      </c>
      <c r="G56" s="4" t="s">
        <v>7635</v>
      </c>
      <c r="H56" s="171">
        <v>3.0999999999999999E-3</v>
      </c>
      <c r="I56" s="4" t="s">
        <v>8776</v>
      </c>
      <c r="J56" s="33" t="s">
        <v>2024</v>
      </c>
    </row>
    <row r="57" spans="1:10" ht="20.399999999999999" x14ac:dyDescent="0.3">
      <c r="A57" s="3">
        <v>44742</v>
      </c>
      <c r="B57" s="4" t="s">
        <v>6276</v>
      </c>
      <c r="C57" s="4" t="s">
        <v>8777</v>
      </c>
      <c r="D57" s="4" t="s">
        <v>7747</v>
      </c>
      <c r="E57" s="4" t="s">
        <v>8778</v>
      </c>
      <c r="F57" s="4" t="s">
        <v>363</v>
      </c>
      <c r="G57" s="4" t="s">
        <v>7635</v>
      </c>
      <c r="H57" s="171">
        <v>2.5700000000000001E-2</v>
      </c>
      <c r="I57" s="4" t="s">
        <v>8779</v>
      </c>
      <c r="J57" s="33" t="s">
        <v>2024</v>
      </c>
    </row>
    <row r="58" spans="1:10" ht="20.399999999999999" x14ac:dyDescent="0.3">
      <c r="A58" s="3">
        <v>44742</v>
      </c>
      <c r="B58" s="4" t="s">
        <v>6276</v>
      </c>
      <c r="C58" s="4" t="s">
        <v>8780</v>
      </c>
      <c r="D58" s="4" t="s">
        <v>5844</v>
      </c>
      <c r="E58" s="4" t="s">
        <v>8767</v>
      </c>
      <c r="F58" s="4" t="s">
        <v>363</v>
      </c>
      <c r="G58" s="4" t="s">
        <v>7635</v>
      </c>
      <c r="H58" s="171">
        <v>2.1899999999999999E-2</v>
      </c>
      <c r="I58" s="4" t="s">
        <v>8781</v>
      </c>
      <c r="J58" s="33" t="s">
        <v>2024</v>
      </c>
    </row>
    <row r="59" spans="1:10" ht="20.399999999999999" x14ac:dyDescent="0.3">
      <c r="A59" s="3">
        <v>44742</v>
      </c>
      <c r="B59" s="4" t="s">
        <v>6276</v>
      </c>
      <c r="C59" s="4" t="s">
        <v>8782</v>
      </c>
      <c r="D59" s="4" t="s">
        <v>7747</v>
      </c>
      <c r="E59" s="4" t="s">
        <v>8783</v>
      </c>
      <c r="F59" s="4" t="s">
        <v>363</v>
      </c>
      <c r="G59" s="4" t="s">
        <v>7635</v>
      </c>
      <c r="H59" s="171">
        <v>7.2099999999999997E-2</v>
      </c>
      <c r="I59" s="4" t="s">
        <v>8784</v>
      </c>
      <c r="J59" s="33" t="s">
        <v>2024</v>
      </c>
    </row>
    <row r="60" spans="1:10" ht="20.399999999999999" x14ac:dyDescent="0.3">
      <c r="A60" s="3">
        <v>44742</v>
      </c>
      <c r="B60" s="4" t="s">
        <v>6276</v>
      </c>
      <c r="C60" s="4" t="s">
        <v>8785</v>
      </c>
      <c r="D60" s="4" t="s">
        <v>3912</v>
      </c>
      <c r="E60" s="4" t="s">
        <v>8786</v>
      </c>
      <c r="F60" s="4" t="s">
        <v>363</v>
      </c>
      <c r="G60" s="4" t="s">
        <v>7635</v>
      </c>
      <c r="H60" s="171">
        <v>1.8100000000000002E-2</v>
      </c>
      <c r="I60" s="4" t="s">
        <v>8787</v>
      </c>
      <c r="J60" s="33" t="s">
        <v>2024</v>
      </c>
    </row>
    <row r="61" spans="1:10" ht="20.399999999999999" x14ac:dyDescent="0.3">
      <c r="A61" s="3">
        <v>44770</v>
      </c>
      <c r="B61" s="4" t="s">
        <v>9717</v>
      </c>
      <c r="C61" s="4" t="s">
        <v>9718</v>
      </c>
      <c r="D61" s="4" t="s">
        <v>9719</v>
      </c>
      <c r="E61" s="4" t="s">
        <v>9720</v>
      </c>
      <c r="F61" s="4" t="s">
        <v>363</v>
      </c>
      <c r="G61" s="4" t="s">
        <v>373</v>
      </c>
      <c r="H61" s="171">
        <v>5.4100000000000002E-2</v>
      </c>
      <c r="I61" s="4" t="s">
        <v>9721</v>
      </c>
      <c r="J61" s="33" t="s">
        <v>2024</v>
      </c>
    </row>
    <row r="62" spans="1:10" ht="20.399999999999999" x14ac:dyDescent="0.3">
      <c r="A62" s="3">
        <v>44770</v>
      </c>
      <c r="B62" s="4" t="s">
        <v>9722</v>
      </c>
      <c r="C62" s="4" t="s">
        <v>9723</v>
      </c>
      <c r="D62" s="4" t="s">
        <v>3360</v>
      </c>
      <c r="E62" s="4" t="s">
        <v>9724</v>
      </c>
      <c r="F62" s="4" t="s">
        <v>478</v>
      </c>
      <c r="G62" s="4" t="s">
        <v>8739</v>
      </c>
      <c r="H62" s="171">
        <v>9.3899999999999997E-2</v>
      </c>
      <c r="I62" s="4" t="s">
        <v>9725</v>
      </c>
      <c r="J62" s="33" t="s">
        <v>2024</v>
      </c>
    </row>
    <row r="63" spans="1:10" ht="20.399999999999999" x14ac:dyDescent="0.3">
      <c r="A63" s="3">
        <v>44770</v>
      </c>
      <c r="B63" s="4" t="s">
        <v>9726</v>
      </c>
      <c r="C63" s="4" t="s">
        <v>9727</v>
      </c>
      <c r="D63" s="4" t="s">
        <v>3904</v>
      </c>
      <c r="E63" s="4" t="s">
        <v>9728</v>
      </c>
      <c r="F63" s="4" t="s">
        <v>478</v>
      </c>
      <c r="G63" s="4" t="s">
        <v>439</v>
      </c>
      <c r="H63" s="171">
        <v>2.07E-2</v>
      </c>
      <c r="I63" s="4" t="s">
        <v>9729</v>
      </c>
      <c r="J63" s="33" t="s">
        <v>2024</v>
      </c>
    </row>
    <row r="64" spans="1:10" ht="20.399999999999999" x14ac:dyDescent="0.3">
      <c r="A64" s="3">
        <v>44770</v>
      </c>
      <c r="B64" s="4" t="s">
        <v>9730</v>
      </c>
      <c r="C64" s="4" t="s">
        <v>9731</v>
      </c>
      <c r="D64" s="4" t="s">
        <v>9732</v>
      </c>
      <c r="E64" s="4" t="s">
        <v>9733</v>
      </c>
      <c r="F64" s="4" t="s">
        <v>363</v>
      </c>
      <c r="G64" s="4" t="s">
        <v>439</v>
      </c>
      <c r="H64" s="171">
        <v>4.6800000000000001E-2</v>
      </c>
      <c r="I64" s="4" t="s">
        <v>9734</v>
      </c>
      <c r="J64" s="33" t="s">
        <v>2024</v>
      </c>
    </row>
    <row r="65" spans="1:10" ht="30.6" x14ac:dyDescent="0.3">
      <c r="A65" s="3">
        <v>44812</v>
      </c>
      <c r="B65" s="16" t="s">
        <v>10528</v>
      </c>
      <c r="C65" s="16" t="s">
        <v>10529</v>
      </c>
      <c r="D65" s="16" t="s">
        <v>2034</v>
      </c>
      <c r="E65" s="16" t="s">
        <v>8730</v>
      </c>
      <c r="F65" s="16" t="s">
        <v>478</v>
      </c>
      <c r="G65" s="16" t="s">
        <v>439</v>
      </c>
      <c r="H65" s="190">
        <v>2.0999999999999999E-3</v>
      </c>
      <c r="I65" s="16" t="s">
        <v>10530</v>
      </c>
      <c r="J65" s="33" t="s">
        <v>2024</v>
      </c>
    </row>
    <row r="66" spans="1:10" ht="71.400000000000006" x14ac:dyDescent="0.3">
      <c r="A66" s="3">
        <v>44812</v>
      </c>
      <c r="B66" s="16" t="s">
        <v>8954</v>
      </c>
      <c r="C66" s="16" t="s">
        <v>10531</v>
      </c>
      <c r="D66" s="16" t="s">
        <v>3493</v>
      </c>
      <c r="E66" s="16" t="s">
        <v>10532</v>
      </c>
      <c r="F66" s="16" t="s">
        <v>363</v>
      </c>
      <c r="G66" s="16" t="s">
        <v>7643</v>
      </c>
      <c r="H66" s="190">
        <v>1.06E-2</v>
      </c>
      <c r="I66" s="16" t="s">
        <v>10533</v>
      </c>
      <c r="J66" s="33" t="s">
        <v>2024</v>
      </c>
    </row>
    <row r="67" spans="1:10" ht="20.399999999999999" x14ac:dyDescent="0.3">
      <c r="A67" s="3">
        <v>44812</v>
      </c>
      <c r="B67" s="16" t="s">
        <v>10534</v>
      </c>
      <c r="C67" s="16" t="s">
        <v>10535</v>
      </c>
      <c r="D67" s="16" t="s">
        <v>4465</v>
      </c>
      <c r="E67" s="16" t="s">
        <v>10536</v>
      </c>
      <c r="F67" s="16" t="s">
        <v>478</v>
      </c>
      <c r="G67" s="16" t="s">
        <v>439</v>
      </c>
      <c r="H67" s="190">
        <v>3.0999999999999999E-3</v>
      </c>
      <c r="I67" s="16" t="s">
        <v>10537</v>
      </c>
      <c r="J67" s="33" t="s">
        <v>2024</v>
      </c>
    </row>
    <row r="68" spans="1:10" ht="20.399999999999999" x14ac:dyDescent="0.3">
      <c r="A68" s="3">
        <v>44812</v>
      </c>
      <c r="B68" s="16" t="s">
        <v>2073</v>
      </c>
      <c r="C68" s="16" t="s">
        <v>10538</v>
      </c>
      <c r="D68" s="16" t="s">
        <v>2075</v>
      </c>
      <c r="E68" s="16" t="s">
        <v>10539</v>
      </c>
      <c r="F68" s="16" t="s">
        <v>478</v>
      </c>
      <c r="G68" s="16" t="s">
        <v>10540</v>
      </c>
      <c r="H68" s="190">
        <v>1.2589999999999999</v>
      </c>
      <c r="I68" s="16" t="s">
        <v>10541</v>
      </c>
      <c r="J68" s="33" t="s">
        <v>2024</v>
      </c>
    </row>
    <row r="69" spans="1:10" ht="40.799999999999997" x14ac:dyDescent="0.3">
      <c r="A69" s="3">
        <v>44812</v>
      </c>
      <c r="B69" s="16" t="s">
        <v>8954</v>
      </c>
      <c r="C69" s="16" t="s">
        <v>10542</v>
      </c>
      <c r="D69" s="16" t="s">
        <v>2552</v>
      </c>
      <c r="E69" s="16" t="s">
        <v>10543</v>
      </c>
      <c r="F69" s="16" t="s">
        <v>363</v>
      </c>
      <c r="G69" s="16" t="s">
        <v>7643</v>
      </c>
      <c r="H69" s="190">
        <v>2.2100000000000002E-2</v>
      </c>
      <c r="I69" s="16" t="s">
        <v>10544</v>
      </c>
      <c r="J69" s="33" t="s">
        <v>2024</v>
      </c>
    </row>
    <row r="70" spans="1:10" ht="20.399999999999999" x14ac:dyDescent="0.3">
      <c r="A70" s="3">
        <v>44812</v>
      </c>
      <c r="B70" s="16" t="s">
        <v>10545</v>
      </c>
      <c r="C70" s="16" t="s">
        <v>10546</v>
      </c>
      <c r="D70" s="16" t="s">
        <v>10547</v>
      </c>
      <c r="E70" s="16" t="s">
        <v>10548</v>
      </c>
      <c r="F70" s="16" t="s">
        <v>478</v>
      </c>
      <c r="G70" s="16" t="s">
        <v>439</v>
      </c>
      <c r="H70" s="190">
        <v>4.9000000000000002E-2</v>
      </c>
      <c r="I70" s="16" t="s">
        <v>10549</v>
      </c>
      <c r="J70" s="33" t="s">
        <v>2024</v>
      </c>
    </row>
    <row r="71" spans="1:10" ht="30.6" x14ac:dyDescent="0.3">
      <c r="A71" s="3">
        <v>44812</v>
      </c>
      <c r="B71" s="16" t="s">
        <v>10550</v>
      </c>
      <c r="C71" s="16" t="s">
        <v>10551</v>
      </c>
      <c r="D71" s="16" t="s">
        <v>4064</v>
      </c>
      <c r="E71" s="16" t="s">
        <v>10552</v>
      </c>
      <c r="F71" s="16" t="s">
        <v>363</v>
      </c>
      <c r="G71" s="16" t="s">
        <v>439</v>
      </c>
      <c r="H71" s="190">
        <v>0.04</v>
      </c>
      <c r="I71" s="16" t="s">
        <v>10553</v>
      </c>
      <c r="J71" s="33" t="s">
        <v>2024</v>
      </c>
    </row>
    <row r="72" spans="1:10" ht="20.399999999999999" x14ac:dyDescent="0.3">
      <c r="A72" s="3">
        <v>44812</v>
      </c>
      <c r="B72" s="16" t="s">
        <v>6276</v>
      </c>
      <c r="C72" s="16" t="s">
        <v>10554</v>
      </c>
      <c r="D72" s="16" t="s">
        <v>5844</v>
      </c>
      <c r="E72" s="16" t="s">
        <v>10555</v>
      </c>
      <c r="F72" s="16" t="s">
        <v>363</v>
      </c>
      <c r="G72" s="16" t="s">
        <v>7635</v>
      </c>
      <c r="H72" s="190">
        <v>9.5799999999999996E-2</v>
      </c>
      <c r="I72" s="16" t="s">
        <v>10556</v>
      </c>
      <c r="J72" s="33" t="s">
        <v>2024</v>
      </c>
    </row>
    <row r="73" spans="1:10" ht="40.799999999999997" x14ac:dyDescent="0.3">
      <c r="A73" s="3">
        <v>44812</v>
      </c>
      <c r="B73" s="16" t="s">
        <v>8954</v>
      </c>
      <c r="C73" s="16" t="s">
        <v>10557</v>
      </c>
      <c r="D73" s="16" t="s">
        <v>10558</v>
      </c>
      <c r="E73" s="16" t="s">
        <v>10559</v>
      </c>
      <c r="F73" s="16" t="s">
        <v>368</v>
      </c>
      <c r="G73" s="16" t="s">
        <v>7643</v>
      </c>
      <c r="H73" s="190">
        <v>2.47E-2</v>
      </c>
      <c r="I73" s="16" t="s">
        <v>10560</v>
      </c>
      <c r="J73" s="33" t="s">
        <v>2024</v>
      </c>
    </row>
    <row r="74" spans="1:10" ht="20.399999999999999" x14ac:dyDescent="0.3">
      <c r="A74" s="3">
        <v>44812</v>
      </c>
      <c r="B74" s="16" t="s">
        <v>10561</v>
      </c>
      <c r="C74" s="16" t="s">
        <v>10562</v>
      </c>
      <c r="D74" s="16" t="s">
        <v>7394</v>
      </c>
      <c r="E74" s="16" t="s">
        <v>10563</v>
      </c>
      <c r="F74" s="16" t="s">
        <v>478</v>
      </c>
      <c r="G74" s="16" t="s">
        <v>5142</v>
      </c>
      <c r="H74" s="190">
        <v>9.1700000000000004E-2</v>
      </c>
      <c r="I74" s="16" t="s">
        <v>10564</v>
      </c>
      <c r="J74" s="33" t="s">
        <v>2024</v>
      </c>
    </row>
    <row r="75" spans="1:10" ht="20.399999999999999" x14ac:dyDescent="0.3">
      <c r="A75" s="3">
        <v>44812</v>
      </c>
      <c r="B75" s="16" t="s">
        <v>10565</v>
      </c>
      <c r="C75" s="16" t="s">
        <v>10566</v>
      </c>
      <c r="D75" s="16" t="s">
        <v>5553</v>
      </c>
      <c r="E75" s="16" t="s">
        <v>5168</v>
      </c>
      <c r="F75" s="16" t="s">
        <v>478</v>
      </c>
      <c r="G75" s="16" t="s">
        <v>793</v>
      </c>
      <c r="H75" s="190">
        <v>1.8142</v>
      </c>
      <c r="I75" s="16" t="s">
        <v>5159</v>
      </c>
      <c r="J75" s="33" t="s">
        <v>2024</v>
      </c>
    </row>
    <row r="76" spans="1:10" ht="20.399999999999999" x14ac:dyDescent="0.3">
      <c r="A76" s="3">
        <v>44840</v>
      </c>
      <c r="B76" s="16" t="s">
        <v>11151</v>
      </c>
      <c r="C76" s="16" t="s">
        <v>11152</v>
      </c>
      <c r="D76" s="16" t="s">
        <v>2679</v>
      </c>
      <c r="E76" s="16" t="s">
        <v>11153</v>
      </c>
      <c r="F76" s="16" t="s">
        <v>478</v>
      </c>
      <c r="G76" s="16" t="s">
        <v>872</v>
      </c>
      <c r="H76" s="190">
        <v>5.7500000000000002E-2</v>
      </c>
      <c r="I76" s="16" t="s">
        <v>11154</v>
      </c>
      <c r="J76" s="33" t="s">
        <v>2024</v>
      </c>
    </row>
    <row r="77" spans="1:10" ht="20.399999999999999" x14ac:dyDescent="0.3">
      <c r="A77" s="3">
        <v>44874</v>
      </c>
      <c r="B77" s="16" t="s">
        <v>11835</v>
      </c>
      <c r="C77" s="16" t="s">
        <v>11836</v>
      </c>
      <c r="D77" s="16" t="s">
        <v>2028</v>
      </c>
      <c r="E77" s="16" t="s">
        <v>11837</v>
      </c>
      <c r="F77" s="16" t="s">
        <v>363</v>
      </c>
      <c r="G77" s="16" t="s">
        <v>6566</v>
      </c>
      <c r="H77" s="190">
        <v>3.56E-2</v>
      </c>
      <c r="I77" s="16" t="s">
        <v>11838</v>
      </c>
      <c r="J77" s="33" t="s">
        <v>2024</v>
      </c>
    </row>
    <row r="78" spans="1:10" ht="20.399999999999999" x14ac:dyDescent="0.3">
      <c r="A78" s="3">
        <v>44874</v>
      </c>
      <c r="B78" s="16" t="s">
        <v>11839</v>
      </c>
      <c r="C78" s="16" t="s">
        <v>11840</v>
      </c>
      <c r="D78" s="16" t="s">
        <v>11841</v>
      </c>
      <c r="E78" s="16" t="s">
        <v>11842</v>
      </c>
      <c r="F78" s="16" t="s">
        <v>478</v>
      </c>
      <c r="G78" s="16" t="s">
        <v>439</v>
      </c>
      <c r="H78" s="190">
        <v>9.0700000000000003E-2</v>
      </c>
      <c r="I78" s="16" t="s">
        <v>11843</v>
      </c>
      <c r="J78" s="33" t="s">
        <v>2024</v>
      </c>
    </row>
    <row r="79" spans="1:10" ht="20.399999999999999" x14ac:dyDescent="0.3">
      <c r="A79" s="3">
        <v>44874</v>
      </c>
      <c r="B79" s="16" t="s">
        <v>11844</v>
      </c>
      <c r="C79" s="16" t="s">
        <v>11845</v>
      </c>
      <c r="D79" s="16" t="s">
        <v>6493</v>
      </c>
      <c r="E79" s="16" t="s">
        <v>11846</v>
      </c>
      <c r="F79" s="16" t="s">
        <v>478</v>
      </c>
      <c r="G79" s="16" t="s">
        <v>439</v>
      </c>
      <c r="H79" s="190">
        <v>8.6499999999999994E-2</v>
      </c>
      <c r="I79" s="16" t="s">
        <v>11847</v>
      </c>
      <c r="J79" s="33" t="s">
        <v>2024</v>
      </c>
    </row>
    <row r="80" spans="1:10" ht="30.6" x14ac:dyDescent="0.3">
      <c r="A80" s="3">
        <v>44874</v>
      </c>
      <c r="B80" s="16" t="s">
        <v>11848</v>
      </c>
      <c r="C80" s="16" t="s">
        <v>11849</v>
      </c>
      <c r="D80" s="16" t="s">
        <v>11850</v>
      </c>
      <c r="E80" s="16" t="s">
        <v>11851</v>
      </c>
      <c r="F80" s="16" t="s">
        <v>478</v>
      </c>
      <c r="G80" s="16" t="s">
        <v>439</v>
      </c>
      <c r="H80" s="190">
        <v>6.3399999999999998E-2</v>
      </c>
      <c r="I80" s="16" t="s">
        <v>11852</v>
      </c>
      <c r="J80" s="33" t="s">
        <v>2024</v>
      </c>
    </row>
    <row r="81" spans="1:10" ht="20.399999999999999" x14ac:dyDescent="0.3">
      <c r="A81" s="3">
        <v>44874</v>
      </c>
      <c r="B81" s="16" t="s">
        <v>11853</v>
      </c>
      <c r="C81" s="16" t="s">
        <v>11854</v>
      </c>
      <c r="D81" s="16" t="s">
        <v>4352</v>
      </c>
      <c r="E81" s="16" t="s">
        <v>11855</v>
      </c>
      <c r="F81" s="16" t="s">
        <v>478</v>
      </c>
      <c r="G81" s="16" t="s">
        <v>6566</v>
      </c>
      <c r="H81" s="190">
        <v>6.6199999999999995E-2</v>
      </c>
      <c r="I81" s="16" t="s">
        <v>11852</v>
      </c>
      <c r="J81" s="33" t="s">
        <v>2024</v>
      </c>
    </row>
    <row r="82" spans="1:10" ht="20.399999999999999" x14ac:dyDescent="0.3">
      <c r="A82" s="3">
        <v>44874</v>
      </c>
      <c r="B82" s="16" t="s">
        <v>11856</v>
      </c>
      <c r="C82" s="16" t="s">
        <v>11857</v>
      </c>
      <c r="D82" s="16" t="s">
        <v>11858</v>
      </c>
      <c r="E82" s="16" t="s">
        <v>11859</v>
      </c>
      <c r="F82" s="16" t="s">
        <v>478</v>
      </c>
      <c r="G82" s="16" t="s">
        <v>6566</v>
      </c>
      <c r="H82" s="190">
        <v>4.1799999999999997E-2</v>
      </c>
      <c r="I82" s="16" t="s">
        <v>11860</v>
      </c>
      <c r="J82" s="33" t="s">
        <v>2024</v>
      </c>
    </row>
    <row r="83" spans="1:10" ht="30.6" x14ac:dyDescent="0.3">
      <c r="A83" s="3">
        <v>44874</v>
      </c>
      <c r="B83" s="16" t="s">
        <v>75</v>
      </c>
      <c r="C83" s="16" t="s">
        <v>11861</v>
      </c>
      <c r="D83" s="16" t="s">
        <v>6365</v>
      </c>
      <c r="E83" s="16" t="s">
        <v>11862</v>
      </c>
      <c r="F83" s="16" t="s">
        <v>478</v>
      </c>
      <c r="G83" s="16" t="s">
        <v>6566</v>
      </c>
      <c r="H83" s="190">
        <v>0.3775</v>
      </c>
      <c r="I83" s="16" t="s">
        <v>11863</v>
      </c>
      <c r="J83" s="33" t="s">
        <v>2024</v>
      </c>
    </row>
    <row r="84" spans="1:10" ht="20.399999999999999" x14ac:dyDescent="0.3">
      <c r="A84" s="3">
        <v>44874</v>
      </c>
      <c r="B84" s="16" t="s">
        <v>11864</v>
      </c>
      <c r="C84" s="16" t="s">
        <v>11865</v>
      </c>
      <c r="D84" s="16" t="s">
        <v>2885</v>
      </c>
      <c r="E84" s="16" t="s">
        <v>9724</v>
      </c>
      <c r="F84" s="16" t="s">
        <v>478</v>
      </c>
      <c r="G84" s="16" t="s">
        <v>439</v>
      </c>
      <c r="H84" s="190">
        <v>7.9500000000000001E-2</v>
      </c>
      <c r="I84" s="16" t="s">
        <v>11866</v>
      </c>
      <c r="J84" s="33" t="s">
        <v>2024</v>
      </c>
    </row>
    <row r="85" spans="1:10" ht="20.399999999999999" x14ac:dyDescent="0.3">
      <c r="A85" s="3">
        <v>44874</v>
      </c>
      <c r="B85" s="16" t="s">
        <v>11867</v>
      </c>
      <c r="C85" s="16" t="s">
        <v>11868</v>
      </c>
      <c r="D85" s="16" t="s">
        <v>11869</v>
      </c>
      <c r="E85" s="16" t="s">
        <v>11870</v>
      </c>
      <c r="F85" s="16" t="s">
        <v>478</v>
      </c>
      <c r="G85" s="16" t="s">
        <v>439</v>
      </c>
      <c r="H85" s="190">
        <v>1.37E-2</v>
      </c>
      <c r="I85" s="16" t="s">
        <v>11871</v>
      </c>
      <c r="J85" s="33" t="s">
        <v>2024</v>
      </c>
    </row>
    <row r="86" spans="1:10" ht="30.6" x14ac:dyDescent="0.3">
      <c r="A86" s="3">
        <v>44874</v>
      </c>
      <c r="B86" s="16" t="s">
        <v>11872</v>
      </c>
      <c r="C86" s="16" t="s">
        <v>11873</v>
      </c>
      <c r="D86" s="16" t="s">
        <v>4137</v>
      </c>
      <c r="E86" s="16" t="s">
        <v>11874</v>
      </c>
      <c r="F86" s="16" t="s">
        <v>478</v>
      </c>
      <c r="G86" s="16" t="s">
        <v>439</v>
      </c>
      <c r="H86" s="190">
        <v>1.1838</v>
      </c>
      <c r="I86" s="16" t="s">
        <v>11875</v>
      </c>
      <c r="J86" s="33" t="s">
        <v>2024</v>
      </c>
    </row>
    <row r="87" spans="1:10" ht="51" x14ac:dyDescent="0.3">
      <c r="A87" s="3">
        <v>44874</v>
      </c>
      <c r="B87" s="16" t="s">
        <v>1298</v>
      </c>
      <c r="C87" s="16" t="s">
        <v>12169</v>
      </c>
      <c r="D87" s="16" t="s">
        <v>6547</v>
      </c>
      <c r="E87" s="16" t="s">
        <v>12170</v>
      </c>
      <c r="F87" s="16" t="s">
        <v>478</v>
      </c>
      <c r="G87" s="16" t="s">
        <v>12171</v>
      </c>
      <c r="H87" s="190">
        <v>0.33779999999999999</v>
      </c>
      <c r="I87" s="16" t="s">
        <v>12172</v>
      </c>
      <c r="J87" s="33" t="s">
        <v>2024</v>
      </c>
    </row>
    <row r="88" spans="1:10" ht="51" x14ac:dyDescent="0.3">
      <c r="A88" s="3">
        <v>44909</v>
      </c>
      <c r="B88" s="4" t="s">
        <v>12880</v>
      </c>
      <c r="C88" s="4" t="s">
        <v>12881</v>
      </c>
      <c r="D88" s="4" t="s">
        <v>4982</v>
      </c>
      <c r="E88" s="4" t="s">
        <v>12882</v>
      </c>
      <c r="F88" s="4" t="s">
        <v>478</v>
      </c>
      <c r="G88" s="4" t="s">
        <v>12883</v>
      </c>
      <c r="H88" s="171">
        <v>0.3009</v>
      </c>
      <c r="I88" s="4" t="s">
        <v>12884</v>
      </c>
      <c r="J88" s="33" t="s">
        <v>2024</v>
      </c>
    </row>
    <row r="89" spans="1:10" ht="51" x14ac:dyDescent="0.3">
      <c r="A89" s="3">
        <v>44909</v>
      </c>
      <c r="B89" s="4" t="s">
        <v>3938</v>
      </c>
      <c r="C89" s="4" t="s">
        <v>12885</v>
      </c>
      <c r="D89" s="4" t="s">
        <v>5421</v>
      </c>
      <c r="E89" s="4" t="s">
        <v>12886</v>
      </c>
      <c r="F89" s="4" t="s">
        <v>363</v>
      </c>
      <c r="G89" s="4" t="s">
        <v>12887</v>
      </c>
      <c r="H89" s="171">
        <v>3.8E-3</v>
      </c>
      <c r="I89" s="4" t="s">
        <v>12888</v>
      </c>
      <c r="J89" s="33" t="s">
        <v>2024</v>
      </c>
    </row>
    <row r="90" spans="1:10" ht="20.399999999999999" x14ac:dyDescent="0.3">
      <c r="A90" s="3">
        <v>44909</v>
      </c>
      <c r="B90" s="4" t="s">
        <v>12889</v>
      </c>
      <c r="C90" s="4" t="s">
        <v>12890</v>
      </c>
      <c r="D90" s="4" t="s">
        <v>6542</v>
      </c>
      <c r="E90" s="4" t="s">
        <v>12891</v>
      </c>
      <c r="F90" s="4" t="s">
        <v>363</v>
      </c>
      <c r="G90" s="4" t="s">
        <v>439</v>
      </c>
      <c r="H90" s="171">
        <v>2.7699999999999999E-2</v>
      </c>
      <c r="I90" s="4" t="s">
        <v>12892</v>
      </c>
      <c r="J90" s="33" t="s">
        <v>2024</v>
      </c>
    </row>
    <row r="91" spans="1:10" ht="20.399999999999999" x14ac:dyDescent="0.3">
      <c r="A91" s="3">
        <v>44909</v>
      </c>
      <c r="B91" s="4" t="s">
        <v>12893</v>
      </c>
      <c r="C91" s="4" t="s">
        <v>12894</v>
      </c>
      <c r="D91" s="4" t="s">
        <v>9019</v>
      </c>
      <c r="E91" s="4" t="s">
        <v>12895</v>
      </c>
      <c r="F91" s="4" t="s">
        <v>478</v>
      </c>
      <c r="G91" s="4" t="s">
        <v>6566</v>
      </c>
      <c r="H91" s="171">
        <v>6.1999999999999998E-3</v>
      </c>
      <c r="I91" s="4" t="s">
        <v>12896</v>
      </c>
      <c r="J91" s="33" t="s">
        <v>2024</v>
      </c>
    </row>
    <row r="92" spans="1:10" ht="20.399999999999999" x14ac:dyDescent="0.3">
      <c r="A92" s="3">
        <v>44909</v>
      </c>
      <c r="B92" s="4" t="s">
        <v>1222</v>
      </c>
      <c r="C92" s="4" t="s">
        <v>12897</v>
      </c>
      <c r="D92" s="4" t="s">
        <v>12898</v>
      </c>
      <c r="E92" s="4" t="s">
        <v>12899</v>
      </c>
      <c r="F92" s="4" t="s">
        <v>363</v>
      </c>
      <c r="G92" s="4" t="s">
        <v>7629</v>
      </c>
      <c r="H92" s="171">
        <v>0.50029999999999997</v>
      </c>
      <c r="I92" s="4" t="s">
        <v>12900</v>
      </c>
      <c r="J92" s="33" t="s">
        <v>2024</v>
      </c>
    </row>
    <row r="93" spans="1:10" ht="30.6" x14ac:dyDescent="0.3">
      <c r="A93" s="3">
        <v>44909</v>
      </c>
      <c r="B93" s="4" t="s">
        <v>12901</v>
      </c>
      <c r="C93" s="4" t="s">
        <v>12902</v>
      </c>
      <c r="D93" s="4" t="s">
        <v>12903</v>
      </c>
      <c r="E93" s="4" t="s">
        <v>12904</v>
      </c>
      <c r="F93" s="4" t="s">
        <v>478</v>
      </c>
      <c r="G93" s="4" t="s">
        <v>439</v>
      </c>
      <c r="H93" s="171">
        <v>9.4999999999999998E-3</v>
      </c>
      <c r="I93" s="4" t="s">
        <v>12905</v>
      </c>
      <c r="J93" s="33" t="s">
        <v>2024</v>
      </c>
    </row>
    <row r="94" spans="1:10" ht="20.399999999999999" x14ac:dyDescent="0.3">
      <c r="A94" s="3">
        <v>44909</v>
      </c>
      <c r="B94" s="4" t="s">
        <v>12906</v>
      </c>
      <c r="C94" s="4" t="s">
        <v>12907</v>
      </c>
      <c r="D94" s="4" t="s">
        <v>10574</v>
      </c>
      <c r="E94" s="4" t="s">
        <v>12908</v>
      </c>
      <c r="F94" s="4" t="s">
        <v>478</v>
      </c>
      <c r="G94" s="4" t="s">
        <v>6566</v>
      </c>
      <c r="H94" s="171">
        <v>4.7000000000000002E-3</v>
      </c>
      <c r="I94" s="4" t="s">
        <v>12909</v>
      </c>
      <c r="J94" s="33" t="s">
        <v>2024</v>
      </c>
    </row>
    <row r="95" spans="1:10" ht="30.6" x14ac:dyDescent="0.3">
      <c r="A95" s="3">
        <v>44909</v>
      </c>
      <c r="B95" s="4" t="s">
        <v>12910</v>
      </c>
      <c r="C95" s="4" t="s">
        <v>12911</v>
      </c>
      <c r="D95" s="4" t="s">
        <v>3508</v>
      </c>
      <c r="E95" s="4" t="s">
        <v>8730</v>
      </c>
      <c r="F95" s="4" t="s">
        <v>363</v>
      </c>
      <c r="G95" s="4" t="s">
        <v>872</v>
      </c>
      <c r="H95" s="171">
        <v>4.0599999999999997E-2</v>
      </c>
      <c r="I95" s="4" t="s">
        <v>12912</v>
      </c>
      <c r="J95" s="33" t="s">
        <v>2024</v>
      </c>
    </row>
    <row r="96" spans="1:10" ht="30.6" x14ac:dyDescent="0.3">
      <c r="A96" s="3">
        <v>44909</v>
      </c>
      <c r="B96" s="4" t="s">
        <v>12913</v>
      </c>
      <c r="C96" s="4" t="s">
        <v>12914</v>
      </c>
      <c r="D96" s="4" t="s">
        <v>12915</v>
      </c>
      <c r="E96" s="4" t="s">
        <v>12916</v>
      </c>
      <c r="F96" s="4" t="s">
        <v>478</v>
      </c>
      <c r="G96" s="4" t="s">
        <v>787</v>
      </c>
      <c r="H96" s="171">
        <v>5.7799999999999997E-2</v>
      </c>
      <c r="I96" s="4" t="s">
        <v>12917</v>
      </c>
      <c r="J96" s="33" t="s">
        <v>2024</v>
      </c>
    </row>
    <row r="97" spans="1:10" ht="51" x14ac:dyDescent="0.3">
      <c r="A97" s="3">
        <v>44909</v>
      </c>
      <c r="B97" s="4" t="s">
        <v>12918</v>
      </c>
      <c r="C97" s="4" t="s">
        <v>12919</v>
      </c>
      <c r="D97" s="4" t="s">
        <v>3957</v>
      </c>
      <c r="E97" s="4" t="s">
        <v>12920</v>
      </c>
      <c r="F97" s="4" t="s">
        <v>478</v>
      </c>
      <c r="G97" s="4" t="s">
        <v>12921</v>
      </c>
      <c r="H97" s="171">
        <v>1.66E-2</v>
      </c>
      <c r="I97" s="4" t="s">
        <v>12922</v>
      </c>
      <c r="J97" s="33" t="s">
        <v>2024</v>
      </c>
    </row>
    <row r="98" spans="1:10" ht="30.6" x14ac:dyDescent="0.3">
      <c r="A98" s="3">
        <v>44909</v>
      </c>
      <c r="B98" s="4" t="s">
        <v>12923</v>
      </c>
      <c r="C98" s="4" t="s">
        <v>12924</v>
      </c>
      <c r="D98" s="4" t="s">
        <v>5323</v>
      </c>
      <c r="E98" s="4" t="s">
        <v>12925</v>
      </c>
      <c r="F98" s="4" t="s">
        <v>363</v>
      </c>
      <c r="G98" s="4" t="s">
        <v>787</v>
      </c>
      <c r="H98" s="171">
        <v>4.0000000000000002E-4</v>
      </c>
      <c r="I98" s="4" t="s">
        <v>12926</v>
      </c>
      <c r="J98" s="33" t="s">
        <v>2024</v>
      </c>
    </row>
    <row r="99" spans="1:10" ht="20.399999999999999" x14ac:dyDescent="0.3">
      <c r="A99" s="3">
        <v>44909</v>
      </c>
      <c r="B99" s="4" t="s">
        <v>12927</v>
      </c>
      <c r="C99" s="4" t="s">
        <v>12928</v>
      </c>
      <c r="D99" s="4" t="s">
        <v>12929</v>
      </c>
      <c r="E99" s="4" t="s">
        <v>6570</v>
      </c>
      <c r="F99" s="4" t="s">
        <v>478</v>
      </c>
      <c r="G99" s="4" t="s">
        <v>439</v>
      </c>
      <c r="H99" s="171">
        <v>3.32E-2</v>
      </c>
      <c r="I99" s="4" t="s">
        <v>12930</v>
      </c>
      <c r="J99" s="33" t="s">
        <v>2024</v>
      </c>
    </row>
    <row r="100" spans="1:10" ht="20.399999999999999" x14ac:dyDescent="0.3">
      <c r="A100" s="3">
        <v>44909</v>
      </c>
      <c r="B100" s="4" t="s">
        <v>12931</v>
      </c>
      <c r="C100" s="4" t="s">
        <v>12932</v>
      </c>
      <c r="D100" s="4" t="s">
        <v>12933</v>
      </c>
      <c r="E100" s="4" t="s">
        <v>12934</v>
      </c>
      <c r="F100" s="4" t="s">
        <v>363</v>
      </c>
      <c r="G100" s="4" t="s">
        <v>6566</v>
      </c>
      <c r="H100" s="171">
        <v>0.72</v>
      </c>
      <c r="I100" s="4" t="s">
        <v>12935</v>
      </c>
      <c r="J100" s="33" t="s">
        <v>2024</v>
      </c>
    </row>
    <row r="101" spans="1:10" ht="20.399999999999999" x14ac:dyDescent="0.3">
      <c r="A101" s="3">
        <v>44909</v>
      </c>
      <c r="B101" s="4" t="s">
        <v>12936</v>
      </c>
      <c r="C101" s="4" t="s">
        <v>12937</v>
      </c>
      <c r="D101" s="4" t="s">
        <v>3443</v>
      </c>
      <c r="E101" s="4" t="s">
        <v>9724</v>
      </c>
      <c r="F101" s="4" t="s">
        <v>363</v>
      </c>
      <c r="G101" s="4" t="s">
        <v>439</v>
      </c>
      <c r="H101" s="171">
        <v>4.36E-2</v>
      </c>
      <c r="I101" s="4" t="s">
        <v>12938</v>
      </c>
      <c r="J101" s="33" t="s">
        <v>2024</v>
      </c>
    </row>
    <row r="102" spans="1:10" ht="20.399999999999999" x14ac:dyDescent="0.3">
      <c r="A102" s="3">
        <v>44909</v>
      </c>
      <c r="B102" s="4" t="s">
        <v>12939</v>
      </c>
      <c r="C102" s="4" t="s">
        <v>12940</v>
      </c>
      <c r="D102" s="4" t="s">
        <v>7982</v>
      </c>
      <c r="E102" s="4" t="s">
        <v>9724</v>
      </c>
      <c r="F102" s="4" t="s">
        <v>363</v>
      </c>
      <c r="G102" s="4" t="s">
        <v>439</v>
      </c>
      <c r="H102" s="171">
        <v>0.02</v>
      </c>
      <c r="I102" s="4" t="s">
        <v>12941</v>
      </c>
      <c r="J102" s="33" t="s">
        <v>2024</v>
      </c>
    </row>
    <row r="103" spans="1:10" ht="40.799999999999997" x14ac:dyDescent="0.3">
      <c r="A103" s="3">
        <v>44909</v>
      </c>
      <c r="B103" s="4" t="s">
        <v>12942</v>
      </c>
      <c r="C103" s="4" t="s">
        <v>12943</v>
      </c>
      <c r="D103" s="4" t="s">
        <v>2885</v>
      </c>
      <c r="E103" s="4" t="s">
        <v>12944</v>
      </c>
      <c r="F103" s="4" t="s">
        <v>363</v>
      </c>
      <c r="G103" s="4" t="s">
        <v>439</v>
      </c>
      <c r="H103" s="171">
        <v>1.1282000000000001</v>
      </c>
      <c r="I103" s="4" t="s">
        <v>12945</v>
      </c>
      <c r="J103" s="33" t="s">
        <v>2024</v>
      </c>
    </row>
    <row r="104" spans="1:10" ht="20.399999999999999" x14ac:dyDescent="0.3">
      <c r="A104" s="30">
        <v>44959</v>
      </c>
      <c r="B104" s="16" t="s">
        <v>13723</v>
      </c>
      <c r="C104" s="16" t="s">
        <v>13724</v>
      </c>
      <c r="D104" s="16" t="s">
        <v>4982</v>
      </c>
      <c r="E104" s="16" t="s">
        <v>13725</v>
      </c>
      <c r="F104" s="16" t="s">
        <v>478</v>
      </c>
      <c r="G104" s="16" t="s">
        <v>439</v>
      </c>
      <c r="H104" s="190">
        <v>4.3499999999999997E-2</v>
      </c>
      <c r="I104" s="16" t="s">
        <v>13726</v>
      </c>
      <c r="J104" s="33" t="s">
        <v>2024</v>
      </c>
    </row>
    <row r="105" spans="1:10" ht="30.6" x14ac:dyDescent="0.3">
      <c r="A105" s="30">
        <v>44959</v>
      </c>
      <c r="B105" s="16" t="s">
        <v>13727</v>
      </c>
      <c r="C105" s="16" t="s">
        <v>13728</v>
      </c>
      <c r="D105" s="16" t="s">
        <v>13729</v>
      </c>
      <c r="E105" s="16" t="s">
        <v>13730</v>
      </c>
      <c r="F105" s="16" t="s">
        <v>363</v>
      </c>
      <c r="G105" s="16" t="s">
        <v>6566</v>
      </c>
      <c r="H105" s="190">
        <v>3.1899999999999998E-2</v>
      </c>
      <c r="I105" s="16" t="s">
        <v>13731</v>
      </c>
      <c r="J105" s="33" t="s">
        <v>2024</v>
      </c>
    </row>
    <row r="106" spans="1:10" ht="20.399999999999999" x14ac:dyDescent="0.3">
      <c r="A106" s="30">
        <v>44959</v>
      </c>
      <c r="B106" s="16" t="s">
        <v>13732</v>
      </c>
      <c r="C106" s="16" t="s">
        <v>13733</v>
      </c>
      <c r="D106" s="16" t="s">
        <v>6989</v>
      </c>
      <c r="E106" s="16" t="s">
        <v>13734</v>
      </c>
      <c r="F106" s="16" t="s">
        <v>478</v>
      </c>
      <c r="G106" s="16" t="s">
        <v>6566</v>
      </c>
      <c r="H106" s="190">
        <v>6.1999999999999998E-3</v>
      </c>
      <c r="I106" s="16" t="s">
        <v>13735</v>
      </c>
      <c r="J106" s="33" t="s">
        <v>2024</v>
      </c>
    </row>
    <row r="107" spans="1:10" ht="20.399999999999999" x14ac:dyDescent="0.3">
      <c r="A107" s="30">
        <v>44959</v>
      </c>
      <c r="B107" s="16" t="s">
        <v>13736</v>
      </c>
      <c r="C107" s="16" t="s">
        <v>13737</v>
      </c>
      <c r="D107" s="16" t="s">
        <v>3335</v>
      </c>
      <c r="E107" s="16" t="s">
        <v>13738</v>
      </c>
      <c r="F107" s="16" t="s">
        <v>478</v>
      </c>
      <c r="G107" s="16" t="s">
        <v>12921</v>
      </c>
      <c r="H107" s="190">
        <v>0.1484</v>
      </c>
      <c r="I107" s="16" t="s">
        <v>13739</v>
      </c>
      <c r="J107" s="33" t="s">
        <v>2024</v>
      </c>
    </row>
    <row r="108" spans="1:10" ht="30.6" x14ac:dyDescent="0.3">
      <c r="A108" s="30">
        <v>44959</v>
      </c>
      <c r="B108" s="16" t="s">
        <v>13740</v>
      </c>
      <c r="C108" s="16" t="s">
        <v>13741</v>
      </c>
      <c r="D108" s="16" t="s">
        <v>13742</v>
      </c>
      <c r="E108" s="16" t="s">
        <v>13743</v>
      </c>
      <c r="F108" s="16" t="s">
        <v>478</v>
      </c>
      <c r="G108" s="16" t="s">
        <v>439</v>
      </c>
      <c r="H108" s="190">
        <v>8.6999999999999994E-2</v>
      </c>
      <c r="I108" s="16" t="s">
        <v>11843</v>
      </c>
      <c r="J108" s="33" t="s">
        <v>2024</v>
      </c>
    </row>
    <row r="109" spans="1:10" ht="20.399999999999999" x14ac:dyDescent="0.3">
      <c r="A109" s="30">
        <v>44959</v>
      </c>
      <c r="B109" s="16" t="s">
        <v>13744</v>
      </c>
      <c r="C109" s="16" t="s">
        <v>13745</v>
      </c>
      <c r="D109" s="16" t="s">
        <v>3904</v>
      </c>
      <c r="E109" s="16" t="s">
        <v>13746</v>
      </c>
      <c r="F109" s="16" t="s">
        <v>363</v>
      </c>
      <c r="G109" s="16" t="s">
        <v>439</v>
      </c>
      <c r="H109" s="190">
        <v>0.17630000000000001</v>
      </c>
      <c r="I109" s="16" t="s">
        <v>13747</v>
      </c>
      <c r="J109" s="33" t="s">
        <v>2024</v>
      </c>
    </row>
    <row r="110" spans="1:10" ht="20.399999999999999" x14ac:dyDescent="0.3">
      <c r="A110" s="30">
        <v>44959</v>
      </c>
      <c r="B110" s="16" t="s">
        <v>13748</v>
      </c>
      <c r="C110" s="16" t="s">
        <v>13749</v>
      </c>
      <c r="D110" s="16" t="s">
        <v>13750</v>
      </c>
      <c r="E110" s="16" t="s">
        <v>13751</v>
      </c>
      <c r="F110" s="16" t="s">
        <v>363</v>
      </c>
      <c r="G110" s="16" t="s">
        <v>439</v>
      </c>
      <c r="H110" s="190">
        <v>0.1968</v>
      </c>
      <c r="I110" s="16" t="s">
        <v>13752</v>
      </c>
      <c r="J110" s="33" t="s">
        <v>2024</v>
      </c>
    </row>
    <row r="111" spans="1:10" ht="30.6" x14ac:dyDescent="0.3">
      <c r="A111" s="30">
        <v>44959</v>
      </c>
      <c r="B111" s="16" t="s">
        <v>13753</v>
      </c>
      <c r="C111" s="16" t="s">
        <v>13754</v>
      </c>
      <c r="D111" s="16" t="s">
        <v>3508</v>
      </c>
      <c r="E111" s="16" t="s">
        <v>8730</v>
      </c>
      <c r="F111" s="16" t="s">
        <v>363</v>
      </c>
      <c r="G111" s="16" t="s">
        <v>872</v>
      </c>
      <c r="H111" s="190">
        <v>2.75E-2</v>
      </c>
      <c r="I111" s="16" t="s">
        <v>13755</v>
      </c>
      <c r="J111" s="33" t="s">
        <v>2024</v>
      </c>
    </row>
    <row r="112" spans="1:10" ht="20.399999999999999" x14ac:dyDescent="0.3">
      <c r="A112" s="30">
        <v>44959</v>
      </c>
      <c r="B112" s="16" t="s">
        <v>13756</v>
      </c>
      <c r="C112" s="16" t="s">
        <v>13757</v>
      </c>
      <c r="D112" s="16" t="s">
        <v>4293</v>
      </c>
      <c r="E112" s="16" t="s">
        <v>13758</v>
      </c>
      <c r="F112" s="16" t="s">
        <v>363</v>
      </c>
      <c r="G112" s="16" t="s">
        <v>872</v>
      </c>
      <c r="H112" s="190">
        <v>1.7100000000000001E-2</v>
      </c>
      <c r="I112" s="16" t="s">
        <v>13759</v>
      </c>
      <c r="J112" s="33" t="s">
        <v>2024</v>
      </c>
    </row>
    <row r="113" spans="1:10" ht="30.6" x14ac:dyDescent="0.3">
      <c r="A113" s="30">
        <v>44959</v>
      </c>
      <c r="B113" s="16" t="s">
        <v>13760</v>
      </c>
      <c r="C113" s="16" t="s">
        <v>13761</v>
      </c>
      <c r="D113" s="16" t="s">
        <v>3679</v>
      </c>
      <c r="E113" s="16" t="s">
        <v>13762</v>
      </c>
      <c r="F113" s="16" t="s">
        <v>478</v>
      </c>
      <c r="G113" s="16" t="s">
        <v>5142</v>
      </c>
      <c r="H113" s="190">
        <v>5.28E-2</v>
      </c>
      <c r="I113" s="16" t="s">
        <v>13763</v>
      </c>
      <c r="J113" s="33" t="s">
        <v>2024</v>
      </c>
    </row>
    <row r="114" spans="1:10" ht="30.6" x14ac:dyDescent="0.3">
      <c r="A114" s="30">
        <v>44959</v>
      </c>
      <c r="B114" s="16" t="s">
        <v>13764</v>
      </c>
      <c r="C114" s="16" t="s">
        <v>13765</v>
      </c>
      <c r="D114" s="16" t="s">
        <v>13766</v>
      </c>
      <c r="E114" s="16" t="s">
        <v>13767</v>
      </c>
      <c r="F114" s="16" t="s">
        <v>363</v>
      </c>
      <c r="G114" s="16" t="s">
        <v>11125</v>
      </c>
      <c r="H114" s="190">
        <v>5</v>
      </c>
      <c r="I114" s="16" t="s">
        <v>13768</v>
      </c>
      <c r="J114" s="33" t="s">
        <v>2024</v>
      </c>
    </row>
    <row r="115" spans="1:10" ht="20.399999999999999" x14ac:dyDescent="0.3">
      <c r="A115" s="30">
        <v>44959</v>
      </c>
      <c r="B115" s="16" t="s">
        <v>13769</v>
      </c>
      <c r="C115" s="16" t="s">
        <v>13770</v>
      </c>
      <c r="D115" s="16" t="s">
        <v>13771</v>
      </c>
      <c r="E115" s="16" t="s">
        <v>13772</v>
      </c>
      <c r="F115" s="16" t="s">
        <v>363</v>
      </c>
      <c r="G115" s="16" t="s">
        <v>439</v>
      </c>
      <c r="H115" s="190">
        <v>1.4500000000000001E-2</v>
      </c>
      <c r="I115" s="16" t="s">
        <v>13773</v>
      </c>
      <c r="J115" s="33" t="s">
        <v>2024</v>
      </c>
    </row>
    <row r="116" spans="1:10" ht="20.399999999999999" x14ac:dyDescent="0.3">
      <c r="A116" s="30">
        <v>44959</v>
      </c>
      <c r="B116" s="16" t="s">
        <v>13774</v>
      </c>
      <c r="C116" s="16" t="s">
        <v>13775</v>
      </c>
      <c r="D116" s="16" t="s">
        <v>13771</v>
      </c>
      <c r="E116" s="16" t="s">
        <v>13776</v>
      </c>
      <c r="F116" s="16" t="s">
        <v>478</v>
      </c>
      <c r="G116" s="16" t="s">
        <v>439</v>
      </c>
      <c r="H116" s="190">
        <v>1.9400000000000001E-2</v>
      </c>
      <c r="I116" s="16" t="s">
        <v>13777</v>
      </c>
      <c r="J116" s="33" t="s">
        <v>2024</v>
      </c>
    </row>
    <row r="117" spans="1:10" ht="20.399999999999999" x14ac:dyDescent="0.3">
      <c r="A117" s="30">
        <v>44959</v>
      </c>
      <c r="B117" s="16" t="s">
        <v>13778</v>
      </c>
      <c r="C117" s="16" t="s">
        <v>13779</v>
      </c>
      <c r="D117" s="16" t="s">
        <v>2294</v>
      </c>
      <c r="E117" s="16" t="s">
        <v>9724</v>
      </c>
      <c r="F117" s="16" t="s">
        <v>478</v>
      </c>
      <c r="G117" s="16" t="s">
        <v>439</v>
      </c>
      <c r="H117" s="190">
        <v>6.54E-2</v>
      </c>
      <c r="I117" s="16" t="s">
        <v>13780</v>
      </c>
      <c r="J117" s="33" t="s">
        <v>2024</v>
      </c>
    </row>
    <row r="118" spans="1:10" ht="20.399999999999999" x14ac:dyDescent="0.3">
      <c r="A118" s="30">
        <v>44994</v>
      </c>
      <c r="B118" s="16" t="s">
        <v>14658</v>
      </c>
      <c r="C118" s="16" t="s">
        <v>14659</v>
      </c>
      <c r="D118" s="16" t="s">
        <v>5990</v>
      </c>
      <c r="E118" s="16" t="s">
        <v>13758</v>
      </c>
      <c r="F118" s="16" t="s">
        <v>478</v>
      </c>
      <c r="G118" s="16" t="s">
        <v>439</v>
      </c>
      <c r="H118" s="190">
        <v>4.2599999999999999E-2</v>
      </c>
      <c r="I118" s="16" t="s">
        <v>14660</v>
      </c>
      <c r="J118" s="33" t="s">
        <v>2024</v>
      </c>
    </row>
    <row r="119" spans="1:10" ht="20.399999999999999" x14ac:dyDescent="0.3">
      <c r="A119" s="30">
        <v>44994</v>
      </c>
      <c r="B119" s="16" t="s">
        <v>14661</v>
      </c>
      <c r="C119" s="16" t="s">
        <v>14662</v>
      </c>
      <c r="D119" s="16" t="s">
        <v>3330</v>
      </c>
      <c r="E119" s="16" t="s">
        <v>14663</v>
      </c>
      <c r="F119" s="16" t="s">
        <v>363</v>
      </c>
      <c r="G119" s="16" t="s">
        <v>439</v>
      </c>
      <c r="H119" s="190">
        <v>3.9600000000000003E-2</v>
      </c>
      <c r="I119" s="16" t="s">
        <v>14664</v>
      </c>
      <c r="J119" s="33" t="s">
        <v>2024</v>
      </c>
    </row>
    <row r="120" spans="1:10" ht="20.399999999999999" x14ac:dyDescent="0.3">
      <c r="A120" s="30">
        <v>44994</v>
      </c>
      <c r="B120" s="16" t="s">
        <v>14665</v>
      </c>
      <c r="C120" s="16" t="s">
        <v>14666</v>
      </c>
      <c r="D120" s="16" t="s">
        <v>14667</v>
      </c>
      <c r="E120" s="16" t="s">
        <v>9724</v>
      </c>
      <c r="F120" s="16" t="s">
        <v>478</v>
      </c>
      <c r="G120" s="16" t="s">
        <v>5142</v>
      </c>
      <c r="H120" s="190">
        <v>2.7099999999999999E-2</v>
      </c>
      <c r="I120" s="16" t="s">
        <v>14668</v>
      </c>
      <c r="J120" s="33" t="s">
        <v>2024</v>
      </c>
    </row>
    <row r="121" spans="1:10" ht="20.399999999999999" x14ac:dyDescent="0.3">
      <c r="A121" s="30">
        <v>44994</v>
      </c>
      <c r="B121" s="16" t="s">
        <v>14669</v>
      </c>
      <c r="C121" s="16" t="s">
        <v>14670</v>
      </c>
      <c r="D121" s="16" t="s">
        <v>7100</v>
      </c>
      <c r="E121" s="16" t="s">
        <v>6579</v>
      </c>
      <c r="F121" s="16" t="s">
        <v>478</v>
      </c>
      <c r="G121" s="16" t="s">
        <v>6566</v>
      </c>
      <c r="H121" s="190">
        <v>5.7999999999999996E-3</v>
      </c>
      <c r="I121" s="16" t="s">
        <v>14671</v>
      </c>
      <c r="J121" s="33" t="s">
        <v>2024</v>
      </c>
    </row>
    <row r="122" spans="1:10" ht="30.6" x14ac:dyDescent="0.3">
      <c r="A122" s="30">
        <v>44994</v>
      </c>
      <c r="B122" s="16" t="s">
        <v>14672</v>
      </c>
      <c r="C122" s="16" t="s">
        <v>14673</v>
      </c>
      <c r="D122" s="16" t="s">
        <v>14674</v>
      </c>
      <c r="E122" s="16" t="s">
        <v>8730</v>
      </c>
      <c r="F122" s="16" t="s">
        <v>363</v>
      </c>
      <c r="G122" s="16" t="s">
        <v>872</v>
      </c>
      <c r="H122" s="190">
        <v>2.3900000000000001E-2</v>
      </c>
      <c r="I122" s="16" t="s">
        <v>14675</v>
      </c>
      <c r="J122" s="33" t="s">
        <v>2024</v>
      </c>
    </row>
    <row r="123" spans="1:10" ht="20.399999999999999" x14ac:dyDescent="0.3">
      <c r="A123" s="30">
        <v>44994</v>
      </c>
      <c r="B123" s="16" t="s">
        <v>8616</v>
      </c>
      <c r="C123" s="16" t="s">
        <v>14676</v>
      </c>
      <c r="D123" s="16" t="s">
        <v>3701</v>
      </c>
      <c r="E123" s="16" t="s">
        <v>13758</v>
      </c>
      <c r="F123" s="16" t="s">
        <v>363</v>
      </c>
      <c r="G123" s="16" t="s">
        <v>8243</v>
      </c>
      <c r="H123" s="190">
        <v>0.19270000000000001</v>
      </c>
      <c r="I123" s="16" t="s">
        <v>14677</v>
      </c>
      <c r="J123" s="33" t="s">
        <v>2024</v>
      </c>
    </row>
    <row r="124" spans="1:10" ht="30.6" x14ac:dyDescent="0.3">
      <c r="A124" s="30">
        <v>44994</v>
      </c>
      <c r="B124" s="16" t="s">
        <v>14678</v>
      </c>
      <c r="C124" s="16" t="s">
        <v>14679</v>
      </c>
      <c r="D124" s="16" t="s">
        <v>14680</v>
      </c>
      <c r="E124" s="16" t="s">
        <v>14681</v>
      </c>
      <c r="F124" s="16" t="s">
        <v>478</v>
      </c>
      <c r="G124" s="16" t="s">
        <v>6566</v>
      </c>
      <c r="H124" s="190">
        <v>3.5000000000000001E-3</v>
      </c>
      <c r="I124" s="16" t="s">
        <v>14682</v>
      </c>
      <c r="J124" s="33" t="s">
        <v>2024</v>
      </c>
    </row>
    <row r="125" spans="1:10" ht="40.799999999999997" x14ac:dyDescent="0.3">
      <c r="A125" s="30">
        <v>44994</v>
      </c>
      <c r="B125" s="16" t="s">
        <v>14683</v>
      </c>
      <c r="C125" s="16" t="s">
        <v>14684</v>
      </c>
      <c r="D125" s="16" t="s">
        <v>14685</v>
      </c>
      <c r="E125" s="16" t="s">
        <v>14686</v>
      </c>
      <c r="F125" s="16" t="s">
        <v>478</v>
      </c>
      <c r="G125" s="16" t="s">
        <v>793</v>
      </c>
      <c r="H125" s="190">
        <v>6.6000000000000003E-2</v>
      </c>
      <c r="I125" s="16" t="s">
        <v>14687</v>
      </c>
      <c r="J125" s="33" t="s">
        <v>2024</v>
      </c>
    </row>
    <row r="126" spans="1:10" ht="20.399999999999999" x14ac:dyDescent="0.3">
      <c r="A126" s="30">
        <v>44994</v>
      </c>
      <c r="B126" s="16" t="s">
        <v>14688</v>
      </c>
      <c r="C126" s="16" t="s">
        <v>14689</v>
      </c>
      <c r="D126" s="16" t="s">
        <v>3971</v>
      </c>
      <c r="E126" s="16" t="s">
        <v>14690</v>
      </c>
      <c r="F126" s="16" t="s">
        <v>363</v>
      </c>
      <c r="G126" s="16" t="s">
        <v>12921</v>
      </c>
      <c r="H126" s="190">
        <v>2.1700000000000001E-2</v>
      </c>
      <c r="I126" s="16" t="s">
        <v>14691</v>
      </c>
      <c r="J126" s="33" t="s">
        <v>2024</v>
      </c>
    </row>
    <row r="127" spans="1:10" ht="40.799999999999997" x14ac:dyDescent="0.3">
      <c r="A127" s="30">
        <v>44994</v>
      </c>
      <c r="B127" s="16" t="s">
        <v>13797</v>
      </c>
      <c r="C127" s="16" t="s">
        <v>14692</v>
      </c>
      <c r="D127" s="16" t="s">
        <v>14693</v>
      </c>
      <c r="E127" s="16" t="s">
        <v>14694</v>
      </c>
      <c r="F127" s="16" t="s">
        <v>363</v>
      </c>
      <c r="G127" s="16" t="s">
        <v>7643</v>
      </c>
      <c r="H127" s="190">
        <v>1.5E-3</v>
      </c>
      <c r="I127" s="16" t="s">
        <v>14695</v>
      </c>
      <c r="J127" s="33" t="s">
        <v>2024</v>
      </c>
    </row>
    <row r="128" spans="1:10" ht="20.399999999999999" x14ac:dyDescent="0.3">
      <c r="A128" s="30">
        <v>44994</v>
      </c>
      <c r="B128" s="16" t="s">
        <v>14696</v>
      </c>
      <c r="C128" s="16" t="s">
        <v>14697</v>
      </c>
      <c r="D128" s="16" t="s">
        <v>5570</v>
      </c>
      <c r="E128" s="16" t="s">
        <v>6579</v>
      </c>
      <c r="F128" s="16" t="s">
        <v>363</v>
      </c>
      <c r="G128" s="16" t="s">
        <v>6566</v>
      </c>
      <c r="H128" s="190">
        <v>2.6200000000000001E-2</v>
      </c>
      <c r="I128" s="16" t="s">
        <v>14698</v>
      </c>
      <c r="J128" s="33" t="s">
        <v>2024</v>
      </c>
    </row>
    <row r="129" spans="1:10" ht="20.399999999999999" x14ac:dyDescent="0.3">
      <c r="A129" s="30">
        <v>44994</v>
      </c>
      <c r="B129" s="16" t="s">
        <v>14699</v>
      </c>
      <c r="C129" s="16" t="s">
        <v>14700</v>
      </c>
      <c r="D129" s="16" t="s">
        <v>3624</v>
      </c>
      <c r="E129" s="16" t="s">
        <v>14701</v>
      </c>
      <c r="F129" s="16" t="s">
        <v>363</v>
      </c>
      <c r="G129" s="16" t="s">
        <v>6566</v>
      </c>
      <c r="H129" s="190">
        <v>4.7991999999999999</v>
      </c>
      <c r="I129" s="16" t="s">
        <v>14702</v>
      </c>
      <c r="J129" s="33" t="s">
        <v>2024</v>
      </c>
    </row>
    <row r="130" spans="1:10" ht="20.399999999999999" x14ac:dyDescent="0.3">
      <c r="A130" s="30">
        <v>44994</v>
      </c>
      <c r="B130" s="16" t="s">
        <v>14703</v>
      </c>
      <c r="C130" s="16" t="s">
        <v>14704</v>
      </c>
      <c r="D130" s="16" t="s">
        <v>9853</v>
      </c>
      <c r="E130" s="16" t="s">
        <v>13758</v>
      </c>
      <c r="F130" s="16" t="s">
        <v>363</v>
      </c>
      <c r="G130" s="16" t="s">
        <v>6566</v>
      </c>
      <c r="H130" s="190">
        <v>1.2500000000000001E-2</v>
      </c>
      <c r="I130" s="16" t="s">
        <v>14705</v>
      </c>
      <c r="J130" s="33" t="s">
        <v>2024</v>
      </c>
    </row>
    <row r="131" spans="1:10" ht="40.799999999999997" x14ac:dyDescent="0.3">
      <c r="A131" s="30">
        <v>44994</v>
      </c>
      <c r="B131" s="16" t="s">
        <v>14706</v>
      </c>
      <c r="C131" s="16" t="s">
        <v>14707</v>
      </c>
      <c r="D131" s="16" t="s">
        <v>4293</v>
      </c>
      <c r="E131" s="16" t="s">
        <v>14708</v>
      </c>
      <c r="F131" s="16" t="s">
        <v>363</v>
      </c>
      <c r="G131" s="16" t="s">
        <v>872</v>
      </c>
      <c r="H131" s="190">
        <v>2.8400000000000002E-2</v>
      </c>
      <c r="I131" s="16" t="s">
        <v>14709</v>
      </c>
      <c r="J131" s="33" t="s">
        <v>2024</v>
      </c>
    </row>
    <row r="132" spans="1:10" ht="20.399999999999999" x14ac:dyDescent="0.3">
      <c r="A132" s="30">
        <v>44994</v>
      </c>
      <c r="B132" s="16" t="s">
        <v>14710</v>
      </c>
      <c r="C132" s="16" t="s">
        <v>14711</v>
      </c>
      <c r="D132" s="16" t="s">
        <v>14712</v>
      </c>
      <c r="E132" s="16" t="s">
        <v>14713</v>
      </c>
      <c r="F132" s="16" t="s">
        <v>363</v>
      </c>
      <c r="G132" s="16" t="s">
        <v>439</v>
      </c>
      <c r="H132" s="190">
        <v>0.30399999999999999</v>
      </c>
      <c r="I132" s="16" t="s">
        <v>14714</v>
      </c>
      <c r="J132" s="33" t="s">
        <v>2024</v>
      </c>
    </row>
    <row r="133" spans="1:10" ht="20.399999999999999" x14ac:dyDescent="0.3">
      <c r="A133" s="30">
        <v>44994</v>
      </c>
      <c r="B133" s="16" t="s">
        <v>13254</v>
      </c>
      <c r="C133" s="16" t="s">
        <v>14715</v>
      </c>
      <c r="D133" s="16" t="s">
        <v>7666</v>
      </c>
      <c r="E133" s="16" t="s">
        <v>14716</v>
      </c>
      <c r="F133" s="16" t="s">
        <v>478</v>
      </c>
      <c r="G133" s="16" t="s">
        <v>14717</v>
      </c>
      <c r="H133" s="190">
        <v>1.03E-2</v>
      </c>
      <c r="I133" s="16" t="s">
        <v>14718</v>
      </c>
      <c r="J133" s="33" t="s">
        <v>2024</v>
      </c>
    </row>
    <row r="134" spans="1:10" ht="20.399999999999999" x14ac:dyDescent="0.3">
      <c r="A134" s="30">
        <v>44994</v>
      </c>
      <c r="B134" s="16" t="s">
        <v>14719</v>
      </c>
      <c r="C134" s="16" t="s">
        <v>14720</v>
      </c>
      <c r="D134" s="16" t="s">
        <v>7598</v>
      </c>
      <c r="E134" s="16" t="s">
        <v>14721</v>
      </c>
      <c r="F134" s="16" t="s">
        <v>478</v>
      </c>
      <c r="G134" s="16" t="s">
        <v>872</v>
      </c>
      <c r="H134" s="190">
        <v>1.17E-2</v>
      </c>
      <c r="I134" s="16" t="s">
        <v>14722</v>
      </c>
      <c r="J134" s="33" t="s">
        <v>2024</v>
      </c>
    </row>
    <row r="135" spans="1:10" ht="20.399999999999999" x14ac:dyDescent="0.3">
      <c r="A135" s="30">
        <v>44994</v>
      </c>
      <c r="B135" s="16" t="s">
        <v>14723</v>
      </c>
      <c r="C135" s="16" t="s">
        <v>14724</v>
      </c>
      <c r="D135" s="16" t="s">
        <v>14725</v>
      </c>
      <c r="E135" s="16" t="s">
        <v>9724</v>
      </c>
      <c r="F135" s="16" t="s">
        <v>478</v>
      </c>
      <c r="G135" s="16" t="s">
        <v>439</v>
      </c>
      <c r="H135" s="190">
        <v>1.7100000000000001E-2</v>
      </c>
      <c r="I135" s="16" t="s">
        <v>14726</v>
      </c>
      <c r="J135" s="33" t="s">
        <v>2024</v>
      </c>
    </row>
    <row r="136" spans="1:10" ht="20.399999999999999" x14ac:dyDescent="0.3">
      <c r="A136" s="30">
        <v>44994</v>
      </c>
      <c r="B136" s="16" t="s">
        <v>14727</v>
      </c>
      <c r="C136" s="16" t="s">
        <v>14728</v>
      </c>
      <c r="D136" s="16" t="s">
        <v>4418</v>
      </c>
      <c r="E136" s="16" t="s">
        <v>9724</v>
      </c>
      <c r="F136" s="16" t="s">
        <v>363</v>
      </c>
      <c r="G136" s="16" t="s">
        <v>439</v>
      </c>
      <c r="H136" s="190">
        <v>6.8099999999999994E-2</v>
      </c>
      <c r="I136" s="16" t="s">
        <v>14729</v>
      </c>
      <c r="J136" s="33" t="s">
        <v>2024</v>
      </c>
    </row>
    <row r="137" spans="1:10" ht="20.399999999999999" x14ac:dyDescent="0.3">
      <c r="A137" s="30">
        <v>44994</v>
      </c>
      <c r="B137" s="16" t="s">
        <v>14730</v>
      </c>
      <c r="C137" s="16" t="s">
        <v>14731</v>
      </c>
      <c r="D137" s="16" t="s">
        <v>4954</v>
      </c>
      <c r="E137" s="16" t="s">
        <v>14732</v>
      </c>
      <c r="F137" s="16" t="s">
        <v>363</v>
      </c>
      <c r="G137" s="16" t="s">
        <v>634</v>
      </c>
      <c r="H137" s="190">
        <v>0.2167</v>
      </c>
      <c r="I137" s="16" t="s">
        <v>14714</v>
      </c>
      <c r="J137" s="33" t="s">
        <v>2024</v>
      </c>
    </row>
    <row r="138" spans="1:10" ht="51" x14ac:dyDescent="0.3">
      <c r="A138" s="30">
        <v>45029</v>
      </c>
      <c r="B138" s="16" t="s">
        <v>12880</v>
      </c>
      <c r="C138" s="16" t="s">
        <v>12881</v>
      </c>
      <c r="D138" s="16" t="s">
        <v>4982</v>
      </c>
      <c r="E138" s="16" t="s">
        <v>12882</v>
      </c>
      <c r="F138" s="16" t="s">
        <v>478</v>
      </c>
      <c r="G138" s="16" t="s">
        <v>12883</v>
      </c>
      <c r="H138" s="190">
        <v>0.3009</v>
      </c>
      <c r="I138" s="16" t="s">
        <v>15650</v>
      </c>
      <c r="J138" s="33" t="s">
        <v>2024</v>
      </c>
    </row>
    <row r="139" spans="1:10" ht="20.399999999999999" x14ac:dyDescent="0.3">
      <c r="A139" s="30">
        <v>45029</v>
      </c>
      <c r="B139" s="16" t="s">
        <v>15651</v>
      </c>
      <c r="C139" s="16" t="s">
        <v>15652</v>
      </c>
      <c r="D139" s="16" t="s">
        <v>2453</v>
      </c>
      <c r="E139" s="16" t="s">
        <v>9724</v>
      </c>
      <c r="F139" s="16" t="s">
        <v>363</v>
      </c>
      <c r="G139" s="16" t="s">
        <v>12921</v>
      </c>
      <c r="H139" s="190">
        <v>0.1371</v>
      </c>
      <c r="I139" s="16" t="s">
        <v>15653</v>
      </c>
      <c r="J139" s="33" t="s">
        <v>2024</v>
      </c>
    </row>
    <row r="140" spans="1:10" ht="20.399999999999999" x14ac:dyDescent="0.3">
      <c r="A140" s="30">
        <v>45029</v>
      </c>
      <c r="B140" s="16" t="s">
        <v>15654</v>
      </c>
      <c r="C140" s="16" t="s">
        <v>15655</v>
      </c>
      <c r="D140" s="16" t="s">
        <v>2104</v>
      </c>
      <c r="E140" s="16" t="s">
        <v>15656</v>
      </c>
      <c r="F140" s="16" t="s">
        <v>478</v>
      </c>
      <c r="G140" s="16" t="s">
        <v>439</v>
      </c>
      <c r="H140" s="190">
        <v>3.5799999999999998E-2</v>
      </c>
      <c r="I140" s="16" t="s">
        <v>15657</v>
      </c>
      <c r="J140" s="33" t="s">
        <v>2024</v>
      </c>
    </row>
    <row r="141" spans="1:10" ht="30.6" x14ac:dyDescent="0.3">
      <c r="A141" s="30">
        <v>45029</v>
      </c>
      <c r="B141" s="16" t="s">
        <v>15658</v>
      </c>
      <c r="C141" s="16" t="s">
        <v>15659</v>
      </c>
      <c r="D141" s="16" t="s">
        <v>15660</v>
      </c>
      <c r="E141" s="16" t="s">
        <v>15661</v>
      </c>
      <c r="F141" s="16" t="s">
        <v>363</v>
      </c>
      <c r="G141" s="16" t="s">
        <v>6566</v>
      </c>
      <c r="H141" s="190">
        <v>5.2499999999999998E-2</v>
      </c>
      <c r="I141" s="16" t="s">
        <v>15662</v>
      </c>
      <c r="J141" s="33" t="s">
        <v>2024</v>
      </c>
    </row>
    <row r="142" spans="1:10" ht="20.399999999999999" x14ac:dyDescent="0.3">
      <c r="A142" s="30">
        <v>45029</v>
      </c>
      <c r="B142" s="16" t="s">
        <v>15663</v>
      </c>
      <c r="C142" s="16" t="s">
        <v>15664</v>
      </c>
      <c r="D142" s="16" t="s">
        <v>3501</v>
      </c>
      <c r="E142" s="16" t="s">
        <v>15665</v>
      </c>
      <c r="F142" s="16" t="s">
        <v>478</v>
      </c>
      <c r="G142" s="16" t="s">
        <v>6566</v>
      </c>
      <c r="H142" s="190">
        <v>6.4000000000000003E-3</v>
      </c>
      <c r="I142" s="16" t="s">
        <v>15666</v>
      </c>
      <c r="J142" s="33" t="s">
        <v>2024</v>
      </c>
    </row>
    <row r="143" spans="1:10" ht="30.6" x14ac:dyDescent="0.3">
      <c r="A143" s="30">
        <v>45029</v>
      </c>
      <c r="B143" s="16" t="s">
        <v>15667</v>
      </c>
      <c r="C143" s="16" t="s">
        <v>15668</v>
      </c>
      <c r="D143" s="16" t="s">
        <v>4293</v>
      </c>
      <c r="E143" s="16" t="s">
        <v>8730</v>
      </c>
      <c r="F143" s="16" t="s">
        <v>363</v>
      </c>
      <c r="G143" s="16" t="s">
        <v>872</v>
      </c>
      <c r="H143" s="190">
        <v>1.35E-2</v>
      </c>
      <c r="I143" s="16" t="s">
        <v>15669</v>
      </c>
      <c r="J143" s="33" t="s">
        <v>2024</v>
      </c>
    </row>
    <row r="144" spans="1:10" ht="30.6" x14ac:dyDescent="0.3">
      <c r="A144" s="30">
        <v>45029</v>
      </c>
      <c r="B144" s="16" t="s">
        <v>15670</v>
      </c>
      <c r="C144" s="16" t="s">
        <v>15671</v>
      </c>
      <c r="D144" s="16" t="s">
        <v>3419</v>
      </c>
      <c r="E144" s="16" t="s">
        <v>6574</v>
      </c>
      <c r="F144" s="16" t="s">
        <v>363</v>
      </c>
      <c r="G144" s="16" t="s">
        <v>6566</v>
      </c>
      <c r="H144" s="190">
        <v>0.04</v>
      </c>
      <c r="I144" s="16" t="s">
        <v>15672</v>
      </c>
      <c r="J144" s="33" t="s">
        <v>2024</v>
      </c>
    </row>
    <row r="145" spans="1:10" ht="20.399999999999999" x14ac:dyDescent="0.3">
      <c r="A145" s="30">
        <v>45029</v>
      </c>
      <c r="B145" s="16" t="s">
        <v>137</v>
      </c>
      <c r="C145" s="16" t="s">
        <v>15673</v>
      </c>
      <c r="D145" s="16" t="s">
        <v>7666</v>
      </c>
      <c r="E145" s="16" t="s">
        <v>15674</v>
      </c>
      <c r="F145" s="16" t="s">
        <v>478</v>
      </c>
      <c r="G145" s="16" t="s">
        <v>12921</v>
      </c>
      <c r="H145" s="190">
        <v>0.60709999999999997</v>
      </c>
      <c r="I145" s="16" t="s">
        <v>15675</v>
      </c>
      <c r="J145" s="33" t="s">
        <v>2024</v>
      </c>
    </row>
    <row r="146" spans="1:10" ht="30.6" x14ac:dyDescent="0.3">
      <c r="A146" s="30">
        <v>45029</v>
      </c>
      <c r="B146" s="16" t="s">
        <v>15676</v>
      </c>
      <c r="C146" s="16" t="s">
        <v>15677</v>
      </c>
      <c r="D146" s="16" t="s">
        <v>5353</v>
      </c>
      <c r="E146" s="16" t="s">
        <v>15678</v>
      </c>
      <c r="F146" s="16" t="s">
        <v>478</v>
      </c>
      <c r="G146" s="16" t="s">
        <v>12921</v>
      </c>
      <c r="H146" s="190">
        <v>0.02</v>
      </c>
      <c r="I146" s="16" t="s">
        <v>15679</v>
      </c>
      <c r="J146" s="33" t="s">
        <v>2024</v>
      </c>
    </row>
    <row r="147" spans="1:10" ht="20.399999999999999" x14ac:dyDescent="0.3">
      <c r="A147" s="30">
        <v>45029</v>
      </c>
      <c r="B147" s="16" t="s">
        <v>15680</v>
      </c>
      <c r="C147" s="16" t="s">
        <v>15681</v>
      </c>
      <c r="D147" s="16" t="s">
        <v>6413</v>
      </c>
      <c r="E147" s="16" t="s">
        <v>9724</v>
      </c>
      <c r="F147" s="16" t="s">
        <v>478</v>
      </c>
      <c r="G147" s="16" t="s">
        <v>15682</v>
      </c>
      <c r="H147" s="190">
        <v>1.8499999999999999E-2</v>
      </c>
      <c r="I147" s="16" t="s">
        <v>15683</v>
      </c>
      <c r="J147" s="33" t="s">
        <v>2024</v>
      </c>
    </row>
    <row r="148" spans="1:10" ht="20.399999999999999" x14ac:dyDescent="0.3">
      <c r="A148" s="30">
        <v>45029</v>
      </c>
      <c r="B148" s="16" t="s">
        <v>15684</v>
      </c>
      <c r="C148" s="16" t="s">
        <v>15685</v>
      </c>
      <c r="D148" s="16" t="s">
        <v>4954</v>
      </c>
      <c r="E148" s="16" t="s">
        <v>13758</v>
      </c>
      <c r="F148" s="16" t="s">
        <v>363</v>
      </c>
      <c r="G148" s="16" t="s">
        <v>12921</v>
      </c>
      <c r="H148" s="190">
        <v>3.6499999999999998E-2</v>
      </c>
      <c r="I148" s="16" t="s">
        <v>15686</v>
      </c>
      <c r="J148" s="33" t="s">
        <v>2024</v>
      </c>
    </row>
    <row r="149" spans="1:10" ht="20.399999999999999" x14ac:dyDescent="0.3">
      <c r="A149" s="30">
        <v>45029</v>
      </c>
      <c r="B149" s="16" t="s">
        <v>15687</v>
      </c>
      <c r="C149" s="16" t="s">
        <v>15688</v>
      </c>
      <c r="D149" s="16" t="s">
        <v>4954</v>
      </c>
      <c r="E149" s="16" t="s">
        <v>15689</v>
      </c>
      <c r="F149" s="16" t="s">
        <v>363</v>
      </c>
      <c r="G149" s="16" t="s">
        <v>12921</v>
      </c>
      <c r="H149" s="190">
        <v>3.3700000000000001E-2</v>
      </c>
      <c r="I149" s="16" t="s">
        <v>15690</v>
      </c>
      <c r="J149" s="33" t="s">
        <v>2024</v>
      </c>
    </row>
    <row r="150" spans="1:10" ht="20.399999999999999" x14ac:dyDescent="0.3">
      <c r="A150" s="30">
        <v>45064</v>
      </c>
      <c r="B150" s="16" t="s">
        <v>16278</v>
      </c>
      <c r="C150" s="16" t="s">
        <v>16279</v>
      </c>
      <c r="D150" s="16" t="s">
        <v>2031</v>
      </c>
      <c r="E150" s="16" t="s">
        <v>16280</v>
      </c>
      <c r="F150" s="16" t="s">
        <v>363</v>
      </c>
      <c r="G150" s="16" t="s">
        <v>793</v>
      </c>
      <c r="H150" s="190">
        <v>0.22500000000000001</v>
      </c>
      <c r="I150" s="16" t="s">
        <v>14714</v>
      </c>
      <c r="J150" s="33" t="s">
        <v>2024</v>
      </c>
    </row>
  </sheetData>
  <autoFilter ref="A1:J1" xr:uid="{00000000-0009-0000-0000-000002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501C4-8816-4E4B-8E41-88D6DDD62459}">
  <dimension ref="A1:G324"/>
  <sheetViews>
    <sheetView topLeftCell="A313" workbookViewId="0">
      <selection activeCell="G324" sqref="G324"/>
    </sheetView>
  </sheetViews>
  <sheetFormatPr defaultRowHeight="14.4" x14ac:dyDescent="0.3"/>
  <cols>
    <col min="2" max="2" width="24.33203125" customWidth="1"/>
    <col min="3" max="3" width="32.5546875" customWidth="1"/>
    <col min="4" max="4" width="43.5546875" customWidth="1"/>
    <col min="5" max="5" width="16.88671875" customWidth="1"/>
    <col min="6" max="6" width="17.109375" customWidth="1"/>
    <col min="7" max="7" width="13.33203125" customWidth="1"/>
  </cols>
  <sheetData>
    <row r="1" spans="1:7" ht="36" x14ac:dyDescent="0.3">
      <c r="A1" s="1" t="s">
        <v>0</v>
      </c>
      <c r="B1" s="1" t="s">
        <v>1</v>
      </c>
      <c r="C1" s="1" t="s">
        <v>2</v>
      </c>
      <c r="D1" s="1" t="s">
        <v>6581</v>
      </c>
      <c r="E1" s="1" t="s">
        <v>5</v>
      </c>
      <c r="F1" s="1" t="s">
        <v>6582</v>
      </c>
      <c r="G1" s="1" t="s">
        <v>9</v>
      </c>
    </row>
    <row r="2" spans="1:7" ht="24" x14ac:dyDescent="0.3">
      <c r="A2" s="53">
        <v>44686</v>
      </c>
      <c r="B2" s="50" t="s">
        <v>1851</v>
      </c>
      <c r="C2" s="51" t="s">
        <v>6583</v>
      </c>
      <c r="D2" s="50" t="s">
        <v>6584</v>
      </c>
      <c r="E2" s="51">
        <v>631</v>
      </c>
      <c r="F2" s="52" t="s">
        <v>6585</v>
      </c>
      <c r="G2" s="6" t="s">
        <v>2024</v>
      </c>
    </row>
    <row r="3" spans="1:7" ht="53.25" customHeight="1" x14ac:dyDescent="0.3">
      <c r="A3" s="53">
        <v>44686</v>
      </c>
      <c r="B3" s="50" t="s">
        <v>1851</v>
      </c>
      <c r="C3" s="51" t="s">
        <v>6586</v>
      </c>
      <c r="D3" s="50" t="s">
        <v>6587</v>
      </c>
      <c r="E3" s="51">
        <v>672</v>
      </c>
      <c r="F3" s="52" t="s">
        <v>6588</v>
      </c>
      <c r="G3" s="6" t="s">
        <v>2024</v>
      </c>
    </row>
    <row r="4" spans="1:7" ht="56.25" customHeight="1" x14ac:dyDescent="0.3">
      <c r="A4" s="53">
        <v>44686</v>
      </c>
      <c r="B4" s="50" t="s">
        <v>6589</v>
      </c>
      <c r="C4" s="51" t="s">
        <v>6590</v>
      </c>
      <c r="D4" s="50" t="s">
        <v>6591</v>
      </c>
      <c r="E4" s="51">
        <v>25187</v>
      </c>
      <c r="F4" s="52" t="s">
        <v>6592</v>
      </c>
      <c r="G4" s="6" t="s">
        <v>2024</v>
      </c>
    </row>
    <row r="5" spans="1:7" ht="36" x14ac:dyDescent="0.3">
      <c r="A5" s="53">
        <v>44686</v>
      </c>
      <c r="B5" s="50" t="s">
        <v>6589</v>
      </c>
      <c r="C5" s="51" t="s">
        <v>6593</v>
      </c>
      <c r="D5" s="50" t="s">
        <v>6594</v>
      </c>
      <c r="E5" s="51">
        <v>16866</v>
      </c>
      <c r="F5" s="52" t="s">
        <v>6592</v>
      </c>
      <c r="G5" s="6" t="s">
        <v>2024</v>
      </c>
    </row>
    <row r="6" spans="1:7" ht="24" x14ac:dyDescent="0.3">
      <c r="A6" s="53">
        <v>44686</v>
      </c>
      <c r="B6" s="50" t="s">
        <v>6595</v>
      </c>
      <c r="C6" s="51" t="s">
        <v>6596</v>
      </c>
      <c r="D6" s="50" t="s">
        <v>6597</v>
      </c>
      <c r="E6" s="51">
        <v>7689</v>
      </c>
      <c r="F6" s="52" t="s">
        <v>6598</v>
      </c>
      <c r="G6" s="6" t="s">
        <v>2024</v>
      </c>
    </row>
    <row r="7" spans="1:7" ht="36" x14ac:dyDescent="0.3">
      <c r="A7" s="53">
        <v>44686</v>
      </c>
      <c r="B7" s="50" t="s">
        <v>6599</v>
      </c>
      <c r="C7" s="51" t="s">
        <v>6600</v>
      </c>
      <c r="D7" s="50" t="s">
        <v>6601</v>
      </c>
      <c r="E7" s="51">
        <v>2220</v>
      </c>
      <c r="F7" s="52" t="s">
        <v>6602</v>
      </c>
      <c r="G7" s="6" t="s">
        <v>2024</v>
      </c>
    </row>
    <row r="8" spans="1:7" ht="24" x14ac:dyDescent="0.3">
      <c r="A8" s="53">
        <v>44686</v>
      </c>
      <c r="B8" s="50" t="s">
        <v>6603</v>
      </c>
      <c r="C8" s="51" t="s">
        <v>6604</v>
      </c>
      <c r="D8" s="50" t="s">
        <v>6605</v>
      </c>
      <c r="E8" s="51">
        <v>2776</v>
      </c>
      <c r="F8" s="52" t="s">
        <v>6606</v>
      </c>
      <c r="G8" s="6" t="s">
        <v>2024</v>
      </c>
    </row>
    <row r="9" spans="1:7" ht="24" x14ac:dyDescent="0.3">
      <c r="A9" s="53">
        <v>44686</v>
      </c>
      <c r="B9" s="50" t="s">
        <v>6607</v>
      </c>
      <c r="C9" s="51" t="s">
        <v>6608</v>
      </c>
      <c r="D9" s="50" t="s">
        <v>6609</v>
      </c>
      <c r="E9" s="51">
        <v>12016</v>
      </c>
      <c r="F9" s="52" t="s">
        <v>6610</v>
      </c>
      <c r="G9" s="6" t="s">
        <v>2024</v>
      </c>
    </row>
    <row r="10" spans="1:7" ht="36" x14ac:dyDescent="0.3">
      <c r="A10" s="53">
        <v>44686</v>
      </c>
      <c r="B10" s="50" t="s">
        <v>6611</v>
      </c>
      <c r="C10" s="51" t="s">
        <v>6612</v>
      </c>
      <c r="D10" s="50" t="s">
        <v>6613</v>
      </c>
      <c r="E10" s="51">
        <v>344</v>
      </c>
      <c r="F10" s="52" t="s">
        <v>6614</v>
      </c>
      <c r="G10" s="6" t="s">
        <v>2024</v>
      </c>
    </row>
    <row r="11" spans="1:7" ht="24" x14ac:dyDescent="0.3">
      <c r="A11" s="53">
        <v>44686</v>
      </c>
      <c r="B11" s="50" t="s">
        <v>6611</v>
      </c>
      <c r="C11" s="51" t="s">
        <v>6615</v>
      </c>
      <c r="D11" s="50" t="s">
        <v>6616</v>
      </c>
      <c r="E11" s="51">
        <v>1451</v>
      </c>
      <c r="F11" s="52" t="s">
        <v>6617</v>
      </c>
      <c r="G11" s="6" t="s">
        <v>2024</v>
      </c>
    </row>
    <row r="12" spans="1:7" ht="24" x14ac:dyDescent="0.3">
      <c r="A12" s="53">
        <v>44686</v>
      </c>
      <c r="B12" s="50" t="s">
        <v>6618</v>
      </c>
      <c r="C12" s="51" t="s">
        <v>6619</v>
      </c>
      <c r="D12" s="50" t="s">
        <v>6620</v>
      </c>
      <c r="E12" s="51">
        <v>4465</v>
      </c>
      <c r="F12" s="52" t="s">
        <v>6621</v>
      </c>
      <c r="G12" s="6" t="s">
        <v>2024</v>
      </c>
    </row>
    <row r="13" spans="1:7" ht="24" x14ac:dyDescent="0.3">
      <c r="A13" s="53">
        <v>44686</v>
      </c>
      <c r="B13" s="50" t="s">
        <v>6622</v>
      </c>
      <c r="C13" s="51" t="s">
        <v>6623</v>
      </c>
      <c r="D13" s="50" t="s">
        <v>6624</v>
      </c>
      <c r="E13" s="51">
        <v>8643</v>
      </c>
      <c r="F13" s="52" t="s">
        <v>6606</v>
      </c>
      <c r="G13" s="6" t="s">
        <v>2024</v>
      </c>
    </row>
    <row r="14" spans="1:7" ht="36" x14ac:dyDescent="0.3">
      <c r="A14" s="53">
        <v>44686</v>
      </c>
      <c r="B14" s="50" t="s">
        <v>6625</v>
      </c>
      <c r="C14" s="51" t="s">
        <v>6626</v>
      </c>
      <c r="D14" s="50" t="s">
        <v>6627</v>
      </c>
      <c r="E14" s="51">
        <v>8384</v>
      </c>
      <c r="F14" s="52" t="s">
        <v>6628</v>
      </c>
      <c r="G14" s="6" t="s">
        <v>2024</v>
      </c>
    </row>
    <row r="15" spans="1:7" ht="24" x14ac:dyDescent="0.3">
      <c r="A15" s="53">
        <v>44686</v>
      </c>
      <c r="B15" s="50" t="s">
        <v>6629</v>
      </c>
      <c r="C15" s="51" t="s">
        <v>6630</v>
      </c>
      <c r="D15" s="50" t="s">
        <v>6631</v>
      </c>
      <c r="E15" s="51">
        <v>61</v>
      </c>
      <c r="F15" s="52" t="s">
        <v>6632</v>
      </c>
      <c r="G15" s="6" t="s">
        <v>2024</v>
      </c>
    </row>
    <row r="16" spans="1:7" ht="24" x14ac:dyDescent="0.3">
      <c r="A16" s="53">
        <v>44686</v>
      </c>
      <c r="B16" s="50" t="s">
        <v>6625</v>
      </c>
      <c r="C16" s="51" t="s">
        <v>6633</v>
      </c>
      <c r="D16" s="50" t="s">
        <v>6634</v>
      </c>
      <c r="E16" s="51">
        <v>12584</v>
      </c>
      <c r="F16" s="52" t="s">
        <v>6635</v>
      </c>
      <c r="G16" s="6" t="s">
        <v>2024</v>
      </c>
    </row>
    <row r="17" spans="1:7" ht="24" x14ac:dyDescent="0.3">
      <c r="A17" s="53">
        <v>44686</v>
      </c>
      <c r="B17" s="50" t="s">
        <v>3065</v>
      </c>
      <c r="C17" s="51" t="s">
        <v>6636</v>
      </c>
      <c r="D17" s="50" t="s">
        <v>6637</v>
      </c>
      <c r="E17" s="51">
        <v>7268</v>
      </c>
      <c r="F17" s="52" t="s">
        <v>6588</v>
      </c>
      <c r="G17" s="6" t="s">
        <v>2024</v>
      </c>
    </row>
    <row r="18" spans="1:7" ht="24" x14ac:dyDescent="0.3">
      <c r="A18" s="53">
        <v>44686</v>
      </c>
      <c r="B18" s="50" t="s">
        <v>6625</v>
      </c>
      <c r="C18" s="51" t="s">
        <v>6638</v>
      </c>
      <c r="D18" s="50" t="s">
        <v>6639</v>
      </c>
      <c r="E18" s="51">
        <v>56039</v>
      </c>
      <c r="F18" s="52" t="s">
        <v>6635</v>
      </c>
      <c r="G18" s="6" t="s">
        <v>2024</v>
      </c>
    </row>
    <row r="19" spans="1:7" ht="36" x14ac:dyDescent="0.3">
      <c r="A19" s="53">
        <v>44686</v>
      </c>
      <c r="B19" s="50" t="s">
        <v>6640</v>
      </c>
      <c r="C19" s="51" t="s">
        <v>6641</v>
      </c>
      <c r="D19" s="50" t="s">
        <v>6642</v>
      </c>
      <c r="E19" s="51">
        <v>923</v>
      </c>
      <c r="F19" s="52" t="s">
        <v>6643</v>
      </c>
      <c r="G19" s="6" t="s">
        <v>2024</v>
      </c>
    </row>
    <row r="20" spans="1:7" ht="36" x14ac:dyDescent="0.3">
      <c r="A20" s="53">
        <v>44686</v>
      </c>
      <c r="B20" s="50" t="s">
        <v>4107</v>
      </c>
      <c r="C20" s="51" t="s">
        <v>6644</v>
      </c>
      <c r="D20" s="50" t="s">
        <v>6645</v>
      </c>
      <c r="E20" s="51">
        <v>75345</v>
      </c>
      <c r="F20" s="52" t="s">
        <v>6610</v>
      </c>
      <c r="G20" s="6" t="s">
        <v>2024</v>
      </c>
    </row>
    <row r="21" spans="1:7" ht="36" x14ac:dyDescent="0.3">
      <c r="A21" s="53">
        <v>44686</v>
      </c>
      <c r="B21" s="50" t="s">
        <v>4107</v>
      </c>
      <c r="C21" s="51" t="s">
        <v>6646</v>
      </c>
      <c r="D21" s="50" t="s">
        <v>6647</v>
      </c>
      <c r="E21" s="51">
        <v>58396</v>
      </c>
      <c r="F21" s="52" t="s">
        <v>6610</v>
      </c>
      <c r="G21" s="6" t="s">
        <v>2024</v>
      </c>
    </row>
    <row r="22" spans="1:7" ht="36" x14ac:dyDescent="0.3">
      <c r="A22" s="53">
        <v>44686</v>
      </c>
      <c r="B22" s="50" t="s">
        <v>4107</v>
      </c>
      <c r="C22" s="51" t="s">
        <v>6648</v>
      </c>
      <c r="D22" s="50" t="s">
        <v>6649</v>
      </c>
      <c r="E22" s="51">
        <v>62729</v>
      </c>
      <c r="F22" s="52" t="s">
        <v>6650</v>
      </c>
      <c r="G22" s="6" t="s">
        <v>2024</v>
      </c>
    </row>
    <row r="23" spans="1:7" ht="36" x14ac:dyDescent="0.3">
      <c r="A23" s="53">
        <v>44686</v>
      </c>
      <c r="B23" s="50" t="s">
        <v>4107</v>
      </c>
      <c r="C23" s="51" t="s">
        <v>6651</v>
      </c>
      <c r="D23" s="50" t="s">
        <v>6652</v>
      </c>
      <c r="E23" s="51">
        <v>64872</v>
      </c>
      <c r="F23" s="52" t="s">
        <v>6650</v>
      </c>
      <c r="G23" s="6" t="s">
        <v>2024</v>
      </c>
    </row>
    <row r="24" spans="1:7" ht="24" x14ac:dyDescent="0.3">
      <c r="A24" s="53">
        <v>44686</v>
      </c>
      <c r="B24" s="50" t="s">
        <v>6653</v>
      </c>
      <c r="C24" s="51" t="s">
        <v>6654</v>
      </c>
      <c r="D24" s="50" t="s">
        <v>6655</v>
      </c>
      <c r="E24" s="51">
        <v>1363.82</v>
      </c>
      <c r="F24" s="52" t="s">
        <v>6656</v>
      </c>
      <c r="G24" s="6" t="s">
        <v>2024</v>
      </c>
    </row>
    <row r="25" spans="1:7" ht="36" x14ac:dyDescent="0.3">
      <c r="A25" s="53">
        <v>44686</v>
      </c>
      <c r="B25" s="50" t="s">
        <v>6657</v>
      </c>
      <c r="C25" s="51" t="s">
        <v>6658</v>
      </c>
      <c r="D25" s="50" t="s">
        <v>6659</v>
      </c>
      <c r="E25" s="51">
        <v>186</v>
      </c>
      <c r="F25" s="52" t="s">
        <v>6660</v>
      </c>
      <c r="G25" s="6" t="s">
        <v>2024</v>
      </c>
    </row>
    <row r="26" spans="1:7" ht="36" x14ac:dyDescent="0.3">
      <c r="A26" s="53">
        <v>44686</v>
      </c>
      <c r="B26" s="50" t="s">
        <v>4107</v>
      </c>
      <c r="C26" s="51" t="s">
        <v>6661</v>
      </c>
      <c r="D26" s="50" t="s">
        <v>6662</v>
      </c>
      <c r="E26" s="51">
        <v>70657</v>
      </c>
      <c r="F26" s="52" t="s">
        <v>6650</v>
      </c>
      <c r="G26" s="6" t="s">
        <v>2024</v>
      </c>
    </row>
    <row r="27" spans="1:7" ht="36" x14ac:dyDescent="0.3">
      <c r="A27" s="53">
        <v>44686</v>
      </c>
      <c r="B27" s="50" t="s">
        <v>4107</v>
      </c>
      <c r="C27" s="51" t="s">
        <v>6663</v>
      </c>
      <c r="D27" s="50" t="s">
        <v>6664</v>
      </c>
      <c r="E27" s="51">
        <v>59503</v>
      </c>
      <c r="F27" s="52" t="s">
        <v>6650</v>
      </c>
      <c r="G27" s="6" t="s">
        <v>2024</v>
      </c>
    </row>
    <row r="28" spans="1:7" ht="48" x14ac:dyDescent="0.3">
      <c r="A28" s="53">
        <v>44686</v>
      </c>
      <c r="B28" s="50" t="s">
        <v>6665</v>
      </c>
      <c r="C28" s="51" t="s">
        <v>6666</v>
      </c>
      <c r="D28" s="50" t="s">
        <v>6667</v>
      </c>
      <c r="E28" s="51">
        <v>3431</v>
      </c>
      <c r="F28" s="52" t="s">
        <v>6668</v>
      </c>
      <c r="G28" s="6" t="s">
        <v>2024</v>
      </c>
    </row>
    <row r="29" spans="1:7" ht="24" x14ac:dyDescent="0.3">
      <c r="A29" s="53">
        <v>44686</v>
      </c>
      <c r="B29" s="50" t="s">
        <v>6625</v>
      </c>
      <c r="C29" s="51" t="s">
        <v>6669</v>
      </c>
      <c r="D29" s="50" t="s">
        <v>6670</v>
      </c>
      <c r="E29" s="51">
        <v>29949</v>
      </c>
      <c r="F29" s="52" t="s">
        <v>6671</v>
      </c>
      <c r="G29" s="6" t="s">
        <v>2024</v>
      </c>
    </row>
    <row r="30" spans="1:7" ht="24" x14ac:dyDescent="0.3">
      <c r="A30" s="53">
        <v>44686</v>
      </c>
      <c r="B30" s="50" t="s">
        <v>6625</v>
      </c>
      <c r="C30" s="51" t="s">
        <v>6672</v>
      </c>
      <c r="D30" s="50" t="s">
        <v>6673</v>
      </c>
      <c r="E30" s="51">
        <v>36445</v>
      </c>
      <c r="F30" s="52" t="s">
        <v>6671</v>
      </c>
      <c r="G30" s="6" t="s">
        <v>2024</v>
      </c>
    </row>
    <row r="31" spans="1:7" ht="36" x14ac:dyDescent="0.3">
      <c r="A31" s="53">
        <v>44686</v>
      </c>
      <c r="B31" s="50" t="s">
        <v>4107</v>
      </c>
      <c r="C31" s="51" t="s">
        <v>6674</v>
      </c>
      <c r="D31" s="50" t="s">
        <v>6675</v>
      </c>
      <c r="E31" s="51">
        <v>24046</v>
      </c>
      <c r="F31" s="52" t="s">
        <v>6650</v>
      </c>
      <c r="G31" s="6" t="s">
        <v>2024</v>
      </c>
    </row>
    <row r="32" spans="1:7" ht="36" x14ac:dyDescent="0.3">
      <c r="A32" s="53">
        <v>44686</v>
      </c>
      <c r="B32" s="50" t="s">
        <v>4107</v>
      </c>
      <c r="C32" s="51" t="s">
        <v>6676</v>
      </c>
      <c r="D32" s="50" t="s">
        <v>6677</v>
      </c>
      <c r="E32" s="51">
        <v>17748</v>
      </c>
      <c r="F32" s="52" t="s">
        <v>6650</v>
      </c>
      <c r="G32" s="6" t="s">
        <v>2024</v>
      </c>
    </row>
    <row r="33" spans="1:7" ht="36" x14ac:dyDescent="0.3">
      <c r="A33" s="53">
        <v>44686</v>
      </c>
      <c r="B33" s="50" t="s">
        <v>6625</v>
      </c>
      <c r="C33" s="51" t="s">
        <v>6678</v>
      </c>
      <c r="D33" s="50" t="s">
        <v>6679</v>
      </c>
      <c r="E33" s="51">
        <v>23193</v>
      </c>
      <c r="F33" s="52" t="s">
        <v>6635</v>
      </c>
      <c r="G33" s="6" t="s">
        <v>2024</v>
      </c>
    </row>
    <row r="34" spans="1:7" ht="24" x14ac:dyDescent="0.3">
      <c r="A34" s="53">
        <v>44686</v>
      </c>
      <c r="B34" s="50" t="s">
        <v>6680</v>
      </c>
      <c r="C34" s="51" t="s">
        <v>6681</v>
      </c>
      <c r="D34" s="50" t="s">
        <v>6682</v>
      </c>
      <c r="E34" s="51">
        <v>944</v>
      </c>
      <c r="F34" s="52" t="s">
        <v>6683</v>
      </c>
      <c r="G34" s="6" t="s">
        <v>2024</v>
      </c>
    </row>
    <row r="35" spans="1:7" ht="36" x14ac:dyDescent="0.3">
      <c r="A35" s="53">
        <v>44686</v>
      </c>
      <c r="B35" s="50" t="s">
        <v>4107</v>
      </c>
      <c r="C35" s="51" t="s">
        <v>6684</v>
      </c>
      <c r="D35" s="50" t="s">
        <v>6685</v>
      </c>
      <c r="E35" s="51">
        <v>38374</v>
      </c>
      <c r="F35" s="52" t="s">
        <v>6610</v>
      </c>
      <c r="G35" s="6" t="s">
        <v>2024</v>
      </c>
    </row>
    <row r="36" spans="1:7" ht="24" x14ac:dyDescent="0.3">
      <c r="A36" s="53">
        <v>44686</v>
      </c>
      <c r="B36" s="50" t="s">
        <v>6686</v>
      </c>
      <c r="C36" s="51" t="s">
        <v>6687</v>
      </c>
      <c r="D36" s="50" t="s">
        <v>6688</v>
      </c>
      <c r="E36" s="51">
        <v>25799</v>
      </c>
      <c r="F36" s="52" t="s">
        <v>6689</v>
      </c>
      <c r="G36" s="6" t="s">
        <v>2024</v>
      </c>
    </row>
    <row r="37" spans="1:7" ht="24" x14ac:dyDescent="0.3">
      <c r="A37" s="53">
        <v>44686</v>
      </c>
      <c r="B37" s="50" t="s">
        <v>6686</v>
      </c>
      <c r="C37" s="51" t="s">
        <v>6690</v>
      </c>
      <c r="D37" s="50" t="s">
        <v>6691</v>
      </c>
      <c r="E37" s="51">
        <v>10912</v>
      </c>
      <c r="F37" s="52" t="s">
        <v>6692</v>
      </c>
      <c r="G37" s="6" t="s">
        <v>2024</v>
      </c>
    </row>
    <row r="38" spans="1:7" ht="24" x14ac:dyDescent="0.3">
      <c r="A38" s="53">
        <v>44686</v>
      </c>
      <c r="B38" s="50" t="s">
        <v>6686</v>
      </c>
      <c r="C38" s="51" t="s">
        <v>6693</v>
      </c>
      <c r="D38" s="50" t="s">
        <v>6694</v>
      </c>
      <c r="E38" s="51">
        <v>9202</v>
      </c>
      <c r="F38" s="52" t="s">
        <v>6695</v>
      </c>
      <c r="G38" s="6" t="s">
        <v>2024</v>
      </c>
    </row>
    <row r="39" spans="1:7" ht="36" x14ac:dyDescent="0.3">
      <c r="A39" s="53">
        <v>44686</v>
      </c>
      <c r="B39" s="50" t="s">
        <v>2654</v>
      </c>
      <c r="C39" s="51" t="s">
        <v>6696</v>
      </c>
      <c r="D39" s="50" t="s">
        <v>6697</v>
      </c>
      <c r="E39" s="51">
        <v>1243</v>
      </c>
      <c r="F39" s="52" t="s">
        <v>6698</v>
      </c>
      <c r="G39" s="6" t="s">
        <v>2024</v>
      </c>
    </row>
    <row r="40" spans="1:7" ht="36" x14ac:dyDescent="0.3">
      <c r="A40" s="53">
        <v>44686</v>
      </c>
      <c r="B40" s="50" t="s">
        <v>6599</v>
      </c>
      <c r="C40" s="51" t="s">
        <v>6699</v>
      </c>
      <c r="D40" s="50" t="s">
        <v>6700</v>
      </c>
      <c r="E40" s="51">
        <v>5867</v>
      </c>
      <c r="F40" s="52" t="s">
        <v>6602</v>
      </c>
      <c r="G40" s="6" t="s">
        <v>2024</v>
      </c>
    </row>
    <row r="41" spans="1:7" ht="36" x14ac:dyDescent="0.3">
      <c r="A41" s="53">
        <v>44686</v>
      </c>
      <c r="B41" s="50" t="s">
        <v>1860</v>
      </c>
      <c r="C41" s="51" t="s">
        <v>6701</v>
      </c>
      <c r="D41" s="50" t="s">
        <v>6702</v>
      </c>
      <c r="E41" s="51">
        <v>4615.32</v>
      </c>
      <c r="F41" s="52" t="s">
        <v>6703</v>
      </c>
      <c r="G41" s="6" t="s">
        <v>2024</v>
      </c>
    </row>
    <row r="42" spans="1:7" ht="36" x14ac:dyDescent="0.3">
      <c r="A42" s="53">
        <v>44686</v>
      </c>
      <c r="B42" s="50" t="s">
        <v>6704</v>
      </c>
      <c r="C42" s="51" t="s">
        <v>6705</v>
      </c>
      <c r="D42" s="50" t="s">
        <v>6706</v>
      </c>
      <c r="E42" s="51">
        <v>269163</v>
      </c>
      <c r="F42" s="52" t="s">
        <v>6707</v>
      </c>
      <c r="G42" s="6" t="s">
        <v>2024</v>
      </c>
    </row>
    <row r="43" spans="1:7" ht="24" x14ac:dyDescent="0.3">
      <c r="A43" s="53">
        <v>44686</v>
      </c>
      <c r="B43" s="50" t="s">
        <v>1860</v>
      </c>
      <c r="C43" s="51" t="s">
        <v>6708</v>
      </c>
      <c r="D43" s="50" t="s">
        <v>6709</v>
      </c>
      <c r="E43" s="51">
        <v>188555</v>
      </c>
      <c r="F43" s="52" t="s">
        <v>6707</v>
      </c>
      <c r="G43" s="6" t="s">
        <v>2024</v>
      </c>
    </row>
    <row r="44" spans="1:7" ht="48" x14ac:dyDescent="0.3">
      <c r="A44" s="53">
        <v>44686</v>
      </c>
      <c r="B44" s="50" t="s">
        <v>1860</v>
      </c>
      <c r="C44" s="51" t="s">
        <v>6710</v>
      </c>
      <c r="D44" s="50" t="s">
        <v>6711</v>
      </c>
      <c r="E44" s="51">
        <v>114559</v>
      </c>
      <c r="F44" s="52" t="s">
        <v>6707</v>
      </c>
      <c r="G44" s="6" t="s">
        <v>2024</v>
      </c>
    </row>
    <row r="45" spans="1:7" ht="36" x14ac:dyDescent="0.3">
      <c r="A45" s="53">
        <v>44686</v>
      </c>
      <c r="B45" s="50" t="s">
        <v>6712</v>
      </c>
      <c r="C45" s="51" t="s">
        <v>6713</v>
      </c>
      <c r="D45" s="50" t="s">
        <v>6714</v>
      </c>
      <c r="E45" s="51">
        <v>1079</v>
      </c>
      <c r="F45" s="52" t="s">
        <v>6585</v>
      </c>
      <c r="G45" s="6" t="s">
        <v>2024</v>
      </c>
    </row>
    <row r="46" spans="1:7" ht="36" x14ac:dyDescent="0.3">
      <c r="A46" s="53">
        <v>44686</v>
      </c>
      <c r="B46" s="50" t="s">
        <v>6712</v>
      </c>
      <c r="C46" s="51" t="s">
        <v>6715</v>
      </c>
      <c r="D46" s="50" t="s">
        <v>6716</v>
      </c>
      <c r="E46" s="51">
        <v>28292</v>
      </c>
      <c r="F46" s="52" t="s">
        <v>6588</v>
      </c>
      <c r="G46" s="6" t="s">
        <v>2024</v>
      </c>
    </row>
    <row r="47" spans="1:7" ht="24" x14ac:dyDescent="0.3">
      <c r="A47" s="53">
        <v>44686</v>
      </c>
      <c r="B47" s="50" t="s">
        <v>6717</v>
      </c>
      <c r="C47" s="51" t="s">
        <v>6718</v>
      </c>
      <c r="D47" s="50" t="s">
        <v>6719</v>
      </c>
      <c r="E47" s="51">
        <v>95</v>
      </c>
      <c r="F47" s="52" t="s">
        <v>6720</v>
      </c>
      <c r="G47" s="6" t="s">
        <v>2024</v>
      </c>
    </row>
    <row r="48" spans="1:7" ht="36" x14ac:dyDescent="0.3">
      <c r="A48" s="53">
        <v>44686</v>
      </c>
      <c r="B48" s="50" t="s">
        <v>1860</v>
      </c>
      <c r="C48" s="51" t="s">
        <v>6721</v>
      </c>
      <c r="D48" s="50" t="s">
        <v>6722</v>
      </c>
      <c r="E48" s="51">
        <v>57614</v>
      </c>
      <c r="F48" s="52" t="s">
        <v>6643</v>
      </c>
      <c r="G48" s="6" t="s">
        <v>2024</v>
      </c>
    </row>
    <row r="49" spans="1:7" ht="36" x14ac:dyDescent="0.3">
      <c r="A49" s="53">
        <v>44686</v>
      </c>
      <c r="B49" s="50" t="s">
        <v>1860</v>
      </c>
      <c r="C49" s="51" t="s">
        <v>6723</v>
      </c>
      <c r="D49" s="50" t="s">
        <v>6724</v>
      </c>
      <c r="E49" s="51">
        <v>19398</v>
      </c>
      <c r="F49" s="52" t="s">
        <v>6588</v>
      </c>
      <c r="G49" s="6" t="s">
        <v>2024</v>
      </c>
    </row>
    <row r="50" spans="1:7" ht="36" x14ac:dyDescent="0.3">
      <c r="A50" s="53">
        <v>44686</v>
      </c>
      <c r="B50" s="50" t="s">
        <v>1860</v>
      </c>
      <c r="C50" s="51" t="s">
        <v>6725</v>
      </c>
      <c r="D50" s="50" t="s">
        <v>6726</v>
      </c>
      <c r="E50" s="51">
        <v>76950</v>
      </c>
      <c r="F50" s="52" t="s">
        <v>6588</v>
      </c>
      <c r="G50" s="6" t="s">
        <v>2024</v>
      </c>
    </row>
    <row r="51" spans="1:7" ht="36" x14ac:dyDescent="0.3">
      <c r="A51" s="53">
        <v>44686</v>
      </c>
      <c r="B51" s="50" t="s">
        <v>1860</v>
      </c>
      <c r="C51" s="51" t="s">
        <v>6727</v>
      </c>
      <c r="D51" s="50" t="s">
        <v>6728</v>
      </c>
      <c r="E51" s="51">
        <v>36329</v>
      </c>
      <c r="F51" s="52" t="s">
        <v>6729</v>
      </c>
      <c r="G51" s="6" t="s">
        <v>2024</v>
      </c>
    </row>
    <row r="52" spans="1:7" ht="36" x14ac:dyDescent="0.3">
      <c r="A52" s="53">
        <v>44686</v>
      </c>
      <c r="B52" s="50" t="s">
        <v>1860</v>
      </c>
      <c r="C52" s="51" t="s">
        <v>6730</v>
      </c>
      <c r="D52" s="50" t="s">
        <v>6731</v>
      </c>
      <c r="E52" s="51">
        <v>29295</v>
      </c>
      <c r="F52" s="52" t="s">
        <v>6732</v>
      </c>
      <c r="G52" s="6" t="s">
        <v>2024</v>
      </c>
    </row>
    <row r="53" spans="1:7" ht="24" x14ac:dyDescent="0.3">
      <c r="A53" s="53">
        <v>44686</v>
      </c>
      <c r="B53" s="50" t="s">
        <v>2214</v>
      </c>
      <c r="C53" s="51" t="s">
        <v>6733</v>
      </c>
      <c r="D53" s="50" t="s">
        <v>6734</v>
      </c>
      <c r="E53" s="51">
        <v>851078</v>
      </c>
      <c r="F53" s="52" t="s">
        <v>6660</v>
      </c>
      <c r="G53" s="6" t="s">
        <v>2024</v>
      </c>
    </row>
    <row r="54" spans="1:7" ht="36" x14ac:dyDescent="0.3">
      <c r="A54" s="53">
        <v>44686</v>
      </c>
      <c r="B54" s="50" t="s">
        <v>6735</v>
      </c>
      <c r="C54" s="51" t="s">
        <v>6736</v>
      </c>
      <c r="D54" s="50" t="s">
        <v>6737</v>
      </c>
      <c r="E54" s="51">
        <v>9725</v>
      </c>
      <c r="F54" s="52" t="s">
        <v>6738</v>
      </c>
      <c r="G54" s="6" t="s">
        <v>2024</v>
      </c>
    </row>
    <row r="55" spans="1:7" ht="24" x14ac:dyDescent="0.3">
      <c r="A55" s="53">
        <v>44686</v>
      </c>
      <c r="B55" s="50" t="s">
        <v>1860</v>
      </c>
      <c r="C55" s="51" t="s">
        <v>6739</v>
      </c>
      <c r="D55" s="50" t="s">
        <v>6740</v>
      </c>
      <c r="E55" s="51">
        <v>1956</v>
      </c>
      <c r="F55" s="52" t="s">
        <v>6720</v>
      </c>
      <c r="G55" s="6" t="s">
        <v>2024</v>
      </c>
    </row>
    <row r="56" spans="1:7" ht="36" x14ac:dyDescent="0.3">
      <c r="A56" s="53">
        <v>44686</v>
      </c>
      <c r="B56" s="50" t="s">
        <v>6717</v>
      </c>
      <c r="C56" s="51" t="s">
        <v>6741</v>
      </c>
      <c r="D56" s="50" t="s">
        <v>6742</v>
      </c>
      <c r="E56" s="51">
        <v>118</v>
      </c>
      <c r="F56" s="52" t="s">
        <v>6628</v>
      </c>
      <c r="G56" s="6" t="s">
        <v>2024</v>
      </c>
    </row>
    <row r="57" spans="1:7" ht="36" x14ac:dyDescent="0.3">
      <c r="A57" s="53">
        <v>44686</v>
      </c>
      <c r="B57" s="50" t="s">
        <v>6743</v>
      </c>
      <c r="C57" s="51" t="s">
        <v>6744</v>
      </c>
      <c r="D57" s="50" t="s">
        <v>6745</v>
      </c>
      <c r="E57" s="51">
        <v>546</v>
      </c>
      <c r="F57" s="52" t="s">
        <v>6746</v>
      </c>
      <c r="G57" s="6" t="s">
        <v>2024</v>
      </c>
    </row>
    <row r="58" spans="1:7" ht="36" x14ac:dyDescent="0.3">
      <c r="A58" s="53">
        <v>44686</v>
      </c>
      <c r="B58" s="50" t="s">
        <v>6747</v>
      </c>
      <c r="C58" s="51" t="s">
        <v>6748</v>
      </c>
      <c r="D58" s="50" t="s">
        <v>6749</v>
      </c>
      <c r="E58" s="51">
        <v>365</v>
      </c>
      <c r="F58" s="52" t="s">
        <v>6750</v>
      </c>
      <c r="G58" s="6" t="s">
        <v>2024</v>
      </c>
    </row>
    <row r="59" spans="1:7" ht="36" x14ac:dyDescent="0.3">
      <c r="A59" s="53">
        <v>44686</v>
      </c>
      <c r="B59" s="50" t="s">
        <v>6751</v>
      </c>
      <c r="C59" s="51" t="s">
        <v>6752</v>
      </c>
      <c r="D59" s="50" t="s">
        <v>6753</v>
      </c>
      <c r="E59" s="51">
        <v>129.87</v>
      </c>
      <c r="F59" s="52" t="s">
        <v>6585</v>
      </c>
      <c r="G59" s="6" t="s">
        <v>2024</v>
      </c>
    </row>
    <row r="60" spans="1:7" ht="36" x14ac:dyDescent="0.3">
      <c r="A60" s="53">
        <v>44714</v>
      </c>
      <c r="B60" s="50" t="s">
        <v>1860</v>
      </c>
      <c r="C60" s="50" t="s">
        <v>6789</v>
      </c>
      <c r="D60" s="50" t="s">
        <v>6790</v>
      </c>
      <c r="E60" s="51">
        <v>1737</v>
      </c>
      <c r="F60" s="50" t="s">
        <v>6729</v>
      </c>
      <c r="G60" s="6" t="s">
        <v>2024</v>
      </c>
    </row>
    <row r="61" spans="1:7" ht="36" x14ac:dyDescent="0.3">
      <c r="A61" s="53">
        <v>44714</v>
      </c>
      <c r="B61" s="50" t="s">
        <v>1860</v>
      </c>
      <c r="C61" s="50" t="s">
        <v>6791</v>
      </c>
      <c r="D61" s="50" t="s">
        <v>6792</v>
      </c>
      <c r="E61" s="51">
        <v>16173</v>
      </c>
      <c r="F61" s="50" t="s">
        <v>6793</v>
      </c>
      <c r="G61" s="6" t="s">
        <v>2024</v>
      </c>
    </row>
    <row r="62" spans="1:7" ht="36" x14ac:dyDescent="0.3">
      <c r="A62" s="53">
        <v>44714</v>
      </c>
      <c r="B62" s="50" t="s">
        <v>1860</v>
      </c>
      <c r="C62" s="50" t="s">
        <v>6794</v>
      </c>
      <c r="D62" s="50" t="s">
        <v>6795</v>
      </c>
      <c r="E62" s="51">
        <v>35755</v>
      </c>
      <c r="F62" s="50" t="s">
        <v>6643</v>
      </c>
      <c r="G62" s="6" t="s">
        <v>2024</v>
      </c>
    </row>
    <row r="63" spans="1:7" ht="36" x14ac:dyDescent="0.3">
      <c r="A63" s="53">
        <v>44714</v>
      </c>
      <c r="B63" s="50" t="s">
        <v>1860</v>
      </c>
      <c r="C63" s="50" t="s">
        <v>6796</v>
      </c>
      <c r="D63" s="50" t="s">
        <v>6797</v>
      </c>
      <c r="E63" s="51">
        <v>154466</v>
      </c>
      <c r="F63" s="50" t="s">
        <v>6798</v>
      </c>
      <c r="G63" s="6" t="s">
        <v>2024</v>
      </c>
    </row>
    <row r="64" spans="1:7" ht="36" x14ac:dyDescent="0.3">
      <c r="A64" s="53">
        <v>44714</v>
      </c>
      <c r="B64" s="50" t="s">
        <v>6799</v>
      </c>
      <c r="C64" s="50" t="s">
        <v>6800</v>
      </c>
      <c r="D64" s="50" t="s">
        <v>6801</v>
      </c>
      <c r="E64" s="51">
        <v>129318</v>
      </c>
      <c r="F64" s="50" t="s">
        <v>6802</v>
      </c>
      <c r="G64" s="6" t="s">
        <v>2024</v>
      </c>
    </row>
    <row r="65" spans="1:7" ht="36" x14ac:dyDescent="0.3">
      <c r="A65" s="53">
        <v>44714</v>
      </c>
      <c r="B65" s="50" t="s">
        <v>6803</v>
      </c>
      <c r="C65" s="51" t="s">
        <v>6804</v>
      </c>
      <c r="D65" s="50" t="s">
        <v>6805</v>
      </c>
      <c r="E65" s="51">
        <v>4973</v>
      </c>
      <c r="F65" s="51" t="s">
        <v>6793</v>
      </c>
      <c r="G65" s="6" t="s">
        <v>2024</v>
      </c>
    </row>
    <row r="66" spans="1:7" ht="36" x14ac:dyDescent="0.3">
      <c r="A66" s="53">
        <v>44714</v>
      </c>
      <c r="B66" s="50" t="s">
        <v>1589</v>
      </c>
      <c r="C66" s="51" t="s">
        <v>6806</v>
      </c>
      <c r="D66" s="50" t="s">
        <v>6807</v>
      </c>
      <c r="E66" s="51">
        <v>56948</v>
      </c>
      <c r="F66" s="51" t="s">
        <v>6808</v>
      </c>
      <c r="G66" s="6" t="s">
        <v>2024</v>
      </c>
    </row>
    <row r="67" spans="1:7" ht="24" x14ac:dyDescent="0.3">
      <c r="A67" s="53">
        <v>44714</v>
      </c>
      <c r="B67" s="50" t="s">
        <v>1589</v>
      </c>
      <c r="C67" s="51" t="s">
        <v>6809</v>
      </c>
      <c r="D67" s="50" t="s">
        <v>6810</v>
      </c>
      <c r="E67" s="51">
        <v>1665</v>
      </c>
      <c r="F67" s="51" t="s">
        <v>6808</v>
      </c>
      <c r="G67" s="6" t="s">
        <v>2024</v>
      </c>
    </row>
    <row r="68" spans="1:7" ht="36" x14ac:dyDescent="0.3">
      <c r="A68" s="53">
        <v>44714</v>
      </c>
      <c r="B68" s="50" t="s">
        <v>1589</v>
      </c>
      <c r="C68" s="51" t="s">
        <v>6811</v>
      </c>
      <c r="D68" s="50" t="s">
        <v>6812</v>
      </c>
      <c r="E68" s="51">
        <v>51314</v>
      </c>
      <c r="F68" s="51" t="s">
        <v>6808</v>
      </c>
      <c r="G68" s="6" t="s">
        <v>2024</v>
      </c>
    </row>
    <row r="69" spans="1:7" ht="36" x14ac:dyDescent="0.3">
      <c r="A69" s="53">
        <v>44714</v>
      </c>
      <c r="B69" s="50" t="s">
        <v>1589</v>
      </c>
      <c r="C69" s="51" t="s">
        <v>6813</v>
      </c>
      <c r="D69" s="50" t="s">
        <v>6814</v>
      </c>
      <c r="E69" s="51">
        <v>265</v>
      </c>
      <c r="F69" s="51" t="s">
        <v>6808</v>
      </c>
      <c r="G69" s="6" t="s">
        <v>2024</v>
      </c>
    </row>
    <row r="70" spans="1:7" ht="36" x14ac:dyDescent="0.3">
      <c r="A70" s="53">
        <v>44714</v>
      </c>
      <c r="B70" s="50" t="s">
        <v>1589</v>
      </c>
      <c r="C70" s="51" t="s">
        <v>6815</v>
      </c>
      <c r="D70" s="50" t="s">
        <v>6816</v>
      </c>
      <c r="E70" s="51">
        <v>38579</v>
      </c>
      <c r="F70" s="51" t="s">
        <v>6621</v>
      </c>
      <c r="G70" s="6" t="s">
        <v>2024</v>
      </c>
    </row>
    <row r="71" spans="1:7" ht="36" x14ac:dyDescent="0.3">
      <c r="A71" s="53">
        <v>44714</v>
      </c>
      <c r="B71" s="50" t="s">
        <v>1589</v>
      </c>
      <c r="C71" s="51" t="s">
        <v>6817</v>
      </c>
      <c r="D71" s="50" t="s">
        <v>6818</v>
      </c>
      <c r="E71" s="51">
        <v>10247</v>
      </c>
      <c r="F71" s="51" t="s">
        <v>6621</v>
      </c>
      <c r="G71" s="6" t="s">
        <v>2024</v>
      </c>
    </row>
    <row r="72" spans="1:7" ht="36" x14ac:dyDescent="0.3">
      <c r="A72" s="53">
        <v>44714</v>
      </c>
      <c r="B72" s="50" t="s">
        <v>1589</v>
      </c>
      <c r="C72" s="51" t="s">
        <v>6819</v>
      </c>
      <c r="D72" s="50" t="s">
        <v>6820</v>
      </c>
      <c r="E72" s="51">
        <v>19699</v>
      </c>
      <c r="F72" s="51" t="s">
        <v>6621</v>
      </c>
      <c r="G72" s="6" t="s">
        <v>2024</v>
      </c>
    </row>
    <row r="73" spans="1:7" ht="36" x14ac:dyDescent="0.3">
      <c r="A73" s="53">
        <v>44714</v>
      </c>
      <c r="B73" s="50" t="s">
        <v>1589</v>
      </c>
      <c r="C73" s="51" t="s">
        <v>6821</v>
      </c>
      <c r="D73" s="50" t="s">
        <v>6822</v>
      </c>
      <c r="E73" s="51">
        <v>16174</v>
      </c>
      <c r="F73" s="51" t="s">
        <v>6621</v>
      </c>
      <c r="G73" s="6" t="s">
        <v>2024</v>
      </c>
    </row>
    <row r="74" spans="1:7" ht="36" x14ac:dyDescent="0.3">
      <c r="A74" s="53">
        <v>44714</v>
      </c>
      <c r="B74" s="50" t="s">
        <v>1589</v>
      </c>
      <c r="C74" s="51" t="s">
        <v>6823</v>
      </c>
      <c r="D74" s="50" t="s">
        <v>6824</v>
      </c>
      <c r="E74" s="51">
        <v>10526</v>
      </c>
      <c r="F74" s="51" t="s">
        <v>6621</v>
      </c>
      <c r="G74" s="6" t="s">
        <v>2024</v>
      </c>
    </row>
    <row r="75" spans="1:7" ht="24" x14ac:dyDescent="0.3">
      <c r="A75" s="53">
        <v>44714</v>
      </c>
      <c r="B75" s="50" t="s">
        <v>6825</v>
      </c>
      <c r="C75" s="51" t="s">
        <v>6826</v>
      </c>
      <c r="D75" s="50" t="s">
        <v>6827</v>
      </c>
      <c r="E75" s="51">
        <v>4499</v>
      </c>
      <c r="F75" s="51" t="s">
        <v>6703</v>
      </c>
      <c r="G75" s="6" t="s">
        <v>2024</v>
      </c>
    </row>
    <row r="76" spans="1:7" ht="24" x14ac:dyDescent="0.3">
      <c r="A76" s="53">
        <v>44714</v>
      </c>
      <c r="B76" s="50" t="s">
        <v>6611</v>
      </c>
      <c r="C76" s="51" t="s">
        <v>6828</v>
      </c>
      <c r="D76" s="50" t="s">
        <v>6829</v>
      </c>
      <c r="E76" s="51">
        <v>5471</v>
      </c>
      <c r="F76" s="51" t="s">
        <v>6632</v>
      </c>
      <c r="G76" s="6" t="s">
        <v>2024</v>
      </c>
    </row>
    <row r="77" spans="1:7" ht="24" x14ac:dyDescent="0.3">
      <c r="A77" s="53">
        <v>44714</v>
      </c>
      <c r="B77" s="50" t="s">
        <v>6611</v>
      </c>
      <c r="C77" s="51" t="s">
        <v>6830</v>
      </c>
      <c r="D77" s="50" t="s">
        <v>6831</v>
      </c>
      <c r="E77" s="51">
        <v>6929</v>
      </c>
      <c r="F77" s="51" t="s">
        <v>6632</v>
      </c>
      <c r="G77" s="6" t="s">
        <v>2024</v>
      </c>
    </row>
    <row r="78" spans="1:7" ht="24" x14ac:dyDescent="0.3">
      <c r="A78" s="53">
        <v>44714</v>
      </c>
      <c r="B78" s="50" t="s">
        <v>6611</v>
      </c>
      <c r="C78" s="51" t="s">
        <v>6832</v>
      </c>
      <c r="D78" s="50" t="s">
        <v>6833</v>
      </c>
      <c r="E78" s="51">
        <v>2588</v>
      </c>
      <c r="F78" s="51" t="s">
        <v>6632</v>
      </c>
      <c r="G78" s="6" t="s">
        <v>2024</v>
      </c>
    </row>
    <row r="79" spans="1:7" ht="36" x14ac:dyDescent="0.3">
      <c r="A79" s="53">
        <v>44714</v>
      </c>
      <c r="B79" s="50" t="s">
        <v>1589</v>
      </c>
      <c r="C79" s="51" t="s">
        <v>6834</v>
      </c>
      <c r="D79" s="50" t="s">
        <v>6835</v>
      </c>
      <c r="E79" s="51">
        <v>10506</v>
      </c>
      <c r="F79" s="51" t="s">
        <v>6621</v>
      </c>
      <c r="G79" s="6" t="s">
        <v>2024</v>
      </c>
    </row>
    <row r="80" spans="1:7" ht="36" x14ac:dyDescent="0.3">
      <c r="A80" s="53">
        <v>44714</v>
      </c>
      <c r="B80" s="50" t="s">
        <v>6611</v>
      </c>
      <c r="C80" s="51" t="s">
        <v>6836</v>
      </c>
      <c r="D80" s="50" t="s">
        <v>6837</v>
      </c>
      <c r="E80" s="51">
        <v>63532</v>
      </c>
      <c r="F80" s="51" t="s">
        <v>6668</v>
      </c>
      <c r="G80" s="6" t="s">
        <v>2024</v>
      </c>
    </row>
    <row r="81" spans="1:7" ht="36" x14ac:dyDescent="0.3">
      <c r="A81" s="53">
        <v>44714</v>
      </c>
      <c r="B81" s="50" t="s">
        <v>2654</v>
      </c>
      <c r="C81" s="51" t="s">
        <v>6838</v>
      </c>
      <c r="D81" s="50" t="s">
        <v>6839</v>
      </c>
      <c r="E81" s="51">
        <v>37295</v>
      </c>
      <c r="F81" s="51" t="s">
        <v>6840</v>
      </c>
      <c r="G81" s="6" t="s">
        <v>2024</v>
      </c>
    </row>
    <row r="82" spans="1:7" ht="36" x14ac:dyDescent="0.3">
      <c r="A82" s="53">
        <v>44714</v>
      </c>
      <c r="B82" s="50" t="s">
        <v>2654</v>
      </c>
      <c r="C82" s="51" t="s">
        <v>6841</v>
      </c>
      <c r="D82" s="50" t="s">
        <v>6842</v>
      </c>
      <c r="E82" s="51">
        <v>5482</v>
      </c>
      <c r="F82" s="51" t="s">
        <v>6840</v>
      </c>
      <c r="G82" s="6" t="s">
        <v>2024</v>
      </c>
    </row>
    <row r="83" spans="1:7" ht="24" x14ac:dyDescent="0.3">
      <c r="A83" s="53">
        <v>44714</v>
      </c>
      <c r="B83" s="50" t="s">
        <v>6589</v>
      </c>
      <c r="C83" s="51" t="s">
        <v>6843</v>
      </c>
      <c r="D83" s="50" t="s">
        <v>6844</v>
      </c>
      <c r="E83" s="51">
        <v>8290</v>
      </c>
      <c r="F83" s="51" t="s">
        <v>6845</v>
      </c>
      <c r="G83" s="6" t="s">
        <v>2024</v>
      </c>
    </row>
    <row r="84" spans="1:7" ht="36" x14ac:dyDescent="0.3">
      <c r="A84" s="53">
        <v>44714</v>
      </c>
      <c r="B84" s="50" t="s">
        <v>6611</v>
      </c>
      <c r="C84" s="51" t="s">
        <v>6846</v>
      </c>
      <c r="D84" s="50" t="s">
        <v>6847</v>
      </c>
      <c r="E84" s="51">
        <v>95102</v>
      </c>
      <c r="F84" s="51" t="s">
        <v>6671</v>
      </c>
      <c r="G84" s="6" t="s">
        <v>2024</v>
      </c>
    </row>
    <row r="85" spans="1:7" ht="24" x14ac:dyDescent="0.3">
      <c r="A85" s="53">
        <v>44714</v>
      </c>
      <c r="B85" s="50" t="s">
        <v>6611</v>
      </c>
      <c r="C85" s="51" t="s">
        <v>6848</v>
      </c>
      <c r="D85" s="50" t="s">
        <v>6849</v>
      </c>
      <c r="E85" s="51">
        <v>2018</v>
      </c>
      <c r="F85" s="51" t="s">
        <v>6632</v>
      </c>
      <c r="G85" s="6" t="s">
        <v>2024</v>
      </c>
    </row>
    <row r="86" spans="1:7" ht="24" x14ac:dyDescent="0.3">
      <c r="A86" s="53">
        <v>44714</v>
      </c>
      <c r="B86" s="50" t="s">
        <v>6611</v>
      </c>
      <c r="C86" s="51" t="s">
        <v>6850</v>
      </c>
      <c r="D86" s="50" t="s">
        <v>6851</v>
      </c>
      <c r="E86" s="51">
        <v>1071</v>
      </c>
      <c r="F86" s="51" t="s">
        <v>6632</v>
      </c>
      <c r="G86" s="6" t="s">
        <v>2024</v>
      </c>
    </row>
    <row r="87" spans="1:7" ht="24" x14ac:dyDescent="0.3">
      <c r="A87" s="53">
        <v>44714</v>
      </c>
      <c r="B87" s="50" t="s">
        <v>6611</v>
      </c>
      <c r="C87" s="51" t="s">
        <v>6852</v>
      </c>
      <c r="D87" s="50" t="s">
        <v>6853</v>
      </c>
      <c r="E87" s="51">
        <v>41653</v>
      </c>
      <c r="F87" s="51" t="s">
        <v>6632</v>
      </c>
      <c r="G87" s="6" t="s">
        <v>2024</v>
      </c>
    </row>
    <row r="88" spans="1:7" ht="24" x14ac:dyDescent="0.3">
      <c r="A88" s="53">
        <v>44714</v>
      </c>
      <c r="B88" s="50" t="s">
        <v>6611</v>
      </c>
      <c r="C88" s="51" t="s">
        <v>6854</v>
      </c>
      <c r="D88" s="50" t="s">
        <v>6855</v>
      </c>
      <c r="E88" s="51">
        <v>20830</v>
      </c>
      <c r="F88" s="51" t="s">
        <v>6632</v>
      </c>
      <c r="G88" s="6" t="s">
        <v>2024</v>
      </c>
    </row>
    <row r="89" spans="1:7" ht="24" x14ac:dyDescent="0.3">
      <c r="A89" s="53">
        <v>44714</v>
      </c>
      <c r="B89" s="50" t="s">
        <v>6611</v>
      </c>
      <c r="C89" s="51" t="s">
        <v>6856</v>
      </c>
      <c r="D89" s="50" t="s">
        <v>6857</v>
      </c>
      <c r="E89" s="51">
        <v>10656</v>
      </c>
      <c r="F89" s="51" t="s">
        <v>6632</v>
      </c>
      <c r="G89" s="6" t="s">
        <v>2024</v>
      </c>
    </row>
    <row r="90" spans="1:7" ht="24" x14ac:dyDescent="0.3">
      <c r="A90" s="53">
        <v>44714</v>
      </c>
      <c r="B90" s="50" t="s">
        <v>6611</v>
      </c>
      <c r="C90" s="51" t="s">
        <v>6858</v>
      </c>
      <c r="D90" s="50" t="s">
        <v>6859</v>
      </c>
      <c r="E90" s="51">
        <v>66713</v>
      </c>
      <c r="F90" s="51" t="s">
        <v>6632</v>
      </c>
      <c r="G90" s="6" t="s">
        <v>2024</v>
      </c>
    </row>
    <row r="91" spans="1:7" ht="36" x14ac:dyDescent="0.3">
      <c r="A91" s="53">
        <v>44714</v>
      </c>
      <c r="B91" s="50" t="s">
        <v>6860</v>
      </c>
      <c r="C91" s="51" t="s">
        <v>6861</v>
      </c>
      <c r="D91" s="50" t="s">
        <v>6862</v>
      </c>
      <c r="E91" s="51">
        <v>50049</v>
      </c>
      <c r="F91" s="51" t="s">
        <v>6660</v>
      </c>
      <c r="G91" s="6" t="s">
        <v>2024</v>
      </c>
    </row>
    <row r="92" spans="1:7" ht="24" x14ac:dyDescent="0.3">
      <c r="A92" s="53">
        <v>44714</v>
      </c>
      <c r="B92" s="50" t="s">
        <v>6863</v>
      </c>
      <c r="C92" s="51" t="s">
        <v>6864</v>
      </c>
      <c r="D92" s="50" t="s">
        <v>6865</v>
      </c>
      <c r="E92" s="51">
        <v>979</v>
      </c>
      <c r="F92" s="51" t="s">
        <v>6840</v>
      </c>
      <c r="G92" s="6" t="s">
        <v>2024</v>
      </c>
    </row>
    <row r="93" spans="1:7" ht="24" x14ac:dyDescent="0.3">
      <c r="A93" s="53">
        <v>44714</v>
      </c>
      <c r="B93" s="50" t="s">
        <v>6866</v>
      </c>
      <c r="C93" s="51" t="s">
        <v>6867</v>
      </c>
      <c r="D93" s="50" t="s">
        <v>6868</v>
      </c>
      <c r="E93" s="51">
        <v>1550</v>
      </c>
      <c r="F93" s="51" t="s">
        <v>6808</v>
      </c>
      <c r="G93" s="6" t="s">
        <v>2024</v>
      </c>
    </row>
    <row r="94" spans="1:7" ht="24" x14ac:dyDescent="0.3">
      <c r="A94" s="53">
        <v>44714</v>
      </c>
      <c r="B94" s="50" t="s">
        <v>6869</v>
      </c>
      <c r="C94" s="51" t="s">
        <v>6870</v>
      </c>
      <c r="D94" s="50" t="s">
        <v>6871</v>
      </c>
      <c r="E94" s="51">
        <v>11189</v>
      </c>
      <c r="F94" s="51" t="s">
        <v>6632</v>
      </c>
      <c r="G94" s="6" t="s">
        <v>2024</v>
      </c>
    </row>
    <row r="95" spans="1:7" ht="24" x14ac:dyDescent="0.3">
      <c r="A95" s="53">
        <v>44714</v>
      </c>
      <c r="B95" s="50" t="s">
        <v>6872</v>
      </c>
      <c r="C95" s="51" t="s">
        <v>6873</v>
      </c>
      <c r="D95" s="50" t="s">
        <v>6874</v>
      </c>
      <c r="E95" s="51">
        <v>758</v>
      </c>
      <c r="F95" s="51" t="s">
        <v>6875</v>
      </c>
      <c r="G95" s="6" t="s">
        <v>2024</v>
      </c>
    </row>
    <row r="96" spans="1:7" ht="24" x14ac:dyDescent="0.3">
      <c r="A96" s="53">
        <v>44714</v>
      </c>
      <c r="B96" s="50" t="s">
        <v>6876</v>
      </c>
      <c r="C96" s="51" t="s">
        <v>6877</v>
      </c>
      <c r="D96" s="50" t="s">
        <v>6878</v>
      </c>
      <c r="E96" s="51">
        <v>3348</v>
      </c>
      <c r="F96" s="51" t="s">
        <v>6879</v>
      </c>
      <c r="G96" s="6" t="s">
        <v>2024</v>
      </c>
    </row>
    <row r="97" spans="1:7" ht="24" x14ac:dyDescent="0.3">
      <c r="A97" s="53">
        <v>44714</v>
      </c>
      <c r="B97" s="50" t="s">
        <v>1181</v>
      </c>
      <c r="C97" s="51" t="s">
        <v>6880</v>
      </c>
      <c r="D97" s="50" t="s">
        <v>6881</v>
      </c>
      <c r="E97" s="51">
        <v>11541</v>
      </c>
      <c r="F97" s="51" t="s">
        <v>6840</v>
      </c>
      <c r="G97" s="6" t="s">
        <v>2024</v>
      </c>
    </row>
    <row r="98" spans="1:7" ht="24" x14ac:dyDescent="0.3">
      <c r="A98" s="53">
        <v>44714</v>
      </c>
      <c r="B98" s="50" t="s">
        <v>6882</v>
      </c>
      <c r="C98" s="51" t="s">
        <v>6883</v>
      </c>
      <c r="D98" s="50" t="s">
        <v>6884</v>
      </c>
      <c r="E98" s="51">
        <v>1992</v>
      </c>
      <c r="F98" s="51" t="s">
        <v>6885</v>
      </c>
      <c r="G98" s="6" t="s">
        <v>2024</v>
      </c>
    </row>
    <row r="99" spans="1:7" ht="36" x14ac:dyDescent="0.3">
      <c r="A99" s="53">
        <v>44714</v>
      </c>
      <c r="B99" s="50" t="s">
        <v>6886</v>
      </c>
      <c r="C99" s="51" t="s">
        <v>6887</v>
      </c>
      <c r="D99" s="50" t="s">
        <v>6888</v>
      </c>
      <c r="E99" s="51">
        <v>139</v>
      </c>
      <c r="F99" s="51" t="s">
        <v>6889</v>
      </c>
      <c r="G99" s="6" t="s">
        <v>2024</v>
      </c>
    </row>
    <row r="100" spans="1:7" ht="24" x14ac:dyDescent="0.3">
      <c r="A100" s="53">
        <v>44714</v>
      </c>
      <c r="B100" s="50" t="s">
        <v>6611</v>
      </c>
      <c r="C100" s="51" t="s">
        <v>6890</v>
      </c>
      <c r="D100" s="50" t="s">
        <v>6891</v>
      </c>
      <c r="E100" s="51">
        <v>77442</v>
      </c>
      <c r="F100" s="51" t="s">
        <v>6632</v>
      </c>
      <c r="G100" s="6" t="s">
        <v>2024</v>
      </c>
    </row>
    <row r="101" spans="1:7" ht="36" x14ac:dyDescent="0.3">
      <c r="A101" s="53">
        <v>44714</v>
      </c>
      <c r="B101" s="50" t="s">
        <v>1851</v>
      </c>
      <c r="C101" s="51" t="s">
        <v>6892</v>
      </c>
      <c r="D101" s="50" t="s">
        <v>6893</v>
      </c>
      <c r="E101" s="51">
        <v>17154</v>
      </c>
      <c r="F101" s="51" t="s">
        <v>6588</v>
      </c>
      <c r="G101" s="6" t="s">
        <v>2024</v>
      </c>
    </row>
    <row r="102" spans="1:7" ht="24" x14ac:dyDescent="0.3">
      <c r="A102" s="53">
        <v>44714</v>
      </c>
      <c r="B102" s="50" t="s">
        <v>1269</v>
      </c>
      <c r="C102" s="51" t="s">
        <v>6894</v>
      </c>
      <c r="D102" s="50" t="s">
        <v>6895</v>
      </c>
      <c r="E102" s="51">
        <v>43</v>
      </c>
      <c r="F102" s="51" t="s">
        <v>6606</v>
      </c>
      <c r="G102" s="6" t="s">
        <v>2024</v>
      </c>
    </row>
    <row r="103" spans="1:7" ht="36" x14ac:dyDescent="0.3">
      <c r="A103" s="53">
        <v>44714</v>
      </c>
      <c r="B103" s="50" t="s">
        <v>6896</v>
      </c>
      <c r="C103" s="51" t="s">
        <v>6897</v>
      </c>
      <c r="D103" s="50" t="s">
        <v>6898</v>
      </c>
      <c r="E103" s="51">
        <v>1918</v>
      </c>
      <c r="F103" s="51" t="s">
        <v>6798</v>
      </c>
      <c r="G103" s="6" t="s">
        <v>2024</v>
      </c>
    </row>
    <row r="104" spans="1:7" ht="36" x14ac:dyDescent="0.3">
      <c r="A104" s="53">
        <v>44714</v>
      </c>
      <c r="B104" s="50" t="s">
        <v>6899</v>
      </c>
      <c r="C104" s="51" t="s">
        <v>6900</v>
      </c>
      <c r="D104" s="50" t="s">
        <v>6901</v>
      </c>
      <c r="E104" s="51">
        <v>97</v>
      </c>
      <c r="F104" s="51" t="s">
        <v>6808</v>
      </c>
      <c r="G104" s="6" t="s">
        <v>2024</v>
      </c>
    </row>
    <row r="105" spans="1:7" ht="36" x14ac:dyDescent="0.3">
      <c r="A105" s="53">
        <v>44714</v>
      </c>
      <c r="B105" s="50" t="s">
        <v>6902</v>
      </c>
      <c r="C105" s="51" t="s">
        <v>6903</v>
      </c>
      <c r="D105" s="50" t="s">
        <v>6904</v>
      </c>
      <c r="E105" s="51">
        <v>1017</v>
      </c>
      <c r="F105" s="51" t="s">
        <v>6732</v>
      </c>
      <c r="G105" s="6" t="s">
        <v>2024</v>
      </c>
    </row>
    <row r="106" spans="1:7" ht="36" x14ac:dyDescent="0.3">
      <c r="A106" s="53">
        <v>44714</v>
      </c>
      <c r="B106" s="50" t="s">
        <v>6905</v>
      </c>
      <c r="C106" s="51" t="s">
        <v>6906</v>
      </c>
      <c r="D106" s="50" t="s">
        <v>6907</v>
      </c>
      <c r="E106" s="51">
        <v>2209</v>
      </c>
      <c r="F106" s="51" t="s">
        <v>6695</v>
      </c>
      <c r="G106" s="6" t="s">
        <v>2024</v>
      </c>
    </row>
    <row r="107" spans="1:7" ht="24" x14ac:dyDescent="0.3">
      <c r="A107" s="53">
        <v>44714</v>
      </c>
      <c r="B107" s="50" t="s">
        <v>6611</v>
      </c>
      <c r="C107" s="51" t="s">
        <v>6908</v>
      </c>
      <c r="D107" s="50" t="s">
        <v>6909</v>
      </c>
      <c r="E107" s="51">
        <v>553</v>
      </c>
      <c r="F107" s="51" t="s">
        <v>6632</v>
      </c>
      <c r="G107" s="6" t="s">
        <v>2024</v>
      </c>
    </row>
    <row r="108" spans="1:7" ht="36" x14ac:dyDescent="0.3">
      <c r="A108" s="53">
        <v>44714</v>
      </c>
      <c r="B108" s="50" t="s">
        <v>6910</v>
      </c>
      <c r="C108" s="51" t="s">
        <v>6911</v>
      </c>
      <c r="D108" s="50" t="s">
        <v>6912</v>
      </c>
      <c r="E108" s="51">
        <v>2903</v>
      </c>
      <c r="F108" s="51" t="s">
        <v>6889</v>
      </c>
      <c r="G108" s="6" t="s">
        <v>2024</v>
      </c>
    </row>
    <row r="109" spans="1:7" ht="36" x14ac:dyDescent="0.3">
      <c r="A109" s="53">
        <v>44714</v>
      </c>
      <c r="B109" s="50" t="s">
        <v>6913</v>
      </c>
      <c r="C109" s="51" t="s">
        <v>6914</v>
      </c>
      <c r="D109" s="50" t="s">
        <v>6915</v>
      </c>
      <c r="E109" s="51">
        <v>1650</v>
      </c>
      <c r="F109" s="51" t="s">
        <v>6916</v>
      </c>
      <c r="G109" s="6" t="s">
        <v>2024</v>
      </c>
    </row>
    <row r="110" spans="1:7" ht="24" x14ac:dyDescent="0.3">
      <c r="A110" s="53">
        <v>44714</v>
      </c>
      <c r="B110" s="50" t="s">
        <v>6917</v>
      </c>
      <c r="C110" s="51" t="s">
        <v>6918</v>
      </c>
      <c r="D110" s="50" t="s">
        <v>6919</v>
      </c>
      <c r="E110" s="51">
        <v>85272</v>
      </c>
      <c r="F110" s="51" t="s">
        <v>6920</v>
      </c>
      <c r="G110" s="6" t="s">
        <v>2024</v>
      </c>
    </row>
    <row r="111" spans="1:7" ht="24" x14ac:dyDescent="0.3">
      <c r="A111" s="53">
        <v>44714</v>
      </c>
      <c r="B111" s="50" t="s">
        <v>6917</v>
      </c>
      <c r="C111" s="51" t="s">
        <v>6921</v>
      </c>
      <c r="D111" s="50" t="s">
        <v>6922</v>
      </c>
      <c r="E111" s="51">
        <v>6514</v>
      </c>
      <c r="F111" s="51" t="s">
        <v>6802</v>
      </c>
      <c r="G111" s="6" t="s">
        <v>2024</v>
      </c>
    </row>
    <row r="112" spans="1:7" ht="24" x14ac:dyDescent="0.3">
      <c r="A112" s="53">
        <v>44714</v>
      </c>
      <c r="B112" s="50" t="s">
        <v>6917</v>
      </c>
      <c r="C112" s="51" t="s">
        <v>6923</v>
      </c>
      <c r="D112" s="50" t="s">
        <v>6924</v>
      </c>
      <c r="E112" s="51">
        <v>362</v>
      </c>
      <c r="F112" s="51" t="s">
        <v>6920</v>
      </c>
      <c r="G112" s="6" t="s">
        <v>2024</v>
      </c>
    </row>
    <row r="113" spans="1:7" ht="24" x14ac:dyDescent="0.3">
      <c r="A113" s="53">
        <v>44714</v>
      </c>
      <c r="B113" s="50" t="s">
        <v>6917</v>
      </c>
      <c r="C113" s="51" t="s">
        <v>6925</v>
      </c>
      <c r="D113" s="50" t="s">
        <v>6926</v>
      </c>
      <c r="E113" s="51">
        <v>6626</v>
      </c>
      <c r="F113" s="51" t="s">
        <v>6802</v>
      </c>
      <c r="G113" s="6" t="s">
        <v>2024</v>
      </c>
    </row>
    <row r="114" spans="1:7" ht="36" x14ac:dyDescent="0.3">
      <c r="A114" s="53">
        <v>44714</v>
      </c>
      <c r="B114" s="51" t="s">
        <v>6927</v>
      </c>
      <c r="C114" s="51" t="s">
        <v>6928</v>
      </c>
      <c r="D114" s="50" t="s">
        <v>6929</v>
      </c>
      <c r="E114" s="52">
        <v>7261</v>
      </c>
      <c r="F114" s="51" t="s">
        <v>6585</v>
      </c>
      <c r="G114" s="6" t="s">
        <v>2024</v>
      </c>
    </row>
    <row r="115" spans="1:7" ht="36" x14ac:dyDescent="0.3">
      <c r="A115" s="53">
        <v>44714</v>
      </c>
      <c r="B115" s="51" t="s">
        <v>6927</v>
      </c>
      <c r="C115" s="51" t="s">
        <v>6930</v>
      </c>
      <c r="D115" s="50" t="s">
        <v>6931</v>
      </c>
      <c r="E115" s="52">
        <v>365</v>
      </c>
      <c r="F115" s="51" t="s">
        <v>6585</v>
      </c>
      <c r="G115" s="6" t="s">
        <v>2024</v>
      </c>
    </row>
    <row r="116" spans="1:7" ht="36" x14ac:dyDescent="0.3">
      <c r="A116" s="53">
        <v>44714</v>
      </c>
      <c r="B116" s="51" t="s">
        <v>6927</v>
      </c>
      <c r="C116" s="51" t="s">
        <v>6932</v>
      </c>
      <c r="D116" s="50" t="s">
        <v>6933</v>
      </c>
      <c r="E116" s="52">
        <v>26174</v>
      </c>
      <c r="F116" s="51" t="s">
        <v>6585</v>
      </c>
      <c r="G116" s="6" t="s">
        <v>2024</v>
      </c>
    </row>
    <row r="117" spans="1:7" ht="24" x14ac:dyDescent="0.3">
      <c r="A117" s="3">
        <v>44874</v>
      </c>
      <c r="B117" s="50" t="s">
        <v>3645</v>
      </c>
      <c r="C117" s="51" t="s">
        <v>11963</v>
      </c>
      <c r="D117" s="50" t="s">
        <v>11964</v>
      </c>
      <c r="E117" s="51">
        <v>758</v>
      </c>
      <c r="F117" s="51" t="s">
        <v>3647</v>
      </c>
      <c r="G117" s="6" t="s">
        <v>2024</v>
      </c>
    </row>
    <row r="118" spans="1:7" ht="24" x14ac:dyDescent="0.3">
      <c r="A118" s="3">
        <v>44874</v>
      </c>
      <c r="B118" s="50" t="s">
        <v>11965</v>
      </c>
      <c r="C118" s="51" t="s">
        <v>11966</v>
      </c>
      <c r="D118" s="50" t="s">
        <v>11967</v>
      </c>
      <c r="E118" s="51">
        <v>962</v>
      </c>
      <c r="F118" s="51" t="s">
        <v>11968</v>
      </c>
      <c r="G118" s="6" t="s">
        <v>2024</v>
      </c>
    </row>
    <row r="119" spans="1:7" ht="36" x14ac:dyDescent="0.3">
      <c r="A119" s="3">
        <v>44874</v>
      </c>
      <c r="B119" s="50" t="s">
        <v>6876</v>
      </c>
      <c r="C119" s="51" t="s">
        <v>11969</v>
      </c>
      <c r="D119" s="50" t="s">
        <v>11970</v>
      </c>
      <c r="E119" s="51">
        <v>6740</v>
      </c>
      <c r="F119" s="51" t="s">
        <v>2777</v>
      </c>
      <c r="G119" s="6" t="s">
        <v>2024</v>
      </c>
    </row>
    <row r="120" spans="1:7" ht="24" x14ac:dyDescent="0.3">
      <c r="A120" s="3">
        <v>44874</v>
      </c>
      <c r="B120" s="50" t="s">
        <v>4035</v>
      </c>
      <c r="C120" s="51" t="s">
        <v>11971</v>
      </c>
      <c r="D120" s="50" t="s">
        <v>11972</v>
      </c>
      <c r="E120" s="51">
        <v>78</v>
      </c>
      <c r="F120" s="51" t="s">
        <v>4037</v>
      </c>
      <c r="G120" s="6" t="s">
        <v>2024</v>
      </c>
    </row>
    <row r="121" spans="1:7" ht="36" x14ac:dyDescent="0.3">
      <c r="A121" s="3">
        <v>44874</v>
      </c>
      <c r="B121" s="50" t="s">
        <v>6686</v>
      </c>
      <c r="C121" s="51" t="s">
        <v>11973</v>
      </c>
      <c r="D121" s="50" t="s">
        <v>11974</v>
      </c>
      <c r="E121" s="51">
        <v>13108</v>
      </c>
      <c r="F121" s="51" t="s">
        <v>9457</v>
      </c>
      <c r="G121" s="6" t="s">
        <v>2024</v>
      </c>
    </row>
    <row r="122" spans="1:7" ht="24" x14ac:dyDescent="0.3">
      <c r="A122" s="3">
        <v>44874</v>
      </c>
      <c r="B122" s="50" t="s">
        <v>5248</v>
      </c>
      <c r="C122" s="51" t="s">
        <v>11975</v>
      </c>
      <c r="D122" s="50" t="s">
        <v>11976</v>
      </c>
      <c r="E122" s="51">
        <v>1317</v>
      </c>
      <c r="F122" s="51" t="s">
        <v>5250</v>
      </c>
      <c r="G122" s="6" t="s">
        <v>2024</v>
      </c>
    </row>
    <row r="123" spans="1:7" ht="24" x14ac:dyDescent="0.3">
      <c r="A123" s="3">
        <v>44874</v>
      </c>
      <c r="B123" s="50" t="s">
        <v>11977</v>
      </c>
      <c r="C123" s="51" t="s">
        <v>11978</v>
      </c>
      <c r="D123" s="50" t="s">
        <v>11979</v>
      </c>
      <c r="E123" s="51">
        <v>16039</v>
      </c>
      <c r="F123" s="51" t="s">
        <v>11980</v>
      </c>
      <c r="G123" s="6" t="s">
        <v>2024</v>
      </c>
    </row>
    <row r="124" spans="1:7" ht="36" x14ac:dyDescent="0.3">
      <c r="A124" s="3">
        <v>44874</v>
      </c>
      <c r="B124" s="50" t="s">
        <v>67</v>
      </c>
      <c r="C124" s="51" t="s">
        <v>11981</v>
      </c>
      <c r="D124" s="50" t="s">
        <v>11982</v>
      </c>
      <c r="E124" s="51">
        <v>2518</v>
      </c>
      <c r="F124" s="51" t="s">
        <v>2028</v>
      </c>
      <c r="G124" s="6" t="s">
        <v>2024</v>
      </c>
    </row>
    <row r="125" spans="1:7" ht="24" x14ac:dyDescent="0.3">
      <c r="A125" s="3">
        <v>44874</v>
      </c>
      <c r="B125" s="50" t="s">
        <v>5248</v>
      </c>
      <c r="C125" s="51" t="s">
        <v>11983</v>
      </c>
      <c r="D125" s="50" t="s">
        <v>11976</v>
      </c>
      <c r="E125" s="51">
        <v>14.5</v>
      </c>
      <c r="F125" s="51" t="s">
        <v>5250</v>
      </c>
      <c r="G125" s="6" t="s">
        <v>2024</v>
      </c>
    </row>
    <row r="126" spans="1:7" ht="36" x14ac:dyDescent="0.3">
      <c r="A126" s="3">
        <v>44874</v>
      </c>
      <c r="B126" s="50" t="s">
        <v>11984</v>
      </c>
      <c r="C126" s="51" t="s">
        <v>11985</v>
      </c>
      <c r="D126" s="50" t="s">
        <v>11986</v>
      </c>
      <c r="E126" s="51">
        <v>18</v>
      </c>
      <c r="F126" s="51" t="s">
        <v>11987</v>
      </c>
      <c r="G126" s="6" t="s">
        <v>2024</v>
      </c>
    </row>
    <row r="127" spans="1:7" ht="36" x14ac:dyDescent="0.3">
      <c r="A127" s="3">
        <v>44874</v>
      </c>
      <c r="B127" s="50" t="s">
        <v>1851</v>
      </c>
      <c r="C127" s="51" t="s">
        <v>11988</v>
      </c>
      <c r="D127" s="50" t="s">
        <v>11989</v>
      </c>
      <c r="E127" s="51">
        <v>554</v>
      </c>
      <c r="F127" s="51" t="s">
        <v>11990</v>
      </c>
      <c r="G127" s="6" t="s">
        <v>2024</v>
      </c>
    </row>
    <row r="128" spans="1:7" ht="24" x14ac:dyDescent="0.3">
      <c r="A128" s="3">
        <v>44874</v>
      </c>
      <c r="B128" s="50" t="s">
        <v>11991</v>
      </c>
      <c r="C128" s="51" t="s">
        <v>11992</v>
      </c>
      <c r="D128" s="50" t="s">
        <v>11993</v>
      </c>
      <c r="E128" s="51">
        <v>931</v>
      </c>
      <c r="F128" s="51" t="s">
        <v>3439</v>
      </c>
      <c r="G128" s="6" t="s">
        <v>2024</v>
      </c>
    </row>
    <row r="129" spans="1:7" ht="36" x14ac:dyDescent="0.3">
      <c r="A129" s="3">
        <v>44874</v>
      </c>
      <c r="B129" s="50" t="s">
        <v>11994</v>
      </c>
      <c r="C129" s="51" t="s">
        <v>11995</v>
      </c>
      <c r="D129" s="50" t="s">
        <v>11996</v>
      </c>
      <c r="E129" s="51">
        <v>919</v>
      </c>
      <c r="F129" s="51" t="s">
        <v>11997</v>
      </c>
      <c r="G129" s="6" t="s">
        <v>2024</v>
      </c>
    </row>
    <row r="130" spans="1:7" ht="24" x14ac:dyDescent="0.3">
      <c r="A130" s="3">
        <v>44874</v>
      </c>
      <c r="B130" s="50" t="s">
        <v>1782</v>
      </c>
      <c r="C130" s="51" t="s">
        <v>11998</v>
      </c>
      <c r="D130" s="50" t="s">
        <v>11999</v>
      </c>
      <c r="E130" s="51">
        <v>16045</v>
      </c>
      <c r="F130" s="51" t="s">
        <v>12000</v>
      </c>
      <c r="G130" s="6" t="s">
        <v>2024</v>
      </c>
    </row>
    <row r="131" spans="1:7" ht="24" x14ac:dyDescent="0.3">
      <c r="A131" s="3">
        <v>44874</v>
      </c>
      <c r="B131" s="50" t="s">
        <v>11991</v>
      </c>
      <c r="C131" s="51" t="s">
        <v>12001</v>
      </c>
      <c r="D131" s="50" t="s">
        <v>11993</v>
      </c>
      <c r="E131" s="51">
        <v>365</v>
      </c>
      <c r="F131" s="51" t="s">
        <v>3439</v>
      </c>
      <c r="G131" s="6" t="s">
        <v>2024</v>
      </c>
    </row>
    <row r="132" spans="1:7" ht="36" x14ac:dyDescent="0.3">
      <c r="A132" s="3">
        <v>44874</v>
      </c>
      <c r="B132" s="50" t="s">
        <v>12002</v>
      </c>
      <c r="C132" s="51" t="s">
        <v>12003</v>
      </c>
      <c r="D132" s="50" t="s">
        <v>12004</v>
      </c>
      <c r="E132" s="51">
        <v>392</v>
      </c>
      <c r="F132" s="51" t="s">
        <v>4064</v>
      </c>
      <c r="G132" s="6" t="s">
        <v>2024</v>
      </c>
    </row>
    <row r="133" spans="1:7" ht="36" x14ac:dyDescent="0.3">
      <c r="A133" s="3">
        <v>44874</v>
      </c>
      <c r="B133" s="50" t="s">
        <v>4107</v>
      </c>
      <c r="C133" s="51" t="s">
        <v>12005</v>
      </c>
      <c r="D133" s="50" t="s">
        <v>12006</v>
      </c>
      <c r="E133" s="51">
        <v>14439</v>
      </c>
      <c r="F133" s="51" t="s">
        <v>4119</v>
      </c>
      <c r="G133" s="6" t="s">
        <v>2024</v>
      </c>
    </row>
    <row r="134" spans="1:7" ht="36" x14ac:dyDescent="0.3">
      <c r="A134" s="3">
        <v>44874</v>
      </c>
      <c r="B134" s="50" t="s">
        <v>1851</v>
      </c>
      <c r="C134" s="51" t="s">
        <v>12007</v>
      </c>
      <c r="D134" s="50" t="s">
        <v>12008</v>
      </c>
      <c r="E134" s="51">
        <v>1197</v>
      </c>
      <c r="F134" s="51" t="s">
        <v>3339</v>
      </c>
      <c r="G134" s="6" t="s">
        <v>2024</v>
      </c>
    </row>
    <row r="135" spans="1:7" ht="24" x14ac:dyDescent="0.3">
      <c r="A135" s="3">
        <v>44874</v>
      </c>
      <c r="B135" s="50" t="s">
        <v>12009</v>
      </c>
      <c r="C135" s="51" t="s">
        <v>12010</v>
      </c>
      <c r="D135" s="50" t="s">
        <v>12011</v>
      </c>
      <c r="E135" s="51">
        <v>11843</v>
      </c>
      <c r="F135" s="50" t="s">
        <v>9551</v>
      </c>
      <c r="G135" s="6" t="s">
        <v>2024</v>
      </c>
    </row>
    <row r="136" spans="1:7" ht="24" x14ac:dyDescent="0.3">
      <c r="A136" s="3">
        <v>44874</v>
      </c>
      <c r="B136" s="50" t="s">
        <v>12012</v>
      </c>
      <c r="C136" s="51" t="s">
        <v>12013</v>
      </c>
      <c r="D136" s="50" t="s">
        <v>12014</v>
      </c>
      <c r="E136" s="51">
        <v>4531</v>
      </c>
      <c r="F136" s="51" t="s">
        <v>2876</v>
      </c>
      <c r="G136" s="6" t="s">
        <v>2024</v>
      </c>
    </row>
    <row r="137" spans="1:7" ht="24" x14ac:dyDescent="0.3">
      <c r="A137" s="3">
        <v>44874</v>
      </c>
      <c r="B137" s="50" t="s">
        <v>12015</v>
      </c>
      <c r="C137" s="51" t="s">
        <v>12016</v>
      </c>
      <c r="D137" s="50" t="s">
        <v>12017</v>
      </c>
      <c r="E137" s="51">
        <v>1317</v>
      </c>
      <c r="F137" s="51" t="s">
        <v>12018</v>
      </c>
      <c r="G137" s="6" t="s">
        <v>2024</v>
      </c>
    </row>
    <row r="138" spans="1:7" ht="36" x14ac:dyDescent="0.3">
      <c r="A138" s="3">
        <v>44874</v>
      </c>
      <c r="B138" s="50" t="s">
        <v>6917</v>
      </c>
      <c r="C138" s="51" t="s">
        <v>12019</v>
      </c>
      <c r="D138" s="50" t="s">
        <v>12020</v>
      </c>
      <c r="E138" s="51">
        <v>16448</v>
      </c>
      <c r="F138" s="51" t="s">
        <v>12021</v>
      </c>
      <c r="G138" s="6" t="s">
        <v>2024</v>
      </c>
    </row>
    <row r="139" spans="1:7" ht="24" x14ac:dyDescent="0.3">
      <c r="A139" s="3">
        <v>44874</v>
      </c>
      <c r="B139" s="50" t="s">
        <v>12022</v>
      </c>
      <c r="C139" s="51" t="s">
        <v>12023</v>
      </c>
      <c r="D139" s="50" t="s">
        <v>12024</v>
      </c>
      <c r="E139" s="51">
        <v>3034</v>
      </c>
      <c r="F139" s="51" t="s">
        <v>12025</v>
      </c>
      <c r="G139" s="6" t="s">
        <v>2024</v>
      </c>
    </row>
    <row r="140" spans="1:7" ht="41.4" x14ac:dyDescent="0.3">
      <c r="A140" s="3">
        <v>44909</v>
      </c>
      <c r="B140" s="339" t="s">
        <v>13098</v>
      </c>
      <c r="C140" s="340" t="s">
        <v>13099</v>
      </c>
      <c r="D140" s="339" t="s">
        <v>13100</v>
      </c>
      <c r="E140" s="340">
        <v>9364</v>
      </c>
      <c r="F140" s="339" t="s">
        <v>6916</v>
      </c>
      <c r="G140" s="6" t="s">
        <v>2024</v>
      </c>
    </row>
    <row r="141" spans="1:7" ht="41.4" x14ac:dyDescent="0.3">
      <c r="A141" s="3">
        <v>44909</v>
      </c>
      <c r="B141" s="339" t="s">
        <v>13101</v>
      </c>
      <c r="C141" s="340" t="s">
        <v>13102</v>
      </c>
      <c r="D141" s="339" t="s">
        <v>13103</v>
      </c>
      <c r="E141" s="340">
        <v>512</v>
      </c>
      <c r="F141" s="339" t="s">
        <v>6808</v>
      </c>
      <c r="G141" s="6" t="s">
        <v>2024</v>
      </c>
    </row>
    <row r="142" spans="1:7" ht="41.4" x14ac:dyDescent="0.3">
      <c r="A142" s="3">
        <v>44909</v>
      </c>
      <c r="B142" s="339" t="s">
        <v>13104</v>
      </c>
      <c r="C142" s="340" t="s">
        <v>13105</v>
      </c>
      <c r="D142" s="339" t="s">
        <v>13106</v>
      </c>
      <c r="E142" s="340">
        <v>2424</v>
      </c>
      <c r="F142" s="339" t="s">
        <v>6689</v>
      </c>
      <c r="G142" s="6" t="s">
        <v>2024</v>
      </c>
    </row>
    <row r="143" spans="1:7" ht="41.4" x14ac:dyDescent="0.3">
      <c r="A143" s="3">
        <v>44909</v>
      </c>
      <c r="B143" s="339" t="s">
        <v>6917</v>
      </c>
      <c r="C143" s="340" t="s">
        <v>13107</v>
      </c>
      <c r="D143" s="339" t="s">
        <v>13108</v>
      </c>
      <c r="E143" s="340">
        <v>10024</v>
      </c>
      <c r="F143" s="339" t="s">
        <v>13109</v>
      </c>
      <c r="G143" s="6" t="s">
        <v>2024</v>
      </c>
    </row>
    <row r="144" spans="1:7" ht="41.4" x14ac:dyDescent="0.3">
      <c r="A144" s="3">
        <v>44909</v>
      </c>
      <c r="B144" s="339" t="s">
        <v>6611</v>
      </c>
      <c r="C144" s="340" t="s">
        <v>13110</v>
      </c>
      <c r="D144" s="339" t="s">
        <v>13111</v>
      </c>
      <c r="E144" s="340">
        <v>6993</v>
      </c>
      <c r="F144" s="339" t="s">
        <v>6635</v>
      </c>
      <c r="G144" s="6" t="s">
        <v>2024</v>
      </c>
    </row>
    <row r="145" spans="1:7" ht="41.4" x14ac:dyDescent="0.3">
      <c r="A145" s="3">
        <v>44909</v>
      </c>
      <c r="B145" s="339" t="s">
        <v>6611</v>
      </c>
      <c r="C145" s="340" t="s">
        <v>13112</v>
      </c>
      <c r="D145" s="339" t="s">
        <v>13113</v>
      </c>
      <c r="E145" s="340">
        <v>2067</v>
      </c>
      <c r="F145" s="339" t="s">
        <v>6635</v>
      </c>
      <c r="G145" s="6" t="s">
        <v>2024</v>
      </c>
    </row>
    <row r="146" spans="1:7" ht="41.4" x14ac:dyDescent="0.3">
      <c r="A146" s="3">
        <v>44909</v>
      </c>
      <c r="B146" s="339" t="s">
        <v>6611</v>
      </c>
      <c r="C146" s="340" t="s">
        <v>13114</v>
      </c>
      <c r="D146" s="339" t="s">
        <v>13115</v>
      </c>
      <c r="E146" s="340">
        <v>47313</v>
      </c>
      <c r="F146" s="339" t="s">
        <v>6875</v>
      </c>
      <c r="G146" s="6" t="s">
        <v>2024</v>
      </c>
    </row>
    <row r="147" spans="1:7" ht="41.4" x14ac:dyDescent="0.3">
      <c r="A147" s="3">
        <v>44909</v>
      </c>
      <c r="B147" s="339" t="s">
        <v>13116</v>
      </c>
      <c r="C147" s="340" t="s">
        <v>13117</v>
      </c>
      <c r="D147" s="339" t="s">
        <v>13118</v>
      </c>
      <c r="E147" s="340">
        <v>6642</v>
      </c>
      <c r="F147" s="339" t="s">
        <v>13119</v>
      </c>
      <c r="G147" s="6" t="s">
        <v>2024</v>
      </c>
    </row>
    <row r="148" spans="1:7" ht="41.4" x14ac:dyDescent="0.3">
      <c r="A148" s="3">
        <v>44909</v>
      </c>
      <c r="B148" s="339" t="s">
        <v>13120</v>
      </c>
      <c r="C148" s="340" t="s">
        <v>13121</v>
      </c>
      <c r="D148" s="339" t="s">
        <v>13122</v>
      </c>
      <c r="E148" s="340">
        <v>1687</v>
      </c>
      <c r="F148" s="339" t="s">
        <v>13123</v>
      </c>
      <c r="G148" s="6" t="s">
        <v>2024</v>
      </c>
    </row>
    <row r="149" spans="1:7" ht="41.4" x14ac:dyDescent="0.3">
      <c r="A149" s="3">
        <v>44909</v>
      </c>
      <c r="B149" s="339" t="s">
        <v>13124</v>
      </c>
      <c r="C149" s="340" t="s">
        <v>13125</v>
      </c>
      <c r="D149" s="339" t="s">
        <v>13126</v>
      </c>
      <c r="E149" s="340">
        <v>30101</v>
      </c>
      <c r="F149" s="339" t="s">
        <v>6698</v>
      </c>
      <c r="G149" s="6" t="s">
        <v>2024</v>
      </c>
    </row>
    <row r="150" spans="1:7" ht="41.4" x14ac:dyDescent="0.3">
      <c r="A150" s="3">
        <v>44909</v>
      </c>
      <c r="B150" s="339" t="s">
        <v>11258</v>
      </c>
      <c r="C150" s="340" t="s">
        <v>13127</v>
      </c>
      <c r="D150" s="339" t="s">
        <v>13128</v>
      </c>
      <c r="E150" s="340">
        <v>2454</v>
      </c>
      <c r="F150" s="339" t="s">
        <v>6750</v>
      </c>
      <c r="G150" s="6" t="s">
        <v>2024</v>
      </c>
    </row>
    <row r="151" spans="1:7" ht="41.4" x14ac:dyDescent="0.3">
      <c r="A151" s="3">
        <v>44909</v>
      </c>
      <c r="B151" s="339" t="s">
        <v>6917</v>
      </c>
      <c r="C151" s="340" t="s">
        <v>13129</v>
      </c>
      <c r="D151" s="339" t="s">
        <v>13130</v>
      </c>
      <c r="E151" s="340">
        <v>19156</v>
      </c>
      <c r="F151" s="339" t="s">
        <v>13109</v>
      </c>
      <c r="G151" s="6" t="s">
        <v>2024</v>
      </c>
    </row>
    <row r="152" spans="1:7" ht="41.4" x14ac:dyDescent="0.3">
      <c r="A152" s="3">
        <v>44909</v>
      </c>
      <c r="B152" s="339" t="s">
        <v>1851</v>
      </c>
      <c r="C152" s="340" t="s">
        <v>13131</v>
      </c>
      <c r="D152" s="339" t="s">
        <v>13132</v>
      </c>
      <c r="E152" s="340">
        <v>28680</v>
      </c>
      <c r="F152" s="339" t="s">
        <v>6585</v>
      </c>
      <c r="G152" s="6" t="s">
        <v>2024</v>
      </c>
    </row>
    <row r="153" spans="1:7" ht="41.4" x14ac:dyDescent="0.3">
      <c r="A153" s="3">
        <v>44909</v>
      </c>
      <c r="B153" s="339" t="s">
        <v>1851</v>
      </c>
      <c r="C153" s="340" t="s">
        <v>13133</v>
      </c>
      <c r="D153" s="339" t="s">
        <v>13134</v>
      </c>
      <c r="E153" s="340">
        <v>13851</v>
      </c>
      <c r="F153" s="339" t="s">
        <v>6585</v>
      </c>
      <c r="G153" s="6" t="s">
        <v>2024</v>
      </c>
    </row>
    <row r="154" spans="1:7" ht="41.4" x14ac:dyDescent="0.3">
      <c r="A154" s="3">
        <v>44909</v>
      </c>
      <c r="B154" s="339" t="s">
        <v>1851</v>
      </c>
      <c r="C154" s="340" t="s">
        <v>13135</v>
      </c>
      <c r="D154" s="339" t="s">
        <v>13136</v>
      </c>
      <c r="E154" s="340">
        <v>13733</v>
      </c>
      <c r="F154" s="339" t="s">
        <v>6585</v>
      </c>
      <c r="G154" s="6" t="s">
        <v>2024</v>
      </c>
    </row>
    <row r="155" spans="1:7" ht="55.2" x14ac:dyDescent="0.3">
      <c r="A155" s="3">
        <v>44909</v>
      </c>
      <c r="B155" s="339" t="s">
        <v>6913</v>
      </c>
      <c r="C155" s="340" t="s">
        <v>13137</v>
      </c>
      <c r="D155" s="339" t="s">
        <v>13138</v>
      </c>
      <c r="E155" s="340">
        <v>436</v>
      </c>
      <c r="F155" s="339" t="s">
        <v>6916</v>
      </c>
      <c r="G155" s="6" t="s">
        <v>2024</v>
      </c>
    </row>
    <row r="156" spans="1:7" ht="41.4" x14ac:dyDescent="0.3">
      <c r="A156" s="3">
        <v>44909</v>
      </c>
      <c r="B156" s="339" t="s">
        <v>1851</v>
      </c>
      <c r="C156" s="340" t="s">
        <v>13139</v>
      </c>
      <c r="D156" s="339" t="s">
        <v>13140</v>
      </c>
      <c r="E156" s="340">
        <v>320</v>
      </c>
      <c r="F156" s="339" t="s">
        <v>6585</v>
      </c>
      <c r="G156" s="6" t="s">
        <v>2024</v>
      </c>
    </row>
    <row r="157" spans="1:7" ht="41.4" x14ac:dyDescent="0.3">
      <c r="A157" s="3">
        <v>44909</v>
      </c>
      <c r="B157" s="339" t="s">
        <v>6686</v>
      </c>
      <c r="C157" s="340" t="s">
        <v>13141</v>
      </c>
      <c r="D157" s="339" t="s">
        <v>13142</v>
      </c>
      <c r="E157" s="340">
        <v>14715</v>
      </c>
      <c r="F157" s="339" t="s">
        <v>6588</v>
      </c>
      <c r="G157" s="6" t="s">
        <v>2024</v>
      </c>
    </row>
    <row r="158" spans="1:7" ht="41.4" x14ac:dyDescent="0.3">
      <c r="A158" s="3">
        <v>44909</v>
      </c>
      <c r="B158" s="339" t="s">
        <v>6917</v>
      </c>
      <c r="C158" s="340" t="s">
        <v>13143</v>
      </c>
      <c r="D158" s="339" t="s">
        <v>13144</v>
      </c>
      <c r="E158" s="340">
        <v>2760</v>
      </c>
      <c r="F158" s="339" t="s">
        <v>13109</v>
      </c>
      <c r="G158" s="6" t="s">
        <v>2024</v>
      </c>
    </row>
    <row r="159" spans="1:7" ht="41.4" x14ac:dyDescent="0.3">
      <c r="A159" s="3">
        <v>44909</v>
      </c>
      <c r="B159" s="339" t="s">
        <v>12002</v>
      </c>
      <c r="C159" s="340" t="s">
        <v>13145</v>
      </c>
      <c r="D159" s="339" t="s">
        <v>12004</v>
      </c>
      <c r="E159" s="340">
        <v>8587</v>
      </c>
      <c r="F159" s="339" t="s">
        <v>6916</v>
      </c>
      <c r="G159" s="6" t="s">
        <v>2024</v>
      </c>
    </row>
    <row r="160" spans="1:7" ht="41.4" x14ac:dyDescent="0.3">
      <c r="A160" s="3">
        <v>44909</v>
      </c>
      <c r="B160" s="339" t="s">
        <v>12002</v>
      </c>
      <c r="C160" s="340" t="s">
        <v>13146</v>
      </c>
      <c r="D160" s="339" t="s">
        <v>13147</v>
      </c>
      <c r="E160" s="340">
        <v>6919</v>
      </c>
      <c r="F160" s="339" t="s">
        <v>6916</v>
      </c>
      <c r="G160" s="6" t="s">
        <v>2024</v>
      </c>
    </row>
    <row r="161" spans="1:7" ht="41.4" x14ac:dyDescent="0.3">
      <c r="A161" s="3">
        <v>44909</v>
      </c>
      <c r="B161" s="339" t="s">
        <v>13148</v>
      </c>
      <c r="C161" s="340" t="s">
        <v>13149</v>
      </c>
      <c r="D161" s="339" t="s">
        <v>13150</v>
      </c>
      <c r="E161" s="340">
        <v>6003</v>
      </c>
      <c r="F161" s="339" t="s">
        <v>6610</v>
      </c>
      <c r="G161" s="6" t="s">
        <v>2024</v>
      </c>
    </row>
    <row r="162" spans="1:7" ht="41.4" x14ac:dyDescent="0.3">
      <c r="A162" s="3">
        <v>44909</v>
      </c>
      <c r="B162" s="339" t="s">
        <v>7813</v>
      </c>
      <c r="C162" s="340" t="s">
        <v>13151</v>
      </c>
      <c r="D162" s="339" t="s">
        <v>13152</v>
      </c>
      <c r="E162" s="340">
        <v>376</v>
      </c>
      <c r="F162" s="339" t="s">
        <v>6840</v>
      </c>
      <c r="G162" s="6" t="s">
        <v>2024</v>
      </c>
    </row>
    <row r="163" spans="1:7" ht="41.4" x14ac:dyDescent="0.3">
      <c r="A163" s="3">
        <v>44909</v>
      </c>
      <c r="B163" s="339" t="s">
        <v>13153</v>
      </c>
      <c r="C163" s="340" t="s">
        <v>13154</v>
      </c>
      <c r="D163" s="339" t="s">
        <v>13155</v>
      </c>
      <c r="E163" s="340">
        <v>6003</v>
      </c>
      <c r="F163" s="339" t="s">
        <v>6598</v>
      </c>
      <c r="G163" s="6" t="s">
        <v>2024</v>
      </c>
    </row>
    <row r="164" spans="1:7" ht="41.4" x14ac:dyDescent="0.3">
      <c r="A164" s="403">
        <v>44959</v>
      </c>
      <c r="B164" s="404" t="s">
        <v>1708</v>
      </c>
      <c r="C164" s="405" t="s">
        <v>13892</v>
      </c>
      <c r="D164" s="404" t="s">
        <v>13893</v>
      </c>
      <c r="E164" s="406">
        <v>343</v>
      </c>
      <c r="F164" s="404" t="s">
        <v>13894</v>
      </c>
      <c r="G164" s="6" t="s">
        <v>2024</v>
      </c>
    </row>
    <row r="165" spans="1:7" ht="41.4" x14ac:dyDescent="0.3">
      <c r="A165" s="403">
        <v>44959</v>
      </c>
      <c r="B165" s="404" t="s">
        <v>13895</v>
      </c>
      <c r="C165" s="405" t="s">
        <v>13896</v>
      </c>
      <c r="D165" s="404" t="s">
        <v>13897</v>
      </c>
      <c r="E165" s="406">
        <v>2375</v>
      </c>
      <c r="F165" s="404" t="s">
        <v>6920</v>
      </c>
      <c r="G165" s="6" t="s">
        <v>2024</v>
      </c>
    </row>
    <row r="166" spans="1:7" ht="41.4" x14ac:dyDescent="0.3">
      <c r="A166" s="403">
        <v>44959</v>
      </c>
      <c r="B166" s="404" t="s">
        <v>13898</v>
      </c>
      <c r="C166" s="405" t="s">
        <v>13899</v>
      </c>
      <c r="D166" s="404" t="s">
        <v>13900</v>
      </c>
      <c r="E166" s="406">
        <v>340</v>
      </c>
      <c r="F166" s="404" t="s">
        <v>6598</v>
      </c>
      <c r="G166" s="6" t="s">
        <v>2024</v>
      </c>
    </row>
    <row r="167" spans="1:7" ht="41.4" x14ac:dyDescent="0.3">
      <c r="A167" s="403">
        <v>44959</v>
      </c>
      <c r="B167" s="404" t="s">
        <v>13901</v>
      </c>
      <c r="C167" s="405" t="s">
        <v>13902</v>
      </c>
      <c r="D167" s="404" t="s">
        <v>13903</v>
      </c>
      <c r="E167" s="406">
        <v>6777</v>
      </c>
      <c r="F167" s="404" t="s">
        <v>6632</v>
      </c>
      <c r="G167" s="6" t="s">
        <v>2024</v>
      </c>
    </row>
    <row r="168" spans="1:7" ht="41.4" x14ac:dyDescent="0.3">
      <c r="A168" s="403">
        <v>44959</v>
      </c>
      <c r="B168" s="404" t="s">
        <v>13904</v>
      </c>
      <c r="C168" s="405" t="s">
        <v>13905</v>
      </c>
      <c r="D168" s="404" t="s">
        <v>13906</v>
      </c>
      <c r="E168" s="406">
        <v>247</v>
      </c>
      <c r="F168" s="404" t="s">
        <v>13119</v>
      </c>
      <c r="G168" s="6" t="s">
        <v>2024</v>
      </c>
    </row>
    <row r="169" spans="1:7" ht="27.6" x14ac:dyDescent="0.3">
      <c r="A169" s="403">
        <v>44959</v>
      </c>
      <c r="B169" s="404" t="s">
        <v>13907</v>
      </c>
      <c r="C169" s="405" t="s">
        <v>13908</v>
      </c>
      <c r="D169" s="404" t="s">
        <v>13909</v>
      </c>
      <c r="E169" s="406">
        <v>711</v>
      </c>
      <c r="F169" s="404" t="s">
        <v>13910</v>
      </c>
      <c r="G169" s="6" t="s">
        <v>2024</v>
      </c>
    </row>
    <row r="170" spans="1:7" ht="41.4" x14ac:dyDescent="0.3">
      <c r="A170" s="403">
        <v>44959</v>
      </c>
      <c r="B170" s="404" t="s">
        <v>12002</v>
      </c>
      <c r="C170" s="405" t="s">
        <v>13911</v>
      </c>
      <c r="D170" s="404" t="s">
        <v>13912</v>
      </c>
      <c r="E170" s="406">
        <v>443</v>
      </c>
      <c r="F170" s="404" t="s">
        <v>6916</v>
      </c>
      <c r="G170" s="6" t="s">
        <v>2024</v>
      </c>
    </row>
    <row r="171" spans="1:7" ht="41.4" x14ac:dyDescent="0.3">
      <c r="A171" s="403">
        <v>44959</v>
      </c>
      <c r="B171" s="404" t="s">
        <v>2654</v>
      </c>
      <c r="C171" s="405" t="s">
        <v>13913</v>
      </c>
      <c r="D171" s="404" t="s">
        <v>13914</v>
      </c>
      <c r="E171" s="406">
        <v>6804</v>
      </c>
      <c r="F171" s="404" t="s">
        <v>13915</v>
      </c>
      <c r="G171" s="6" t="s">
        <v>2024</v>
      </c>
    </row>
    <row r="172" spans="1:7" ht="41.4" x14ac:dyDescent="0.3">
      <c r="A172" s="403">
        <v>44959</v>
      </c>
      <c r="B172" s="404" t="s">
        <v>6589</v>
      </c>
      <c r="C172" s="405" t="s">
        <v>13916</v>
      </c>
      <c r="D172" s="404" t="s">
        <v>13917</v>
      </c>
      <c r="E172" s="406">
        <v>5723</v>
      </c>
      <c r="F172" s="404" t="s">
        <v>6592</v>
      </c>
      <c r="G172" s="6" t="s">
        <v>2024</v>
      </c>
    </row>
    <row r="173" spans="1:7" ht="41.4" x14ac:dyDescent="0.3">
      <c r="A173" s="403">
        <v>44959</v>
      </c>
      <c r="B173" s="404" t="s">
        <v>13918</v>
      </c>
      <c r="C173" s="405" t="s">
        <v>13919</v>
      </c>
      <c r="D173" s="404" t="s">
        <v>13920</v>
      </c>
      <c r="E173" s="406">
        <v>134</v>
      </c>
      <c r="F173" s="404" t="s">
        <v>6592</v>
      </c>
      <c r="G173" s="6" t="s">
        <v>2024</v>
      </c>
    </row>
    <row r="174" spans="1:7" ht="41.4" x14ac:dyDescent="0.3">
      <c r="A174" s="403">
        <v>44959</v>
      </c>
      <c r="B174" s="404" t="s">
        <v>13921</v>
      </c>
      <c r="C174" s="405" t="s">
        <v>13922</v>
      </c>
      <c r="D174" s="404" t="s">
        <v>13923</v>
      </c>
      <c r="E174" s="406">
        <v>2362</v>
      </c>
      <c r="F174" s="404" t="s">
        <v>6729</v>
      </c>
      <c r="G174" s="6" t="s">
        <v>2024</v>
      </c>
    </row>
    <row r="175" spans="1:7" ht="41.4" x14ac:dyDescent="0.3">
      <c r="A175" s="403">
        <v>44959</v>
      </c>
      <c r="B175" s="404" t="s">
        <v>6589</v>
      </c>
      <c r="C175" s="405" t="s">
        <v>13924</v>
      </c>
      <c r="D175" s="404" t="s">
        <v>13925</v>
      </c>
      <c r="E175" s="406">
        <v>936</v>
      </c>
      <c r="F175" s="404" t="s">
        <v>13894</v>
      </c>
      <c r="G175" s="6" t="s">
        <v>2024</v>
      </c>
    </row>
    <row r="176" spans="1:7" ht="55.2" x14ac:dyDescent="0.3">
      <c r="A176" s="403">
        <v>44959</v>
      </c>
      <c r="B176" s="404" t="s">
        <v>13926</v>
      </c>
      <c r="C176" s="405" t="s">
        <v>13927</v>
      </c>
      <c r="D176" s="404" t="s">
        <v>13928</v>
      </c>
      <c r="E176" s="406">
        <v>10129</v>
      </c>
      <c r="F176" s="404" t="s">
        <v>13929</v>
      </c>
      <c r="G176" s="6" t="s">
        <v>2024</v>
      </c>
    </row>
    <row r="177" spans="1:7" ht="41.4" x14ac:dyDescent="0.3">
      <c r="A177" s="403">
        <v>44959</v>
      </c>
      <c r="B177" s="404" t="s">
        <v>6611</v>
      </c>
      <c r="C177" s="405" t="s">
        <v>13930</v>
      </c>
      <c r="D177" s="404" t="s">
        <v>13931</v>
      </c>
      <c r="E177" s="406">
        <v>252459</v>
      </c>
      <c r="F177" s="404" t="s">
        <v>6875</v>
      </c>
      <c r="G177" s="6" t="s">
        <v>2024</v>
      </c>
    </row>
    <row r="178" spans="1:7" ht="41.4" x14ac:dyDescent="0.3">
      <c r="A178" s="403">
        <v>44959</v>
      </c>
      <c r="B178" s="404" t="s">
        <v>13932</v>
      </c>
      <c r="C178" s="405" t="s">
        <v>13933</v>
      </c>
      <c r="D178" s="404" t="s">
        <v>13934</v>
      </c>
      <c r="E178" s="406">
        <v>21</v>
      </c>
      <c r="F178" s="404" t="s">
        <v>6614</v>
      </c>
      <c r="G178" s="6" t="s">
        <v>2024</v>
      </c>
    </row>
    <row r="179" spans="1:7" ht="41.4" x14ac:dyDescent="0.3">
      <c r="A179" s="403">
        <v>44959</v>
      </c>
      <c r="B179" s="404" t="s">
        <v>12012</v>
      </c>
      <c r="C179" s="405" t="s">
        <v>13935</v>
      </c>
      <c r="D179" s="404" t="s">
        <v>13936</v>
      </c>
      <c r="E179" s="406">
        <v>3174</v>
      </c>
      <c r="F179" s="404" t="s">
        <v>6845</v>
      </c>
      <c r="G179" s="6" t="s">
        <v>2024</v>
      </c>
    </row>
    <row r="180" spans="1:7" ht="41.4" x14ac:dyDescent="0.3">
      <c r="A180" s="403">
        <v>44959</v>
      </c>
      <c r="B180" s="404" t="s">
        <v>13937</v>
      </c>
      <c r="C180" s="405" t="s">
        <v>13938</v>
      </c>
      <c r="D180" s="404" t="s">
        <v>13939</v>
      </c>
      <c r="E180" s="406">
        <v>7828</v>
      </c>
      <c r="F180" s="404" t="s">
        <v>6602</v>
      </c>
      <c r="G180" s="6" t="s">
        <v>2024</v>
      </c>
    </row>
    <row r="181" spans="1:7" ht="41.4" x14ac:dyDescent="0.3">
      <c r="A181" s="403">
        <v>44959</v>
      </c>
      <c r="B181" s="404" t="s">
        <v>6686</v>
      </c>
      <c r="C181" s="405" t="s">
        <v>13940</v>
      </c>
      <c r="D181" s="404" t="s">
        <v>13941</v>
      </c>
      <c r="E181" s="406">
        <v>101</v>
      </c>
      <c r="F181" s="404" t="s">
        <v>6588</v>
      </c>
      <c r="G181" s="6" t="s">
        <v>2024</v>
      </c>
    </row>
    <row r="182" spans="1:7" ht="41.4" x14ac:dyDescent="0.3">
      <c r="A182" s="403">
        <v>44959</v>
      </c>
      <c r="B182" s="404" t="s">
        <v>13942</v>
      </c>
      <c r="C182" s="405" t="s">
        <v>13943</v>
      </c>
      <c r="D182" s="404" t="s">
        <v>13944</v>
      </c>
      <c r="E182" s="406">
        <v>5294</v>
      </c>
      <c r="F182" s="404" t="s">
        <v>6845</v>
      </c>
      <c r="G182" s="6" t="s">
        <v>2024</v>
      </c>
    </row>
    <row r="183" spans="1:7" ht="41.4" x14ac:dyDescent="0.3">
      <c r="A183" s="403">
        <v>44959</v>
      </c>
      <c r="B183" s="404" t="s">
        <v>6611</v>
      </c>
      <c r="C183" s="405" t="s">
        <v>13945</v>
      </c>
      <c r="D183" s="404" t="s">
        <v>13946</v>
      </c>
      <c r="E183" s="406">
        <v>160592</v>
      </c>
      <c r="F183" s="404" t="s">
        <v>6875</v>
      </c>
      <c r="G183" s="6" t="s">
        <v>2024</v>
      </c>
    </row>
    <row r="184" spans="1:7" ht="41.4" x14ac:dyDescent="0.3">
      <c r="A184" s="403">
        <v>44959</v>
      </c>
      <c r="B184" s="404" t="s">
        <v>6589</v>
      </c>
      <c r="C184" s="405" t="s">
        <v>13947</v>
      </c>
      <c r="D184" s="404" t="s">
        <v>13948</v>
      </c>
      <c r="E184" s="406">
        <v>172</v>
      </c>
      <c r="F184" s="404" t="s">
        <v>13949</v>
      </c>
      <c r="G184" s="6" t="s">
        <v>2024</v>
      </c>
    </row>
    <row r="185" spans="1:7" ht="41.4" x14ac:dyDescent="0.3">
      <c r="A185" s="403">
        <v>44959</v>
      </c>
      <c r="B185" s="404" t="s">
        <v>6589</v>
      </c>
      <c r="C185" s="405" t="s">
        <v>13950</v>
      </c>
      <c r="D185" s="404" t="s">
        <v>13951</v>
      </c>
      <c r="E185" s="406">
        <v>30428</v>
      </c>
      <c r="F185" s="404" t="s">
        <v>6602</v>
      </c>
      <c r="G185" s="6" t="s">
        <v>2024</v>
      </c>
    </row>
    <row r="186" spans="1:7" ht="41.4" x14ac:dyDescent="0.3">
      <c r="A186" s="403">
        <v>44959</v>
      </c>
      <c r="B186" s="404" t="s">
        <v>1851</v>
      </c>
      <c r="C186" s="405" t="s">
        <v>13952</v>
      </c>
      <c r="D186" s="404" t="s">
        <v>13953</v>
      </c>
      <c r="E186" s="406">
        <v>35018</v>
      </c>
      <c r="F186" s="404" t="s">
        <v>6588</v>
      </c>
      <c r="G186" s="6" t="s">
        <v>2024</v>
      </c>
    </row>
    <row r="187" spans="1:7" ht="41.4" x14ac:dyDescent="0.3">
      <c r="A187" s="403">
        <v>44959</v>
      </c>
      <c r="B187" s="404" t="s">
        <v>13954</v>
      </c>
      <c r="C187" s="405" t="s">
        <v>13955</v>
      </c>
      <c r="D187" s="404" t="s">
        <v>13956</v>
      </c>
      <c r="E187" s="406">
        <v>1211</v>
      </c>
      <c r="F187" s="404" t="s">
        <v>6729</v>
      </c>
      <c r="G187" s="6" t="s">
        <v>2024</v>
      </c>
    </row>
    <row r="188" spans="1:7" ht="41.4" x14ac:dyDescent="0.3">
      <c r="A188" s="403">
        <v>44959</v>
      </c>
      <c r="B188" s="404" t="s">
        <v>6917</v>
      </c>
      <c r="C188" s="405" t="s">
        <v>13957</v>
      </c>
      <c r="D188" s="404" t="s">
        <v>13958</v>
      </c>
      <c r="E188" s="406">
        <v>42655</v>
      </c>
      <c r="F188" s="404" t="s">
        <v>13109</v>
      </c>
      <c r="G188" s="6" t="s">
        <v>2024</v>
      </c>
    </row>
    <row r="189" spans="1:7" ht="41.4" x14ac:dyDescent="0.3">
      <c r="A189" s="403">
        <v>44959</v>
      </c>
      <c r="B189" s="404" t="s">
        <v>6917</v>
      </c>
      <c r="C189" s="405" t="s">
        <v>13959</v>
      </c>
      <c r="D189" s="404" t="s">
        <v>13960</v>
      </c>
      <c r="E189" s="406">
        <v>325</v>
      </c>
      <c r="F189" s="404" t="s">
        <v>6802</v>
      </c>
      <c r="G189" s="6" t="s">
        <v>2024</v>
      </c>
    </row>
    <row r="190" spans="1:7" ht="41.4" x14ac:dyDescent="0.3">
      <c r="A190" s="403">
        <v>44959</v>
      </c>
      <c r="B190" s="404" t="s">
        <v>6611</v>
      </c>
      <c r="C190" s="405" t="s">
        <v>13961</v>
      </c>
      <c r="D190" s="404" t="s">
        <v>13962</v>
      </c>
      <c r="E190" s="406">
        <v>32491</v>
      </c>
      <c r="F190" s="404" t="s">
        <v>6875</v>
      </c>
      <c r="G190" s="6" t="s">
        <v>2024</v>
      </c>
    </row>
    <row r="191" spans="1:7" ht="41.4" x14ac:dyDescent="0.3">
      <c r="A191" s="403">
        <v>44994</v>
      </c>
      <c r="B191" s="339" t="s">
        <v>14968</v>
      </c>
      <c r="C191" s="340" t="s">
        <v>14969</v>
      </c>
      <c r="D191" s="339" t="s">
        <v>14970</v>
      </c>
      <c r="E191" s="340">
        <v>42</v>
      </c>
      <c r="F191" s="339" t="s">
        <v>7027</v>
      </c>
      <c r="G191" s="6" t="s">
        <v>2024</v>
      </c>
    </row>
    <row r="192" spans="1:7" ht="41.4" x14ac:dyDescent="0.3">
      <c r="A192" s="403">
        <v>44994</v>
      </c>
      <c r="B192" s="339" t="s">
        <v>6589</v>
      </c>
      <c r="C192" s="340" t="s">
        <v>14971</v>
      </c>
      <c r="D192" s="339" t="s">
        <v>14972</v>
      </c>
      <c r="E192" s="340">
        <v>24</v>
      </c>
      <c r="F192" s="339" t="s">
        <v>14016</v>
      </c>
      <c r="G192" s="6" t="s">
        <v>2024</v>
      </c>
    </row>
    <row r="193" spans="1:7" ht="41.4" x14ac:dyDescent="0.3">
      <c r="A193" s="403">
        <v>44994</v>
      </c>
      <c r="B193" s="339" t="s">
        <v>6589</v>
      </c>
      <c r="C193" s="340" t="s">
        <v>14973</v>
      </c>
      <c r="D193" s="339" t="s">
        <v>14974</v>
      </c>
      <c r="E193" s="340">
        <v>4349</v>
      </c>
      <c r="F193" s="339" t="s">
        <v>14975</v>
      </c>
      <c r="G193" s="6" t="s">
        <v>2024</v>
      </c>
    </row>
    <row r="194" spans="1:7" ht="55.2" x14ac:dyDescent="0.3">
      <c r="A194" s="403">
        <v>44994</v>
      </c>
      <c r="B194" s="339" t="s">
        <v>6611</v>
      </c>
      <c r="C194" s="340" t="s">
        <v>14976</v>
      </c>
      <c r="D194" s="339" t="s">
        <v>14977</v>
      </c>
      <c r="E194" s="340">
        <v>67429</v>
      </c>
      <c r="F194" s="339" t="s">
        <v>14978</v>
      </c>
      <c r="G194" s="6" t="s">
        <v>2024</v>
      </c>
    </row>
    <row r="195" spans="1:7" ht="41.4" x14ac:dyDescent="0.3">
      <c r="A195" s="403">
        <v>44994</v>
      </c>
      <c r="B195" s="339" t="s">
        <v>14979</v>
      </c>
      <c r="C195" s="340" t="s">
        <v>14980</v>
      </c>
      <c r="D195" s="339" t="s">
        <v>14981</v>
      </c>
      <c r="E195" s="340">
        <v>248</v>
      </c>
      <c r="F195" s="339" t="s">
        <v>14982</v>
      </c>
      <c r="G195" s="6" t="s">
        <v>2024</v>
      </c>
    </row>
    <row r="196" spans="1:7" ht="41.4" x14ac:dyDescent="0.3">
      <c r="A196" s="403">
        <v>44994</v>
      </c>
      <c r="B196" s="339" t="s">
        <v>6611</v>
      </c>
      <c r="C196" s="340" t="s">
        <v>14983</v>
      </c>
      <c r="D196" s="339" t="s">
        <v>14984</v>
      </c>
      <c r="E196" s="340">
        <v>678</v>
      </c>
      <c r="F196" s="339" t="s">
        <v>14985</v>
      </c>
      <c r="G196" s="6" t="s">
        <v>2024</v>
      </c>
    </row>
    <row r="197" spans="1:7" ht="41.4" x14ac:dyDescent="0.3">
      <c r="A197" s="403">
        <v>44994</v>
      </c>
      <c r="B197" s="339" t="s">
        <v>293</v>
      </c>
      <c r="C197" s="340" t="s">
        <v>14986</v>
      </c>
      <c r="D197" s="339" t="s">
        <v>14987</v>
      </c>
      <c r="E197" s="340">
        <v>5253</v>
      </c>
      <c r="F197" s="339" t="s">
        <v>14988</v>
      </c>
      <c r="G197" s="6" t="s">
        <v>2024</v>
      </c>
    </row>
    <row r="198" spans="1:7" ht="41.4" x14ac:dyDescent="0.3">
      <c r="A198" s="403">
        <v>44994</v>
      </c>
      <c r="B198" s="339" t="s">
        <v>6589</v>
      </c>
      <c r="C198" s="340" t="s">
        <v>14989</v>
      </c>
      <c r="D198" s="339" t="s">
        <v>14990</v>
      </c>
      <c r="E198" s="340">
        <v>1685</v>
      </c>
      <c r="F198" s="339" t="s">
        <v>10082</v>
      </c>
      <c r="G198" s="6" t="s">
        <v>2024</v>
      </c>
    </row>
    <row r="199" spans="1:7" ht="41.4" x14ac:dyDescent="0.3">
      <c r="A199" s="403">
        <v>44994</v>
      </c>
      <c r="B199" s="339" t="s">
        <v>13153</v>
      </c>
      <c r="C199" s="340" t="s">
        <v>13154</v>
      </c>
      <c r="D199" s="339" t="s">
        <v>14991</v>
      </c>
      <c r="E199" s="340">
        <v>2604</v>
      </c>
      <c r="F199" s="339" t="s">
        <v>14992</v>
      </c>
      <c r="G199" s="6" t="s">
        <v>2024</v>
      </c>
    </row>
    <row r="200" spans="1:7" ht="41.4" x14ac:dyDescent="0.3">
      <c r="A200" s="403">
        <v>44994</v>
      </c>
      <c r="B200" s="339" t="s">
        <v>6917</v>
      </c>
      <c r="C200" s="340" t="s">
        <v>14993</v>
      </c>
      <c r="D200" s="339" t="s">
        <v>14994</v>
      </c>
      <c r="E200" s="340">
        <v>14704</v>
      </c>
      <c r="F200" s="339" t="s">
        <v>14995</v>
      </c>
      <c r="G200" s="6" t="s">
        <v>2024</v>
      </c>
    </row>
    <row r="201" spans="1:7" ht="41.4" x14ac:dyDescent="0.3">
      <c r="A201" s="403">
        <v>44994</v>
      </c>
      <c r="B201" s="339" t="s">
        <v>13104</v>
      </c>
      <c r="C201" s="340" t="s">
        <v>14996</v>
      </c>
      <c r="D201" s="339" t="s">
        <v>14997</v>
      </c>
      <c r="E201" s="340">
        <v>566</v>
      </c>
      <c r="F201" s="339" t="s">
        <v>2815</v>
      </c>
      <c r="G201" s="6" t="s">
        <v>2024</v>
      </c>
    </row>
    <row r="202" spans="1:7" ht="41.4" x14ac:dyDescent="0.3">
      <c r="A202" s="403">
        <v>44994</v>
      </c>
      <c r="B202" s="339" t="s">
        <v>6917</v>
      </c>
      <c r="C202" s="340" t="s">
        <v>14998</v>
      </c>
      <c r="D202" s="339" t="s">
        <v>14999</v>
      </c>
      <c r="E202" s="340">
        <v>55676</v>
      </c>
      <c r="F202" s="339" t="s">
        <v>15000</v>
      </c>
      <c r="G202" s="6" t="s">
        <v>2024</v>
      </c>
    </row>
    <row r="203" spans="1:7" ht="41.4" x14ac:dyDescent="0.3">
      <c r="A203" s="403">
        <v>44994</v>
      </c>
      <c r="B203" s="339" t="s">
        <v>12002</v>
      </c>
      <c r="C203" s="340" t="s">
        <v>15001</v>
      </c>
      <c r="D203" s="339" t="s">
        <v>15002</v>
      </c>
      <c r="E203" s="340">
        <v>952</v>
      </c>
      <c r="F203" s="339" t="s">
        <v>4064</v>
      </c>
      <c r="G203" s="6" t="s">
        <v>2024</v>
      </c>
    </row>
    <row r="204" spans="1:7" ht="41.4" x14ac:dyDescent="0.3">
      <c r="A204" s="403">
        <v>44994</v>
      </c>
      <c r="B204" s="339" t="s">
        <v>2654</v>
      </c>
      <c r="C204" s="340" t="s">
        <v>15003</v>
      </c>
      <c r="D204" s="339" t="s">
        <v>15004</v>
      </c>
      <c r="E204" s="340">
        <v>1085</v>
      </c>
      <c r="F204" s="339" t="s">
        <v>12000</v>
      </c>
      <c r="G204" s="6" t="s">
        <v>2024</v>
      </c>
    </row>
    <row r="205" spans="1:7" ht="41.4" x14ac:dyDescent="0.3">
      <c r="A205" s="403">
        <v>44994</v>
      </c>
      <c r="B205" s="339" t="s">
        <v>15005</v>
      </c>
      <c r="C205" s="340" t="s">
        <v>15006</v>
      </c>
      <c r="D205" s="339" t="s">
        <v>15007</v>
      </c>
      <c r="E205" s="340">
        <v>14037</v>
      </c>
      <c r="F205" s="339" t="s">
        <v>15008</v>
      </c>
      <c r="G205" s="6" t="s">
        <v>2024</v>
      </c>
    </row>
    <row r="206" spans="1:7" ht="41.4" x14ac:dyDescent="0.3">
      <c r="A206" s="403">
        <v>44994</v>
      </c>
      <c r="B206" s="339" t="s">
        <v>15009</v>
      </c>
      <c r="C206" s="340" t="s">
        <v>15010</v>
      </c>
      <c r="D206" s="339" t="s">
        <v>15011</v>
      </c>
      <c r="E206" s="340">
        <v>2776</v>
      </c>
      <c r="F206" s="339" t="s">
        <v>14693</v>
      </c>
      <c r="G206" s="6" t="s">
        <v>2024</v>
      </c>
    </row>
    <row r="207" spans="1:7" ht="41.4" x14ac:dyDescent="0.3">
      <c r="A207" s="403">
        <v>44994</v>
      </c>
      <c r="B207" s="339" t="s">
        <v>15012</v>
      </c>
      <c r="C207" s="340" t="s">
        <v>15013</v>
      </c>
      <c r="D207" s="339" t="s">
        <v>15014</v>
      </c>
      <c r="E207" s="340">
        <v>15807</v>
      </c>
      <c r="F207" s="339" t="s">
        <v>15015</v>
      </c>
      <c r="G207" s="6" t="s">
        <v>2024</v>
      </c>
    </row>
    <row r="208" spans="1:7" ht="41.4" x14ac:dyDescent="0.3">
      <c r="A208" s="403">
        <v>44994</v>
      </c>
      <c r="B208" s="339" t="s">
        <v>15016</v>
      </c>
      <c r="C208" s="340" t="s">
        <v>15017</v>
      </c>
      <c r="D208" s="339" t="s">
        <v>15018</v>
      </c>
      <c r="E208" s="340">
        <v>1054</v>
      </c>
      <c r="F208" s="339" t="s">
        <v>15019</v>
      </c>
      <c r="G208" s="6" t="s">
        <v>2024</v>
      </c>
    </row>
    <row r="209" spans="1:7" ht="41.4" x14ac:dyDescent="0.3">
      <c r="A209" s="403">
        <v>44994</v>
      </c>
      <c r="B209" s="339" t="s">
        <v>6589</v>
      </c>
      <c r="C209" s="340" t="s">
        <v>15020</v>
      </c>
      <c r="D209" s="339" t="s">
        <v>15021</v>
      </c>
      <c r="E209" s="340">
        <v>11600</v>
      </c>
      <c r="F209" s="339" t="s">
        <v>12398</v>
      </c>
      <c r="G209" s="6" t="s">
        <v>2024</v>
      </c>
    </row>
    <row r="210" spans="1:7" ht="41.4" x14ac:dyDescent="0.3">
      <c r="A210" s="403">
        <v>44994</v>
      </c>
      <c r="B210" s="339" t="s">
        <v>1708</v>
      </c>
      <c r="C210" s="340" t="s">
        <v>15022</v>
      </c>
      <c r="D210" s="339" t="s">
        <v>15023</v>
      </c>
      <c r="E210" s="340">
        <v>554</v>
      </c>
      <c r="F210" s="339" t="s">
        <v>7977</v>
      </c>
      <c r="G210" s="6" t="s">
        <v>2024</v>
      </c>
    </row>
    <row r="211" spans="1:7" ht="41.4" x14ac:dyDescent="0.3">
      <c r="A211" s="403">
        <v>44994</v>
      </c>
      <c r="B211" s="339" t="s">
        <v>15024</v>
      </c>
      <c r="C211" s="340" t="s">
        <v>15025</v>
      </c>
      <c r="D211" s="339" t="s">
        <v>15026</v>
      </c>
      <c r="E211" s="340">
        <v>28776</v>
      </c>
      <c r="F211" s="339" t="s">
        <v>15027</v>
      </c>
      <c r="G211" s="6" t="s">
        <v>2024</v>
      </c>
    </row>
    <row r="212" spans="1:7" ht="41.4" x14ac:dyDescent="0.3">
      <c r="A212" s="403">
        <v>44994</v>
      </c>
      <c r="B212" s="339" t="s">
        <v>2654</v>
      </c>
      <c r="C212" s="340" t="s">
        <v>15028</v>
      </c>
      <c r="D212" s="339" t="s">
        <v>15029</v>
      </c>
      <c r="E212" s="340">
        <v>11452</v>
      </c>
      <c r="F212" s="339" t="s">
        <v>15030</v>
      </c>
      <c r="G212" s="6" t="s">
        <v>2024</v>
      </c>
    </row>
    <row r="213" spans="1:7" ht="41.4" x14ac:dyDescent="0.3">
      <c r="A213" s="403">
        <v>44994</v>
      </c>
      <c r="B213" s="339" t="s">
        <v>15031</v>
      </c>
      <c r="C213" s="340" t="s">
        <v>15032</v>
      </c>
      <c r="D213" s="339" t="s">
        <v>15033</v>
      </c>
      <c r="E213" s="340">
        <v>376</v>
      </c>
      <c r="F213" s="339" t="s">
        <v>15034</v>
      </c>
      <c r="G213" s="6" t="s">
        <v>2024</v>
      </c>
    </row>
    <row r="214" spans="1:7" ht="41.4" x14ac:dyDescent="0.3">
      <c r="A214" s="403">
        <v>44994</v>
      </c>
      <c r="B214" s="339" t="s">
        <v>15035</v>
      </c>
      <c r="C214" s="340" t="s">
        <v>15036</v>
      </c>
      <c r="D214" s="339" t="s">
        <v>15037</v>
      </c>
      <c r="E214" s="340">
        <v>3485</v>
      </c>
      <c r="F214" s="339" t="s">
        <v>15038</v>
      </c>
      <c r="G214" s="6" t="s">
        <v>2024</v>
      </c>
    </row>
    <row r="215" spans="1:7" ht="41.4" x14ac:dyDescent="0.3">
      <c r="A215" s="403">
        <v>44994</v>
      </c>
      <c r="B215" s="339" t="s">
        <v>15039</v>
      </c>
      <c r="C215" s="340" t="s">
        <v>15040</v>
      </c>
      <c r="D215" s="339" t="s">
        <v>15041</v>
      </c>
      <c r="E215" s="340">
        <v>810</v>
      </c>
      <c r="F215" s="339" t="s">
        <v>15042</v>
      </c>
      <c r="G215" s="6" t="s">
        <v>2024</v>
      </c>
    </row>
    <row r="216" spans="1:7" ht="41.4" x14ac:dyDescent="0.3">
      <c r="A216" s="403">
        <v>44994</v>
      </c>
      <c r="B216" s="339" t="s">
        <v>15043</v>
      </c>
      <c r="C216" s="340" t="s">
        <v>15044</v>
      </c>
      <c r="D216" s="339" t="s">
        <v>15045</v>
      </c>
      <c r="E216" s="340">
        <v>237</v>
      </c>
      <c r="F216" s="339" t="s">
        <v>15046</v>
      </c>
      <c r="G216" s="6" t="s">
        <v>2024</v>
      </c>
    </row>
    <row r="217" spans="1:7" ht="41.4" x14ac:dyDescent="0.3">
      <c r="A217" s="403">
        <v>44994</v>
      </c>
      <c r="B217" s="339" t="s">
        <v>15047</v>
      </c>
      <c r="C217" s="340" t="s">
        <v>15048</v>
      </c>
      <c r="D217" s="339" t="s">
        <v>15049</v>
      </c>
      <c r="E217" s="340">
        <v>1604</v>
      </c>
      <c r="F217" s="339" t="s">
        <v>15050</v>
      </c>
      <c r="G217" s="6" t="s">
        <v>2024</v>
      </c>
    </row>
    <row r="218" spans="1:7" ht="41.4" x14ac:dyDescent="0.3">
      <c r="A218" s="403">
        <v>44994</v>
      </c>
      <c r="B218" s="339" t="s">
        <v>14968</v>
      </c>
      <c r="C218" s="340" t="s">
        <v>15051</v>
      </c>
      <c r="D218" s="339" t="s">
        <v>15052</v>
      </c>
      <c r="E218" s="340">
        <v>211</v>
      </c>
      <c r="F218" s="339" t="s">
        <v>7027</v>
      </c>
      <c r="G218" s="6" t="s">
        <v>2024</v>
      </c>
    </row>
    <row r="219" spans="1:7" ht="41.4" x14ac:dyDescent="0.3">
      <c r="A219" s="403">
        <v>44994</v>
      </c>
      <c r="B219" s="339" t="s">
        <v>15053</v>
      </c>
      <c r="C219" s="340" t="s">
        <v>15054</v>
      </c>
      <c r="D219" s="339" t="s">
        <v>15055</v>
      </c>
      <c r="E219" s="340">
        <v>537</v>
      </c>
      <c r="F219" s="339" t="s">
        <v>15056</v>
      </c>
      <c r="G219" s="6" t="s">
        <v>2024</v>
      </c>
    </row>
    <row r="220" spans="1:7" ht="41.4" x14ac:dyDescent="0.3">
      <c r="A220" s="403">
        <v>44994</v>
      </c>
      <c r="B220" s="339" t="s">
        <v>15057</v>
      </c>
      <c r="C220" s="340" t="s">
        <v>15058</v>
      </c>
      <c r="D220" s="339" t="s">
        <v>15059</v>
      </c>
      <c r="E220" s="340">
        <v>1019</v>
      </c>
      <c r="F220" s="339" t="s">
        <v>9026</v>
      </c>
      <c r="G220" s="6" t="s">
        <v>2024</v>
      </c>
    </row>
    <row r="221" spans="1:7" ht="41.4" x14ac:dyDescent="0.3">
      <c r="A221" s="403">
        <v>44994</v>
      </c>
      <c r="B221" s="339" t="s">
        <v>1851</v>
      </c>
      <c r="C221" s="340" t="s">
        <v>15060</v>
      </c>
      <c r="D221" s="339" t="s">
        <v>15061</v>
      </c>
      <c r="E221" s="340">
        <v>2218</v>
      </c>
      <c r="F221" s="339" t="s">
        <v>15062</v>
      </c>
      <c r="G221" s="6" t="s">
        <v>2024</v>
      </c>
    </row>
    <row r="222" spans="1:7" ht="41.4" x14ac:dyDescent="0.3">
      <c r="A222" s="30">
        <v>45029</v>
      </c>
      <c r="B222" s="339" t="s">
        <v>2654</v>
      </c>
      <c r="C222" s="340" t="s">
        <v>15802</v>
      </c>
      <c r="D222" s="339" t="s">
        <v>15803</v>
      </c>
      <c r="E222" s="340">
        <v>22415</v>
      </c>
      <c r="F222" s="339" t="s">
        <v>13915</v>
      </c>
      <c r="G222" s="6" t="s">
        <v>2024</v>
      </c>
    </row>
    <row r="223" spans="1:7" ht="41.4" x14ac:dyDescent="0.3">
      <c r="A223" s="30">
        <v>45029</v>
      </c>
      <c r="B223" s="339" t="s">
        <v>6611</v>
      </c>
      <c r="C223" s="340" t="s">
        <v>15804</v>
      </c>
      <c r="D223" s="339" t="s">
        <v>15805</v>
      </c>
      <c r="E223" s="340">
        <v>383</v>
      </c>
      <c r="F223" s="339" t="s">
        <v>6635</v>
      </c>
      <c r="G223" s="6" t="s">
        <v>2024</v>
      </c>
    </row>
    <row r="224" spans="1:7" ht="41.4" x14ac:dyDescent="0.3">
      <c r="A224" s="30">
        <v>45029</v>
      </c>
      <c r="B224" s="339" t="s">
        <v>15806</v>
      </c>
      <c r="C224" s="340" t="s">
        <v>15807</v>
      </c>
      <c r="D224" s="339" t="s">
        <v>15808</v>
      </c>
      <c r="E224" s="340">
        <v>92</v>
      </c>
      <c r="F224" s="339" t="s">
        <v>6845</v>
      </c>
      <c r="G224" s="6" t="s">
        <v>2024</v>
      </c>
    </row>
    <row r="225" spans="1:7" ht="41.4" x14ac:dyDescent="0.3">
      <c r="A225" s="30">
        <v>45029</v>
      </c>
      <c r="B225" s="339" t="s">
        <v>15809</v>
      </c>
      <c r="C225" s="340" t="s">
        <v>15810</v>
      </c>
      <c r="D225" s="339" t="s">
        <v>15811</v>
      </c>
      <c r="E225" s="340">
        <v>867</v>
      </c>
      <c r="F225" s="339" t="s">
        <v>15812</v>
      </c>
      <c r="G225" s="6" t="s">
        <v>2024</v>
      </c>
    </row>
    <row r="226" spans="1:7" ht="41.4" x14ac:dyDescent="0.3">
      <c r="A226" s="30">
        <v>45029</v>
      </c>
      <c r="B226" s="339" t="s">
        <v>4107</v>
      </c>
      <c r="C226" s="340" t="s">
        <v>15813</v>
      </c>
      <c r="D226" s="339" t="s">
        <v>15814</v>
      </c>
      <c r="E226" s="340">
        <v>2437</v>
      </c>
      <c r="F226" s="339" t="s">
        <v>6650</v>
      </c>
      <c r="G226" s="6" t="s">
        <v>2024</v>
      </c>
    </row>
    <row r="227" spans="1:7" ht="41.4" x14ac:dyDescent="0.3">
      <c r="A227" s="30">
        <v>45029</v>
      </c>
      <c r="B227" s="339" t="s">
        <v>2654</v>
      </c>
      <c r="C227" s="340" t="s">
        <v>15815</v>
      </c>
      <c r="D227" s="339" t="s">
        <v>15816</v>
      </c>
      <c r="E227" s="340">
        <v>7768</v>
      </c>
      <c r="F227" s="339" t="s">
        <v>13915</v>
      </c>
      <c r="G227" s="6" t="s">
        <v>2024</v>
      </c>
    </row>
    <row r="228" spans="1:7" ht="41.4" x14ac:dyDescent="0.3">
      <c r="A228" s="30">
        <v>45029</v>
      </c>
      <c r="B228" s="339" t="s">
        <v>15817</v>
      </c>
      <c r="C228" s="340" t="s">
        <v>15818</v>
      </c>
      <c r="D228" s="339" t="s">
        <v>15819</v>
      </c>
      <c r="E228" s="340">
        <v>6652</v>
      </c>
      <c r="F228" s="339" t="s">
        <v>6729</v>
      </c>
      <c r="G228" s="6" t="s">
        <v>2024</v>
      </c>
    </row>
    <row r="229" spans="1:7" ht="41.4" x14ac:dyDescent="0.3">
      <c r="A229" s="30">
        <v>45029</v>
      </c>
      <c r="B229" s="339" t="s">
        <v>6686</v>
      </c>
      <c r="C229" s="340" t="s">
        <v>15820</v>
      </c>
      <c r="D229" s="339" t="s">
        <v>15821</v>
      </c>
      <c r="E229" s="340">
        <v>2824</v>
      </c>
      <c r="F229" s="339" t="s">
        <v>6793</v>
      </c>
      <c r="G229" s="6" t="s">
        <v>2024</v>
      </c>
    </row>
    <row r="230" spans="1:7" ht="41.4" x14ac:dyDescent="0.3">
      <c r="A230" s="30">
        <v>45029</v>
      </c>
      <c r="B230" s="339" t="s">
        <v>6686</v>
      </c>
      <c r="C230" s="340" t="s">
        <v>15822</v>
      </c>
      <c r="D230" s="339" t="s">
        <v>15823</v>
      </c>
      <c r="E230" s="340">
        <v>12805</v>
      </c>
      <c r="F230" s="339" t="s">
        <v>6695</v>
      </c>
      <c r="G230" s="6" t="s">
        <v>2024</v>
      </c>
    </row>
    <row r="231" spans="1:7" ht="55.2" x14ac:dyDescent="0.3">
      <c r="A231" s="30">
        <v>45029</v>
      </c>
      <c r="B231" s="339" t="s">
        <v>6686</v>
      </c>
      <c r="C231" s="340" t="s">
        <v>15824</v>
      </c>
      <c r="D231" s="339" t="s">
        <v>15825</v>
      </c>
      <c r="E231" s="340">
        <v>23857</v>
      </c>
      <c r="F231" s="339" t="s">
        <v>15826</v>
      </c>
      <c r="G231" s="6" t="s">
        <v>2024</v>
      </c>
    </row>
    <row r="232" spans="1:7" ht="41.4" x14ac:dyDescent="0.3">
      <c r="A232" s="30">
        <v>45029</v>
      </c>
      <c r="B232" s="339" t="s">
        <v>6686</v>
      </c>
      <c r="C232" s="340" t="s">
        <v>15827</v>
      </c>
      <c r="D232" s="339" t="s">
        <v>15828</v>
      </c>
      <c r="E232" s="340">
        <v>17322</v>
      </c>
      <c r="F232" s="339" t="s">
        <v>6695</v>
      </c>
      <c r="G232" s="6" t="s">
        <v>2024</v>
      </c>
    </row>
    <row r="233" spans="1:7" ht="55.2" x14ac:dyDescent="0.3">
      <c r="A233" s="30">
        <v>45029</v>
      </c>
      <c r="B233" s="339" t="s">
        <v>4107</v>
      </c>
      <c r="C233" s="340" t="s">
        <v>15829</v>
      </c>
      <c r="D233" s="339" t="s">
        <v>15830</v>
      </c>
      <c r="E233" s="340">
        <v>2734</v>
      </c>
      <c r="F233" s="339" t="s">
        <v>15831</v>
      </c>
      <c r="G233" s="6" t="s">
        <v>2024</v>
      </c>
    </row>
    <row r="234" spans="1:7" ht="55.2" x14ac:dyDescent="0.3">
      <c r="A234" s="30">
        <v>45029</v>
      </c>
      <c r="B234" s="339" t="s">
        <v>4107</v>
      </c>
      <c r="C234" s="340" t="s">
        <v>15832</v>
      </c>
      <c r="D234" s="339" t="s">
        <v>15833</v>
      </c>
      <c r="E234" s="340">
        <v>8066</v>
      </c>
      <c r="F234" s="339" t="s">
        <v>6606</v>
      </c>
      <c r="G234" s="6" t="s">
        <v>2024</v>
      </c>
    </row>
    <row r="235" spans="1:7" ht="41.4" x14ac:dyDescent="0.3">
      <c r="A235" s="30">
        <v>45029</v>
      </c>
      <c r="B235" s="339" t="s">
        <v>6917</v>
      </c>
      <c r="C235" s="340" t="s">
        <v>15834</v>
      </c>
      <c r="D235" s="339" t="s">
        <v>15835</v>
      </c>
      <c r="E235" s="340">
        <v>35010</v>
      </c>
      <c r="F235" s="339" t="s">
        <v>13109</v>
      </c>
      <c r="G235" s="6" t="s">
        <v>2024</v>
      </c>
    </row>
    <row r="236" spans="1:7" ht="41.4" x14ac:dyDescent="0.3">
      <c r="A236" s="30">
        <v>45029</v>
      </c>
      <c r="B236" s="339" t="s">
        <v>1851</v>
      </c>
      <c r="C236" s="340" t="s">
        <v>15836</v>
      </c>
      <c r="D236" s="339" t="s">
        <v>15837</v>
      </c>
      <c r="E236" s="340">
        <v>6634</v>
      </c>
      <c r="F236" s="339" t="s">
        <v>15826</v>
      </c>
      <c r="G236" s="6" t="s">
        <v>2024</v>
      </c>
    </row>
    <row r="237" spans="1:7" ht="41.4" x14ac:dyDescent="0.3">
      <c r="A237" s="30">
        <v>45029</v>
      </c>
      <c r="B237" s="339" t="s">
        <v>1851</v>
      </c>
      <c r="C237" s="340" t="s">
        <v>15838</v>
      </c>
      <c r="D237" s="339" t="s">
        <v>15839</v>
      </c>
      <c r="E237" s="340">
        <v>32706</v>
      </c>
      <c r="F237" s="339" t="s">
        <v>6793</v>
      </c>
      <c r="G237" s="6" t="s">
        <v>2024</v>
      </c>
    </row>
    <row r="238" spans="1:7" ht="41.4" x14ac:dyDescent="0.3">
      <c r="A238" s="30">
        <v>45029</v>
      </c>
      <c r="B238" s="339" t="s">
        <v>1851</v>
      </c>
      <c r="C238" s="340" t="s">
        <v>15840</v>
      </c>
      <c r="D238" s="339" t="s">
        <v>15841</v>
      </c>
      <c r="E238" s="340">
        <v>19018</v>
      </c>
      <c r="F238" s="339" t="s">
        <v>6692</v>
      </c>
      <c r="G238" s="6" t="s">
        <v>2024</v>
      </c>
    </row>
    <row r="239" spans="1:7" ht="41.4" x14ac:dyDescent="0.3">
      <c r="A239" s="30">
        <v>45029</v>
      </c>
      <c r="B239" s="339" t="s">
        <v>6686</v>
      </c>
      <c r="C239" s="340" t="s">
        <v>15842</v>
      </c>
      <c r="D239" s="339" t="s">
        <v>15843</v>
      </c>
      <c r="E239" s="340">
        <v>44106</v>
      </c>
      <c r="F239" s="339" t="s">
        <v>6695</v>
      </c>
      <c r="G239" s="6" t="s">
        <v>2024</v>
      </c>
    </row>
    <row r="240" spans="1:7" ht="41.4" x14ac:dyDescent="0.3">
      <c r="A240" s="30">
        <v>45029</v>
      </c>
      <c r="B240" s="339" t="s">
        <v>6589</v>
      </c>
      <c r="C240" s="340" t="s">
        <v>15844</v>
      </c>
      <c r="D240" s="339" t="s">
        <v>15845</v>
      </c>
      <c r="E240" s="340">
        <v>717</v>
      </c>
      <c r="F240" s="339" t="s">
        <v>6750</v>
      </c>
      <c r="G240" s="6" t="s">
        <v>2024</v>
      </c>
    </row>
    <row r="241" spans="1:7" ht="41.4" x14ac:dyDescent="0.3">
      <c r="A241" s="30">
        <v>45029</v>
      </c>
      <c r="B241" s="339" t="s">
        <v>4107</v>
      </c>
      <c r="C241" s="340" t="s">
        <v>15846</v>
      </c>
      <c r="D241" s="339" t="s">
        <v>15847</v>
      </c>
      <c r="E241" s="340">
        <v>9051</v>
      </c>
      <c r="F241" s="339" t="s">
        <v>13910</v>
      </c>
      <c r="G241" s="6" t="s">
        <v>2024</v>
      </c>
    </row>
    <row r="242" spans="1:7" ht="41.4" x14ac:dyDescent="0.3">
      <c r="A242" s="30">
        <v>45029</v>
      </c>
      <c r="B242" s="339" t="s">
        <v>1851</v>
      </c>
      <c r="C242" s="340" t="s">
        <v>15848</v>
      </c>
      <c r="D242" s="339" t="s">
        <v>15849</v>
      </c>
      <c r="E242" s="340">
        <v>2542</v>
      </c>
      <c r="F242" s="339" t="s">
        <v>6692</v>
      </c>
      <c r="G242" s="6" t="s">
        <v>2024</v>
      </c>
    </row>
    <row r="243" spans="1:7" ht="41.4" x14ac:dyDescent="0.3">
      <c r="A243" s="30">
        <v>45029</v>
      </c>
      <c r="B243" s="339" t="s">
        <v>4107</v>
      </c>
      <c r="C243" s="340" t="s">
        <v>15850</v>
      </c>
      <c r="D243" s="339" t="s">
        <v>15851</v>
      </c>
      <c r="E243" s="340">
        <v>423</v>
      </c>
      <c r="F243" s="339" t="s">
        <v>6610</v>
      </c>
      <c r="G243" s="6" t="s">
        <v>2024</v>
      </c>
    </row>
    <row r="244" spans="1:7" ht="41.4" x14ac:dyDescent="0.3">
      <c r="A244" s="30">
        <v>45029</v>
      </c>
      <c r="B244" s="339" t="s">
        <v>1851</v>
      </c>
      <c r="C244" s="340" t="s">
        <v>15852</v>
      </c>
      <c r="D244" s="339" t="s">
        <v>15853</v>
      </c>
      <c r="E244" s="340">
        <v>9913</v>
      </c>
      <c r="F244" s="339" t="s">
        <v>6692</v>
      </c>
      <c r="G244" s="6" t="s">
        <v>2024</v>
      </c>
    </row>
    <row r="245" spans="1:7" ht="41.4" x14ac:dyDescent="0.3">
      <c r="A245" s="30">
        <v>45029</v>
      </c>
      <c r="B245" s="339" t="s">
        <v>4107</v>
      </c>
      <c r="C245" s="340" t="s">
        <v>15854</v>
      </c>
      <c r="D245" s="339" t="s">
        <v>15855</v>
      </c>
      <c r="E245" s="340">
        <v>25012</v>
      </c>
      <c r="F245" s="339" t="s">
        <v>13910</v>
      </c>
      <c r="G245" s="6" t="s">
        <v>2024</v>
      </c>
    </row>
    <row r="246" spans="1:7" ht="41.4" x14ac:dyDescent="0.3">
      <c r="A246" s="30">
        <v>45029</v>
      </c>
      <c r="B246" s="339" t="s">
        <v>1851</v>
      </c>
      <c r="C246" s="340" t="s">
        <v>15856</v>
      </c>
      <c r="D246" s="339" t="s">
        <v>15857</v>
      </c>
      <c r="E246" s="340">
        <v>10865</v>
      </c>
      <c r="F246" s="339" t="s">
        <v>6695</v>
      </c>
      <c r="G246" s="6" t="s">
        <v>2024</v>
      </c>
    </row>
    <row r="247" spans="1:7" ht="41.4" x14ac:dyDescent="0.3">
      <c r="A247" s="30">
        <v>45029</v>
      </c>
      <c r="B247" s="339" t="s">
        <v>4107</v>
      </c>
      <c r="C247" s="340" t="s">
        <v>15858</v>
      </c>
      <c r="D247" s="339" t="s">
        <v>15859</v>
      </c>
      <c r="E247" s="340">
        <v>12525</v>
      </c>
      <c r="F247" s="339" t="s">
        <v>15860</v>
      </c>
      <c r="G247" s="6" t="s">
        <v>2024</v>
      </c>
    </row>
    <row r="248" spans="1:7" ht="41.4" x14ac:dyDescent="0.3">
      <c r="A248" s="30">
        <v>45029</v>
      </c>
      <c r="B248" s="339" t="s">
        <v>4107</v>
      </c>
      <c r="C248" s="340" t="s">
        <v>15861</v>
      </c>
      <c r="D248" s="339" t="s">
        <v>15862</v>
      </c>
      <c r="E248" s="340">
        <v>24014</v>
      </c>
      <c r="F248" s="339" t="s">
        <v>13910</v>
      </c>
      <c r="G248" s="6" t="s">
        <v>2024</v>
      </c>
    </row>
    <row r="249" spans="1:7" ht="55.2" x14ac:dyDescent="0.3">
      <c r="A249" s="30">
        <v>45029</v>
      </c>
      <c r="B249" s="339" t="s">
        <v>4107</v>
      </c>
      <c r="C249" s="340" t="s">
        <v>15863</v>
      </c>
      <c r="D249" s="339" t="s">
        <v>15864</v>
      </c>
      <c r="E249" s="340">
        <v>38557</v>
      </c>
      <c r="F249" s="339" t="s">
        <v>6606</v>
      </c>
      <c r="G249" s="6" t="s">
        <v>2024</v>
      </c>
    </row>
    <row r="250" spans="1:7" ht="41.4" x14ac:dyDescent="0.3">
      <c r="A250" s="30">
        <v>45029</v>
      </c>
      <c r="B250" s="339" t="s">
        <v>4107</v>
      </c>
      <c r="C250" s="340" t="s">
        <v>15865</v>
      </c>
      <c r="D250" s="339" t="s">
        <v>15866</v>
      </c>
      <c r="E250" s="340">
        <v>94962</v>
      </c>
      <c r="F250" s="339" t="s">
        <v>15831</v>
      </c>
      <c r="G250" s="6" t="s">
        <v>2024</v>
      </c>
    </row>
    <row r="251" spans="1:7" ht="41.4" x14ac:dyDescent="0.3">
      <c r="A251" s="30">
        <v>45029</v>
      </c>
      <c r="B251" s="339" t="s">
        <v>6589</v>
      </c>
      <c r="C251" s="340" t="s">
        <v>15867</v>
      </c>
      <c r="D251" s="339" t="s">
        <v>15868</v>
      </c>
      <c r="E251" s="340">
        <v>16266</v>
      </c>
      <c r="F251" s="339" t="s">
        <v>6845</v>
      </c>
      <c r="G251" s="6" t="s">
        <v>2024</v>
      </c>
    </row>
    <row r="252" spans="1:7" ht="41.4" x14ac:dyDescent="0.3">
      <c r="A252" s="30">
        <v>45029</v>
      </c>
      <c r="B252" s="339" t="s">
        <v>6686</v>
      </c>
      <c r="C252" s="340" t="s">
        <v>15869</v>
      </c>
      <c r="D252" s="339" t="s">
        <v>15870</v>
      </c>
      <c r="E252" s="340">
        <v>6796</v>
      </c>
      <c r="F252" s="339" t="s">
        <v>6692</v>
      </c>
      <c r="G252" s="6" t="s">
        <v>2024</v>
      </c>
    </row>
    <row r="253" spans="1:7" ht="41.4" x14ac:dyDescent="0.3">
      <c r="A253" s="30">
        <v>45029</v>
      </c>
      <c r="B253" s="339" t="s">
        <v>4107</v>
      </c>
      <c r="C253" s="340" t="s">
        <v>15871</v>
      </c>
      <c r="D253" s="339" t="s">
        <v>15872</v>
      </c>
      <c r="E253" s="340">
        <v>65095</v>
      </c>
      <c r="F253" s="339" t="s">
        <v>15831</v>
      </c>
      <c r="G253" s="6" t="s">
        <v>2024</v>
      </c>
    </row>
    <row r="254" spans="1:7" ht="41.4" x14ac:dyDescent="0.3">
      <c r="A254" s="30">
        <v>45029</v>
      </c>
      <c r="B254" s="339" t="s">
        <v>1851</v>
      </c>
      <c r="C254" s="340" t="s">
        <v>15873</v>
      </c>
      <c r="D254" s="339" t="s">
        <v>15874</v>
      </c>
      <c r="E254" s="340">
        <v>199</v>
      </c>
      <c r="F254" s="339" t="s">
        <v>6793</v>
      </c>
      <c r="G254" s="6" t="s">
        <v>2024</v>
      </c>
    </row>
    <row r="255" spans="1:7" ht="41.4" x14ac:dyDescent="0.3">
      <c r="A255" s="30">
        <v>45029</v>
      </c>
      <c r="B255" s="339" t="s">
        <v>4107</v>
      </c>
      <c r="C255" s="340" t="s">
        <v>15875</v>
      </c>
      <c r="D255" s="339" t="s">
        <v>15876</v>
      </c>
      <c r="E255" s="340">
        <v>2389</v>
      </c>
      <c r="F255" s="339" t="s">
        <v>13910</v>
      </c>
      <c r="G255" s="6" t="s">
        <v>2024</v>
      </c>
    </row>
    <row r="256" spans="1:7" ht="41.4" x14ac:dyDescent="0.3">
      <c r="A256" s="30">
        <v>45029</v>
      </c>
      <c r="B256" s="339" t="s">
        <v>6917</v>
      </c>
      <c r="C256" s="340" t="s">
        <v>15877</v>
      </c>
      <c r="D256" s="339" t="s">
        <v>15878</v>
      </c>
      <c r="E256" s="340">
        <v>5248</v>
      </c>
      <c r="F256" s="339" t="s">
        <v>6643</v>
      </c>
      <c r="G256" s="6" t="s">
        <v>2024</v>
      </c>
    </row>
    <row r="257" spans="1:7" ht="41.4" x14ac:dyDescent="0.3">
      <c r="A257" s="30">
        <v>45029</v>
      </c>
      <c r="B257" s="339" t="s">
        <v>4107</v>
      </c>
      <c r="C257" s="340" t="s">
        <v>15879</v>
      </c>
      <c r="D257" s="339" t="s">
        <v>15880</v>
      </c>
      <c r="E257" s="340">
        <v>10468</v>
      </c>
      <c r="F257" s="339" t="s">
        <v>13910</v>
      </c>
      <c r="G257" s="6" t="s">
        <v>2024</v>
      </c>
    </row>
    <row r="258" spans="1:7" ht="41.4" x14ac:dyDescent="0.3">
      <c r="A258" s="30">
        <v>45029</v>
      </c>
      <c r="B258" s="339" t="s">
        <v>2654</v>
      </c>
      <c r="C258" s="340" t="s">
        <v>15881</v>
      </c>
      <c r="D258" s="339" t="s">
        <v>15882</v>
      </c>
      <c r="E258" s="340">
        <v>2070</v>
      </c>
      <c r="F258" s="339" t="s">
        <v>13915</v>
      </c>
      <c r="G258" s="6" t="s">
        <v>2024</v>
      </c>
    </row>
    <row r="259" spans="1:7" ht="41.4" x14ac:dyDescent="0.3">
      <c r="A259" s="30">
        <v>45029</v>
      </c>
      <c r="B259" s="339" t="s">
        <v>4107</v>
      </c>
      <c r="C259" s="340" t="s">
        <v>15883</v>
      </c>
      <c r="D259" s="339" t="s">
        <v>15884</v>
      </c>
      <c r="E259" s="340">
        <v>15186</v>
      </c>
      <c r="F259" s="339" t="s">
        <v>15831</v>
      </c>
      <c r="G259" s="6" t="s">
        <v>2024</v>
      </c>
    </row>
    <row r="260" spans="1:7" ht="41.4" x14ac:dyDescent="0.3">
      <c r="A260" s="30">
        <v>45029</v>
      </c>
      <c r="B260" s="339" t="s">
        <v>1851</v>
      </c>
      <c r="C260" s="340" t="s">
        <v>15885</v>
      </c>
      <c r="D260" s="339" t="s">
        <v>15886</v>
      </c>
      <c r="E260" s="340">
        <v>16294</v>
      </c>
      <c r="F260" s="339" t="s">
        <v>6793</v>
      </c>
      <c r="G260" s="6" t="s">
        <v>2024</v>
      </c>
    </row>
    <row r="261" spans="1:7" ht="41.4" x14ac:dyDescent="0.3">
      <c r="A261" s="30">
        <v>45029</v>
      </c>
      <c r="B261" s="339" t="s">
        <v>4107</v>
      </c>
      <c r="C261" s="340" t="s">
        <v>15887</v>
      </c>
      <c r="D261" s="339" t="s">
        <v>15888</v>
      </c>
      <c r="E261" s="340">
        <v>18667</v>
      </c>
      <c r="F261" s="339" t="s">
        <v>15860</v>
      </c>
      <c r="G261" s="6" t="s">
        <v>2024</v>
      </c>
    </row>
    <row r="262" spans="1:7" ht="41.4" x14ac:dyDescent="0.3">
      <c r="A262" s="30">
        <v>45029</v>
      </c>
      <c r="B262" s="339" t="s">
        <v>4107</v>
      </c>
      <c r="C262" s="340" t="s">
        <v>15889</v>
      </c>
      <c r="D262" s="339" t="s">
        <v>15890</v>
      </c>
      <c r="E262" s="340">
        <v>3197</v>
      </c>
      <c r="F262" s="339" t="s">
        <v>13910</v>
      </c>
      <c r="G262" s="6" t="s">
        <v>2024</v>
      </c>
    </row>
    <row r="263" spans="1:7" ht="41.4" x14ac:dyDescent="0.3">
      <c r="A263" s="30">
        <v>45029</v>
      </c>
      <c r="B263" s="339" t="s">
        <v>4107</v>
      </c>
      <c r="C263" s="340" t="s">
        <v>15891</v>
      </c>
      <c r="D263" s="339" t="s">
        <v>15892</v>
      </c>
      <c r="E263" s="340">
        <v>4298</v>
      </c>
      <c r="F263" s="339" t="s">
        <v>13910</v>
      </c>
      <c r="G263" s="6" t="s">
        <v>2024</v>
      </c>
    </row>
    <row r="264" spans="1:7" ht="41.4" x14ac:dyDescent="0.3">
      <c r="A264" s="30">
        <v>45029</v>
      </c>
      <c r="B264" s="339" t="s">
        <v>1851</v>
      </c>
      <c r="C264" s="340" t="s">
        <v>15893</v>
      </c>
      <c r="D264" s="339" t="s">
        <v>15894</v>
      </c>
      <c r="E264" s="340">
        <v>16202</v>
      </c>
      <c r="F264" s="339" t="s">
        <v>6793</v>
      </c>
      <c r="G264" s="6" t="s">
        <v>2024</v>
      </c>
    </row>
    <row r="265" spans="1:7" ht="41.4" x14ac:dyDescent="0.3">
      <c r="A265" s="30">
        <v>45029</v>
      </c>
      <c r="B265" s="339" t="s">
        <v>6589</v>
      </c>
      <c r="C265" s="340" t="s">
        <v>15895</v>
      </c>
      <c r="D265" s="339" t="s">
        <v>15896</v>
      </c>
      <c r="E265" s="340">
        <v>10224</v>
      </c>
      <c r="F265" s="339" t="s">
        <v>6750</v>
      </c>
      <c r="G265" s="6" t="s">
        <v>2024</v>
      </c>
    </row>
    <row r="266" spans="1:7" ht="41.4" x14ac:dyDescent="0.3">
      <c r="A266" s="30">
        <v>45029</v>
      </c>
      <c r="B266" s="339" t="s">
        <v>4107</v>
      </c>
      <c r="C266" s="340" t="s">
        <v>15897</v>
      </c>
      <c r="D266" s="339" t="s">
        <v>15898</v>
      </c>
      <c r="E266" s="340">
        <v>3575</v>
      </c>
      <c r="F266" s="339" t="s">
        <v>13910</v>
      </c>
      <c r="G266" s="6" t="s">
        <v>2024</v>
      </c>
    </row>
    <row r="267" spans="1:7" ht="41.4" x14ac:dyDescent="0.3">
      <c r="A267" s="30">
        <v>45029</v>
      </c>
      <c r="B267" s="339" t="s">
        <v>4107</v>
      </c>
      <c r="C267" s="340" t="s">
        <v>15899</v>
      </c>
      <c r="D267" s="339" t="s">
        <v>15900</v>
      </c>
      <c r="E267" s="340">
        <v>48356</v>
      </c>
      <c r="F267" s="339" t="s">
        <v>6606</v>
      </c>
      <c r="G267" s="6" t="s">
        <v>2024</v>
      </c>
    </row>
    <row r="268" spans="1:7" ht="41.4" x14ac:dyDescent="0.3">
      <c r="A268" s="30">
        <v>45029</v>
      </c>
      <c r="B268" s="339" t="s">
        <v>4107</v>
      </c>
      <c r="C268" s="340" t="s">
        <v>15901</v>
      </c>
      <c r="D268" s="339" t="s">
        <v>15902</v>
      </c>
      <c r="E268" s="340">
        <v>16117</v>
      </c>
      <c r="F268" s="339" t="s">
        <v>13910</v>
      </c>
      <c r="G268" s="6" t="s">
        <v>2024</v>
      </c>
    </row>
    <row r="269" spans="1:7" ht="41.4" x14ac:dyDescent="0.3">
      <c r="A269" s="30">
        <v>45029</v>
      </c>
      <c r="B269" s="339" t="s">
        <v>4107</v>
      </c>
      <c r="C269" s="340" t="s">
        <v>15903</v>
      </c>
      <c r="D269" s="339" t="s">
        <v>15904</v>
      </c>
      <c r="E269" s="340">
        <v>56569</v>
      </c>
      <c r="F269" s="339" t="s">
        <v>13910</v>
      </c>
      <c r="G269" s="6" t="s">
        <v>2024</v>
      </c>
    </row>
    <row r="270" spans="1:7" ht="41.4" x14ac:dyDescent="0.3">
      <c r="A270" s="30">
        <v>45029</v>
      </c>
      <c r="B270" s="339" t="s">
        <v>4107</v>
      </c>
      <c r="C270" s="340" t="s">
        <v>15905</v>
      </c>
      <c r="D270" s="339" t="s">
        <v>15906</v>
      </c>
      <c r="E270" s="340">
        <v>29310</v>
      </c>
      <c r="F270" s="339" t="s">
        <v>13910</v>
      </c>
      <c r="G270" s="6" t="s">
        <v>2024</v>
      </c>
    </row>
    <row r="271" spans="1:7" ht="41.4" x14ac:dyDescent="0.3">
      <c r="A271" s="30">
        <v>45029</v>
      </c>
      <c r="B271" s="339" t="s">
        <v>13954</v>
      </c>
      <c r="C271" s="340" t="s">
        <v>15907</v>
      </c>
      <c r="D271" s="339" t="s">
        <v>15908</v>
      </c>
      <c r="E271" s="340">
        <v>44628</v>
      </c>
      <c r="F271" s="339" t="s">
        <v>6729</v>
      </c>
      <c r="G271" s="6" t="s">
        <v>2024</v>
      </c>
    </row>
    <row r="272" spans="1:7" ht="41.4" x14ac:dyDescent="0.3">
      <c r="A272" s="30">
        <v>45029</v>
      </c>
      <c r="B272" s="339" t="s">
        <v>4107</v>
      </c>
      <c r="C272" s="340" t="s">
        <v>15909</v>
      </c>
      <c r="D272" s="339" t="s">
        <v>15910</v>
      </c>
      <c r="E272" s="340">
        <v>11371</v>
      </c>
      <c r="F272" s="339" t="s">
        <v>15831</v>
      </c>
      <c r="G272" s="6" t="s">
        <v>2024</v>
      </c>
    </row>
    <row r="273" spans="1:7" ht="41.4" x14ac:dyDescent="0.3">
      <c r="A273" s="30">
        <v>45029</v>
      </c>
      <c r="B273" s="339" t="s">
        <v>4107</v>
      </c>
      <c r="C273" s="340" t="s">
        <v>15911</v>
      </c>
      <c r="D273" s="339" t="s">
        <v>15912</v>
      </c>
      <c r="E273" s="340">
        <v>82403</v>
      </c>
      <c r="F273" s="339" t="s">
        <v>15831</v>
      </c>
      <c r="G273" s="6" t="s">
        <v>2024</v>
      </c>
    </row>
    <row r="274" spans="1:7" ht="41.4" x14ac:dyDescent="0.3">
      <c r="A274" s="30">
        <v>45029</v>
      </c>
      <c r="B274" s="339" t="s">
        <v>6686</v>
      </c>
      <c r="C274" s="340" t="s">
        <v>15913</v>
      </c>
      <c r="D274" s="339" t="s">
        <v>15914</v>
      </c>
      <c r="E274" s="340">
        <v>7379</v>
      </c>
      <c r="F274" s="339" t="s">
        <v>6692</v>
      </c>
      <c r="G274" s="6" t="s">
        <v>2024</v>
      </c>
    </row>
    <row r="275" spans="1:7" ht="41.4" x14ac:dyDescent="0.3">
      <c r="A275" s="30">
        <v>45029</v>
      </c>
      <c r="B275" s="339" t="s">
        <v>6686</v>
      </c>
      <c r="C275" s="340" t="s">
        <v>15915</v>
      </c>
      <c r="D275" s="339" t="s">
        <v>15916</v>
      </c>
      <c r="E275" s="340">
        <v>7519</v>
      </c>
      <c r="F275" s="339" t="s">
        <v>15826</v>
      </c>
      <c r="G275" s="6" t="s">
        <v>2024</v>
      </c>
    </row>
    <row r="276" spans="1:7" ht="41.4" x14ac:dyDescent="0.3">
      <c r="A276" s="30">
        <v>45029</v>
      </c>
      <c r="B276" s="339" t="s">
        <v>6917</v>
      </c>
      <c r="C276" s="340" t="s">
        <v>15917</v>
      </c>
      <c r="D276" s="339" t="s">
        <v>15918</v>
      </c>
      <c r="E276" s="340">
        <v>14279</v>
      </c>
      <c r="F276" s="339" t="s">
        <v>6643</v>
      </c>
      <c r="G276" s="6" t="s">
        <v>2024</v>
      </c>
    </row>
    <row r="277" spans="1:7" ht="41.4" x14ac:dyDescent="0.3">
      <c r="A277" s="30">
        <v>45029</v>
      </c>
      <c r="B277" s="339" t="s">
        <v>6589</v>
      </c>
      <c r="C277" s="340" t="s">
        <v>15919</v>
      </c>
      <c r="D277" s="339" t="s">
        <v>13925</v>
      </c>
      <c r="E277" s="340">
        <v>23805</v>
      </c>
      <c r="F277" s="339" t="s">
        <v>13894</v>
      </c>
      <c r="G277" s="6" t="s">
        <v>2024</v>
      </c>
    </row>
    <row r="278" spans="1:7" ht="41.4" x14ac:dyDescent="0.3">
      <c r="A278" s="30">
        <v>45029</v>
      </c>
      <c r="B278" s="339" t="s">
        <v>6629</v>
      </c>
      <c r="C278" s="340" t="s">
        <v>15920</v>
      </c>
      <c r="D278" s="339" t="s">
        <v>6631</v>
      </c>
      <c r="E278" s="340">
        <v>2477</v>
      </c>
      <c r="F278" s="339" t="s">
        <v>6632</v>
      </c>
      <c r="G278" s="6" t="s">
        <v>2024</v>
      </c>
    </row>
    <row r="279" spans="1:7" ht="41.4" x14ac:dyDescent="0.3">
      <c r="A279" s="30">
        <v>45029</v>
      </c>
      <c r="B279" s="339" t="s">
        <v>15921</v>
      </c>
      <c r="C279" s="340" t="s">
        <v>15922</v>
      </c>
      <c r="D279" s="339" t="s">
        <v>15923</v>
      </c>
      <c r="E279" s="340">
        <v>1536</v>
      </c>
      <c r="F279" s="339" t="s">
        <v>6660</v>
      </c>
      <c r="G279" s="6" t="s">
        <v>2024</v>
      </c>
    </row>
    <row r="280" spans="1:7" ht="55.2" x14ac:dyDescent="0.3">
      <c r="A280" s="30">
        <v>45029</v>
      </c>
      <c r="B280" s="339" t="s">
        <v>6686</v>
      </c>
      <c r="C280" s="340" t="s">
        <v>15924</v>
      </c>
      <c r="D280" s="339" t="s">
        <v>15925</v>
      </c>
      <c r="E280" s="340">
        <v>12115</v>
      </c>
      <c r="F280" s="339" t="s">
        <v>15826</v>
      </c>
      <c r="G280" s="6" t="s">
        <v>2024</v>
      </c>
    </row>
    <row r="281" spans="1:7" ht="41.4" x14ac:dyDescent="0.3">
      <c r="A281" s="30">
        <v>45029</v>
      </c>
      <c r="B281" s="339" t="s">
        <v>6686</v>
      </c>
      <c r="C281" s="340" t="s">
        <v>15926</v>
      </c>
      <c r="D281" s="339" t="s">
        <v>15927</v>
      </c>
      <c r="E281" s="340">
        <v>8640</v>
      </c>
      <c r="F281" s="339" t="s">
        <v>15826</v>
      </c>
      <c r="G281" s="6" t="s">
        <v>2024</v>
      </c>
    </row>
    <row r="282" spans="1:7" ht="41.4" x14ac:dyDescent="0.3">
      <c r="A282" s="30">
        <v>45029</v>
      </c>
      <c r="B282" s="339" t="s">
        <v>6917</v>
      </c>
      <c r="C282" s="340" t="s">
        <v>15928</v>
      </c>
      <c r="D282" s="339" t="s">
        <v>15929</v>
      </c>
      <c r="E282" s="340">
        <v>2249</v>
      </c>
      <c r="F282" s="339" t="s">
        <v>6729</v>
      </c>
      <c r="G282" s="6" t="s">
        <v>2024</v>
      </c>
    </row>
    <row r="283" spans="1:7" ht="41.4" x14ac:dyDescent="0.3">
      <c r="A283" s="30">
        <v>45029</v>
      </c>
      <c r="B283" s="339" t="s">
        <v>6917</v>
      </c>
      <c r="C283" s="340" t="s">
        <v>15930</v>
      </c>
      <c r="D283" s="339" t="s">
        <v>15931</v>
      </c>
      <c r="E283" s="340">
        <v>16418</v>
      </c>
      <c r="F283" s="339" t="s">
        <v>6920</v>
      </c>
      <c r="G283" s="6" t="s">
        <v>2024</v>
      </c>
    </row>
    <row r="284" spans="1:7" ht="41.4" x14ac:dyDescent="0.3">
      <c r="A284" s="30">
        <v>45029</v>
      </c>
      <c r="B284" s="339" t="s">
        <v>4107</v>
      </c>
      <c r="C284" s="340" t="s">
        <v>15932</v>
      </c>
      <c r="D284" s="339" t="s">
        <v>15933</v>
      </c>
      <c r="E284" s="340">
        <v>42819</v>
      </c>
      <c r="F284" s="339" t="s">
        <v>15831</v>
      </c>
      <c r="G284" s="6" t="s">
        <v>2024</v>
      </c>
    </row>
    <row r="285" spans="1:7" ht="55.2" x14ac:dyDescent="0.3">
      <c r="A285" s="30">
        <v>45029</v>
      </c>
      <c r="B285" s="339" t="s">
        <v>15934</v>
      </c>
      <c r="C285" s="340" t="s">
        <v>15935</v>
      </c>
      <c r="D285" s="339" t="s">
        <v>15936</v>
      </c>
      <c r="E285" s="340">
        <v>5206</v>
      </c>
      <c r="F285" s="339" t="s">
        <v>15937</v>
      </c>
      <c r="G285" s="6" t="s">
        <v>2024</v>
      </c>
    </row>
    <row r="286" spans="1:7" ht="24" x14ac:dyDescent="0.3">
      <c r="A286" s="30">
        <v>45064</v>
      </c>
      <c r="B286" s="50" t="s">
        <v>12880</v>
      </c>
      <c r="C286" s="51" t="s">
        <v>16378</v>
      </c>
      <c r="D286" s="50" t="s">
        <v>16379</v>
      </c>
      <c r="E286" s="51">
        <v>1768</v>
      </c>
      <c r="F286" s="51" t="s">
        <v>6808</v>
      </c>
      <c r="G286" s="6" t="s">
        <v>2024</v>
      </c>
    </row>
    <row r="287" spans="1:7" ht="36" x14ac:dyDescent="0.3">
      <c r="A287" s="30">
        <v>45064</v>
      </c>
      <c r="B287" s="50" t="s">
        <v>1851</v>
      </c>
      <c r="C287" s="51" t="s">
        <v>16380</v>
      </c>
      <c r="D287" s="50" t="s">
        <v>16381</v>
      </c>
      <c r="E287" s="51">
        <v>7178</v>
      </c>
      <c r="F287" s="51" t="s">
        <v>6588</v>
      </c>
      <c r="G287" s="6" t="s">
        <v>2024</v>
      </c>
    </row>
    <row r="288" spans="1:7" ht="24" x14ac:dyDescent="0.3">
      <c r="A288" s="30">
        <v>45064</v>
      </c>
      <c r="B288" s="50" t="s">
        <v>16382</v>
      </c>
      <c r="C288" s="51" t="s">
        <v>16383</v>
      </c>
      <c r="D288" s="50" t="s">
        <v>16384</v>
      </c>
      <c r="E288" s="51">
        <v>3156</v>
      </c>
      <c r="F288" s="51" t="s">
        <v>13915</v>
      </c>
      <c r="G288" s="6" t="s">
        <v>2024</v>
      </c>
    </row>
    <row r="289" spans="1:7" ht="24" x14ac:dyDescent="0.3">
      <c r="A289" s="30">
        <v>45064</v>
      </c>
      <c r="B289" s="50" t="s">
        <v>1851</v>
      </c>
      <c r="C289" s="51" t="s">
        <v>16385</v>
      </c>
      <c r="D289" s="50" t="s">
        <v>16386</v>
      </c>
      <c r="E289" s="51">
        <v>5200</v>
      </c>
      <c r="F289" s="51" t="s">
        <v>6732</v>
      </c>
      <c r="G289" s="6" t="s">
        <v>2024</v>
      </c>
    </row>
    <row r="290" spans="1:7" ht="24" x14ac:dyDescent="0.3">
      <c r="A290" s="30">
        <v>45064</v>
      </c>
      <c r="B290" s="50" t="s">
        <v>1782</v>
      </c>
      <c r="C290" s="51" t="s">
        <v>16387</v>
      </c>
      <c r="D290" s="50" t="s">
        <v>11999</v>
      </c>
      <c r="E290" s="51">
        <v>3112</v>
      </c>
      <c r="F290" s="51" t="s">
        <v>6840</v>
      </c>
      <c r="G290" s="6" t="s">
        <v>2024</v>
      </c>
    </row>
    <row r="291" spans="1:7" ht="24" x14ac:dyDescent="0.3">
      <c r="A291" s="30">
        <v>45064</v>
      </c>
      <c r="B291" s="50" t="s">
        <v>16388</v>
      </c>
      <c r="C291" s="51" t="s">
        <v>16389</v>
      </c>
      <c r="D291" s="50" t="s">
        <v>16390</v>
      </c>
      <c r="E291" s="51">
        <v>545</v>
      </c>
      <c r="F291" s="51" t="s">
        <v>16391</v>
      </c>
      <c r="G291" s="6" t="s">
        <v>2024</v>
      </c>
    </row>
    <row r="292" spans="1:7" ht="36" x14ac:dyDescent="0.3">
      <c r="A292" s="30">
        <v>45064</v>
      </c>
      <c r="B292" s="50" t="s">
        <v>1851</v>
      </c>
      <c r="C292" s="51" t="s">
        <v>16392</v>
      </c>
      <c r="D292" s="50" t="s">
        <v>16393</v>
      </c>
      <c r="E292" s="51">
        <v>103</v>
      </c>
      <c r="F292" s="51" t="s">
        <v>15826</v>
      </c>
      <c r="G292" s="6" t="s">
        <v>2024</v>
      </c>
    </row>
    <row r="293" spans="1:7" ht="24" x14ac:dyDescent="0.3">
      <c r="A293" s="30">
        <v>45064</v>
      </c>
      <c r="B293" s="50" t="s">
        <v>12009</v>
      </c>
      <c r="C293" s="51" t="s">
        <v>16394</v>
      </c>
      <c r="D293" s="50" t="s">
        <v>12011</v>
      </c>
      <c r="E293" s="51">
        <v>3316</v>
      </c>
      <c r="F293" s="51" t="s">
        <v>16395</v>
      </c>
      <c r="G293" s="6" t="s">
        <v>2024</v>
      </c>
    </row>
    <row r="294" spans="1:7" ht="24" x14ac:dyDescent="0.3">
      <c r="A294" s="30">
        <v>45064</v>
      </c>
      <c r="B294" s="50" t="s">
        <v>5292</v>
      </c>
      <c r="C294" s="51" t="s">
        <v>16396</v>
      </c>
      <c r="D294" s="50" t="s">
        <v>16397</v>
      </c>
      <c r="E294" s="51">
        <v>1402</v>
      </c>
      <c r="F294" s="51" t="s">
        <v>6689</v>
      </c>
      <c r="G294" s="6" t="s">
        <v>2024</v>
      </c>
    </row>
    <row r="295" spans="1:7" ht="36" x14ac:dyDescent="0.3">
      <c r="A295" s="30">
        <v>45064</v>
      </c>
      <c r="B295" s="50" t="s">
        <v>1851</v>
      </c>
      <c r="C295" s="51" t="s">
        <v>16398</v>
      </c>
      <c r="D295" s="50" t="s">
        <v>16399</v>
      </c>
      <c r="E295" s="51">
        <v>128</v>
      </c>
      <c r="F295" s="51" t="s">
        <v>6695</v>
      </c>
      <c r="G295" s="6" t="s">
        <v>2024</v>
      </c>
    </row>
    <row r="296" spans="1:7" ht="24" x14ac:dyDescent="0.3">
      <c r="A296" s="30">
        <v>45064</v>
      </c>
      <c r="B296" s="50" t="s">
        <v>1851</v>
      </c>
      <c r="C296" s="51" t="s">
        <v>16400</v>
      </c>
      <c r="D296" s="50" t="s">
        <v>16401</v>
      </c>
      <c r="E296" s="51">
        <v>1817</v>
      </c>
      <c r="F296" s="51" t="s">
        <v>6692</v>
      </c>
      <c r="G296" s="6" t="s">
        <v>2024</v>
      </c>
    </row>
    <row r="297" spans="1:7" ht="24" x14ac:dyDescent="0.3">
      <c r="A297" s="30">
        <v>45064</v>
      </c>
      <c r="B297" s="50" t="s">
        <v>1851</v>
      </c>
      <c r="C297" s="51" t="s">
        <v>16402</v>
      </c>
      <c r="D297" s="50" t="s">
        <v>16403</v>
      </c>
      <c r="E297" s="51">
        <v>25144</v>
      </c>
      <c r="F297" s="50" t="s">
        <v>16404</v>
      </c>
      <c r="G297" s="6" t="s">
        <v>2024</v>
      </c>
    </row>
    <row r="298" spans="1:7" ht="24" x14ac:dyDescent="0.3">
      <c r="A298" s="30">
        <v>45064</v>
      </c>
      <c r="B298" s="50" t="s">
        <v>1851</v>
      </c>
      <c r="C298" s="51" t="s">
        <v>16405</v>
      </c>
      <c r="D298" s="50" t="s">
        <v>16406</v>
      </c>
      <c r="E298" s="51">
        <v>39</v>
      </c>
      <c r="F298" s="51" t="s">
        <v>6695</v>
      </c>
      <c r="G298" s="6" t="s">
        <v>2024</v>
      </c>
    </row>
    <row r="299" spans="1:7" ht="36" x14ac:dyDescent="0.3">
      <c r="A299" s="30">
        <v>45064</v>
      </c>
      <c r="B299" s="50" t="s">
        <v>1851</v>
      </c>
      <c r="C299" s="51" t="s">
        <v>16407</v>
      </c>
      <c r="D299" s="50" t="s">
        <v>16408</v>
      </c>
      <c r="E299" s="51">
        <v>1590</v>
      </c>
      <c r="F299" s="51" t="s">
        <v>6692</v>
      </c>
      <c r="G299" s="6" t="s">
        <v>2024</v>
      </c>
    </row>
    <row r="300" spans="1:7" ht="24" x14ac:dyDescent="0.3">
      <c r="A300" s="30">
        <v>45064</v>
      </c>
      <c r="B300" s="50" t="s">
        <v>16409</v>
      </c>
      <c r="C300" s="51" t="s">
        <v>16410</v>
      </c>
      <c r="D300" s="50" t="s">
        <v>16411</v>
      </c>
      <c r="E300" s="51">
        <v>1753</v>
      </c>
      <c r="F300" s="50" t="s">
        <v>6746</v>
      </c>
      <c r="G300" s="6" t="s">
        <v>2024</v>
      </c>
    </row>
    <row r="301" spans="1:7" ht="24" x14ac:dyDescent="0.3">
      <c r="A301" s="30">
        <v>45064</v>
      </c>
      <c r="B301" s="50" t="s">
        <v>1851</v>
      </c>
      <c r="C301" s="51" t="s">
        <v>16412</v>
      </c>
      <c r="D301" s="50" t="s">
        <v>16413</v>
      </c>
      <c r="E301" s="51">
        <v>7355</v>
      </c>
      <c r="F301" s="51" t="s">
        <v>6695</v>
      </c>
      <c r="G301" s="6" t="s">
        <v>2024</v>
      </c>
    </row>
    <row r="302" spans="1:7" ht="24" x14ac:dyDescent="0.3">
      <c r="A302" s="30">
        <v>45064</v>
      </c>
      <c r="B302" s="50" t="s">
        <v>16414</v>
      </c>
      <c r="C302" s="51" t="s">
        <v>16415</v>
      </c>
      <c r="D302" s="50" t="s">
        <v>16416</v>
      </c>
      <c r="E302" s="51">
        <v>569</v>
      </c>
      <c r="F302" s="51" t="s">
        <v>6695</v>
      </c>
      <c r="G302" s="6" t="s">
        <v>2024</v>
      </c>
    </row>
    <row r="303" spans="1:7" ht="24" x14ac:dyDescent="0.3">
      <c r="A303" s="30">
        <v>45064</v>
      </c>
      <c r="B303" s="50" t="s">
        <v>1851</v>
      </c>
      <c r="C303" s="51" t="s">
        <v>16417</v>
      </c>
      <c r="D303" s="50" t="s">
        <v>16418</v>
      </c>
      <c r="E303" s="51">
        <v>1291</v>
      </c>
      <c r="F303" s="51" t="s">
        <v>6695</v>
      </c>
      <c r="G303" s="6" t="s">
        <v>2024</v>
      </c>
    </row>
    <row r="304" spans="1:7" ht="36" x14ac:dyDescent="0.3">
      <c r="A304" s="30">
        <v>45064</v>
      </c>
      <c r="B304" s="50" t="s">
        <v>1851</v>
      </c>
      <c r="C304" s="51" t="s">
        <v>16419</v>
      </c>
      <c r="D304" s="50" t="s">
        <v>16420</v>
      </c>
      <c r="E304" s="51">
        <v>7221</v>
      </c>
      <c r="F304" s="51" t="s">
        <v>6695</v>
      </c>
      <c r="G304" s="6" t="s">
        <v>2024</v>
      </c>
    </row>
    <row r="305" spans="1:7" ht="24" x14ac:dyDescent="0.3">
      <c r="A305" s="30">
        <v>45064</v>
      </c>
      <c r="B305" s="50" t="s">
        <v>1851</v>
      </c>
      <c r="C305" s="51" t="s">
        <v>16421</v>
      </c>
      <c r="D305" s="50" t="s">
        <v>16422</v>
      </c>
      <c r="E305" s="51">
        <v>4216</v>
      </c>
      <c r="F305" s="51" t="s">
        <v>6588</v>
      </c>
      <c r="G305" s="6" t="s">
        <v>2024</v>
      </c>
    </row>
    <row r="306" spans="1:7" ht="36" x14ac:dyDescent="0.3">
      <c r="A306" s="30">
        <v>45064</v>
      </c>
      <c r="B306" s="50" t="s">
        <v>1851</v>
      </c>
      <c r="C306" s="51" t="s">
        <v>16423</v>
      </c>
      <c r="D306" s="50" t="s">
        <v>16424</v>
      </c>
      <c r="E306" s="51">
        <v>1814</v>
      </c>
      <c r="F306" s="51" t="s">
        <v>6695</v>
      </c>
      <c r="G306" s="6" t="s">
        <v>2024</v>
      </c>
    </row>
    <row r="307" spans="1:7" ht="24" x14ac:dyDescent="0.3">
      <c r="A307" s="30">
        <v>45064</v>
      </c>
      <c r="B307" s="50" t="s">
        <v>5295</v>
      </c>
      <c r="C307" s="51" t="s">
        <v>16425</v>
      </c>
      <c r="D307" s="50" t="s">
        <v>16426</v>
      </c>
      <c r="E307" s="51">
        <v>620</v>
      </c>
      <c r="F307" s="51" t="s">
        <v>6732</v>
      </c>
      <c r="G307" s="6" t="s">
        <v>2024</v>
      </c>
    </row>
    <row r="308" spans="1:7" ht="36" x14ac:dyDescent="0.3">
      <c r="A308" s="30">
        <v>45064</v>
      </c>
      <c r="B308" s="50" t="s">
        <v>6686</v>
      </c>
      <c r="C308" s="51" t="s">
        <v>16427</v>
      </c>
      <c r="D308" s="50" t="s">
        <v>16428</v>
      </c>
      <c r="E308" s="51">
        <v>2312</v>
      </c>
      <c r="F308" s="51" t="s">
        <v>6695</v>
      </c>
      <c r="G308" s="6" t="s">
        <v>2024</v>
      </c>
    </row>
    <row r="309" spans="1:7" ht="36" x14ac:dyDescent="0.3">
      <c r="A309" s="30">
        <v>45064</v>
      </c>
      <c r="B309" s="50" t="s">
        <v>16429</v>
      </c>
      <c r="C309" s="51" t="s">
        <v>16430</v>
      </c>
      <c r="D309" s="50" t="s">
        <v>16431</v>
      </c>
      <c r="E309" s="51">
        <v>423</v>
      </c>
      <c r="F309" s="51" t="s">
        <v>13123</v>
      </c>
      <c r="G309" s="6" t="s">
        <v>2024</v>
      </c>
    </row>
    <row r="310" spans="1:7" ht="24" x14ac:dyDescent="0.3">
      <c r="A310" s="30">
        <v>45064</v>
      </c>
      <c r="B310" s="50" t="s">
        <v>4107</v>
      </c>
      <c r="C310" s="51" t="s">
        <v>16432</v>
      </c>
      <c r="D310" s="50" t="s">
        <v>16433</v>
      </c>
      <c r="E310" s="51">
        <v>21908</v>
      </c>
      <c r="F310" s="51" t="s">
        <v>6650</v>
      </c>
      <c r="G310" s="6" t="s">
        <v>2024</v>
      </c>
    </row>
    <row r="311" spans="1:7" ht="24" x14ac:dyDescent="0.3">
      <c r="A311" s="30">
        <v>45064</v>
      </c>
      <c r="B311" s="50" t="s">
        <v>1851</v>
      </c>
      <c r="C311" s="51" t="s">
        <v>16434</v>
      </c>
      <c r="D311" s="50" t="s">
        <v>16435</v>
      </c>
      <c r="E311" s="51">
        <v>7667</v>
      </c>
      <c r="F311" s="51" t="s">
        <v>6695</v>
      </c>
      <c r="G311" s="6" t="s">
        <v>2024</v>
      </c>
    </row>
    <row r="312" spans="1:7" ht="36" x14ac:dyDescent="0.3">
      <c r="A312" s="30">
        <v>45064</v>
      </c>
      <c r="B312" s="50" t="s">
        <v>16436</v>
      </c>
      <c r="C312" s="51" t="s">
        <v>16437</v>
      </c>
      <c r="D312" s="50" t="s">
        <v>16438</v>
      </c>
      <c r="E312" s="51">
        <v>2328</v>
      </c>
      <c r="F312" s="50" t="s">
        <v>6746</v>
      </c>
      <c r="G312" s="6" t="s">
        <v>2024</v>
      </c>
    </row>
    <row r="313" spans="1:7" ht="36" x14ac:dyDescent="0.3">
      <c r="A313" s="30">
        <v>45064</v>
      </c>
      <c r="B313" s="50" t="s">
        <v>3065</v>
      </c>
      <c r="C313" s="51" t="s">
        <v>16439</v>
      </c>
      <c r="D313" s="50" t="s">
        <v>16440</v>
      </c>
      <c r="E313" s="51">
        <v>632</v>
      </c>
      <c r="F313" s="51" t="s">
        <v>6588</v>
      </c>
      <c r="G313" s="6" t="s">
        <v>2024</v>
      </c>
    </row>
    <row r="314" spans="1:7" ht="24" x14ac:dyDescent="0.3">
      <c r="A314" s="30">
        <v>45064</v>
      </c>
      <c r="B314" s="50" t="s">
        <v>16441</v>
      </c>
      <c r="C314" s="51" t="s">
        <v>16442</v>
      </c>
      <c r="D314" s="50" t="s">
        <v>16443</v>
      </c>
      <c r="E314" s="51">
        <v>280</v>
      </c>
      <c r="F314" s="51" t="s">
        <v>15831</v>
      </c>
      <c r="G314" s="6" t="s">
        <v>2024</v>
      </c>
    </row>
    <row r="315" spans="1:7" ht="24" x14ac:dyDescent="0.3">
      <c r="A315" s="30">
        <v>45064</v>
      </c>
      <c r="B315" s="50" t="s">
        <v>12015</v>
      </c>
      <c r="C315" s="51" t="s">
        <v>16444</v>
      </c>
      <c r="D315" s="50" t="s">
        <v>16445</v>
      </c>
      <c r="E315" s="51">
        <v>51</v>
      </c>
      <c r="F315" s="51" t="s">
        <v>6845</v>
      </c>
      <c r="G315" s="6" t="s">
        <v>2024</v>
      </c>
    </row>
    <row r="316" spans="1:7" ht="24" x14ac:dyDescent="0.3">
      <c r="A316" s="30">
        <v>45064</v>
      </c>
      <c r="B316" s="50" t="s">
        <v>1851</v>
      </c>
      <c r="C316" s="51" t="s">
        <v>16446</v>
      </c>
      <c r="D316" s="50" t="s">
        <v>16447</v>
      </c>
      <c r="E316" s="51">
        <v>7066</v>
      </c>
      <c r="F316" s="51" t="s">
        <v>6695</v>
      </c>
      <c r="G316" s="6" t="s">
        <v>2024</v>
      </c>
    </row>
    <row r="317" spans="1:7" ht="24" x14ac:dyDescent="0.3">
      <c r="A317" s="30">
        <v>45064</v>
      </c>
      <c r="B317" s="50" t="s">
        <v>14968</v>
      </c>
      <c r="C317" s="51" t="s">
        <v>16448</v>
      </c>
      <c r="D317" s="50" t="s">
        <v>16449</v>
      </c>
      <c r="E317" s="51">
        <v>200</v>
      </c>
      <c r="F317" s="51" t="s">
        <v>16391</v>
      </c>
      <c r="G317" s="6" t="s">
        <v>2024</v>
      </c>
    </row>
    <row r="318" spans="1:7" ht="36" x14ac:dyDescent="0.3">
      <c r="A318" s="30">
        <v>45064</v>
      </c>
      <c r="B318" s="50" t="s">
        <v>16450</v>
      </c>
      <c r="C318" s="51" t="s">
        <v>16451</v>
      </c>
      <c r="D318" s="50" t="s">
        <v>16452</v>
      </c>
      <c r="E318" s="51">
        <v>424</v>
      </c>
      <c r="F318" s="51" t="s">
        <v>6889</v>
      </c>
      <c r="G318" s="6" t="s">
        <v>2024</v>
      </c>
    </row>
    <row r="319" spans="1:7" ht="24" x14ac:dyDescent="0.3">
      <c r="A319" s="30">
        <v>45064</v>
      </c>
      <c r="B319" s="50" t="s">
        <v>12002</v>
      </c>
      <c r="C319" s="51" t="s">
        <v>16453</v>
      </c>
      <c r="D319" s="50" t="s">
        <v>16454</v>
      </c>
      <c r="E319" s="51">
        <v>20</v>
      </c>
      <c r="F319" s="51" t="s">
        <v>6916</v>
      </c>
      <c r="G319" s="6" t="s">
        <v>2024</v>
      </c>
    </row>
    <row r="320" spans="1:7" ht="24" x14ac:dyDescent="0.3">
      <c r="A320" s="30">
        <v>45064</v>
      </c>
      <c r="B320" s="50" t="s">
        <v>16455</v>
      </c>
      <c r="C320" s="51" t="s">
        <v>16456</v>
      </c>
      <c r="D320" s="50" t="s">
        <v>16457</v>
      </c>
      <c r="E320" s="51">
        <v>637</v>
      </c>
      <c r="F320" s="50" t="s">
        <v>6879</v>
      </c>
      <c r="G320" s="6" t="s">
        <v>2024</v>
      </c>
    </row>
    <row r="321" spans="1:7" ht="36" x14ac:dyDescent="0.3">
      <c r="A321" s="30">
        <v>45064</v>
      </c>
      <c r="B321" s="50" t="s">
        <v>13898</v>
      </c>
      <c r="C321" s="51" t="s">
        <v>16458</v>
      </c>
      <c r="D321" s="50" t="s">
        <v>16459</v>
      </c>
      <c r="E321" s="51">
        <v>943</v>
      </c>
      <c r="F321" s="51" t="s">
        <v>6598</v>
      </c>
      <c r="G321" s="6" t="s">
        <v>2024</v>
      </c>
    </row>
    <row r="322" spans="1:7" ht="24" x14ac:dyDescent="0.3">
      <c r="A322" s="30">
        <v>45064</v>
      </c>
      <c r="B322" s="50" t="s">
        <v>16382</v>
      </c>
      <c r="C322" s="51" t="s">
        <v>16460</v>
      </c>
      <c r="D322" s="50" t="s">
        <v>16384</v>
      </c>
      <c r="E322" s="51">
        <v>188</v>
      </c>
      <c r="F322" s="51" t="s">
        <v>13915</v>
      </c>
      <c r="G322" s="6" t="s">
        <v>2024</v>
      </c>
    </row>
    <row r="323" spans="1:7" ht="24" x14ac:dyDescent="0.3">
      <c r="A323" s="30">
        <v>45064</v>
      </c>
      <c r="B323" s="50" t="s">
        <v>15035</v>
      </c>
      <c r="C323" s="51" t="s">
        <v>16461</v>
      </c>
      <c r="D323" s="50" t="s">
        <v>16462</v>
      </c>
      <c r="E323" s="51">
        <v>25350</v>
      </c>
      <c r="F323" s="51" t="s">
        <v>6793</v>
      </c>
      <c r="G323" s="6" t="s">
        <v>2024</v>
      </c>
    </row>
    <row r="324" spans="1:7" ht="36" x14ac:dyDescent="0.3">
      <c r="A324" s="30">
        <v>45064</v>
      </c>
      <c r="B324" s="50" t="s">
        <v>1851</v>
      </c>
      <c r="C324" s="51" t="s">
        <v>16463</v>
      </c>
      <c r="D324" s="50" t="s">
        <v>16464</v>
      </c>
      <c r="E324" s="51">
        <v>92255</v>
      </c>
      <c r="F324" s="51" t="s">
        <v>6695</v>
      </c>
      <c r="G324" s="6" t="s">
        <v>2024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2E971-6E07-47B9-9F50-13E391D55306}">
  <dimension ref="A1:K657"/>
  <sheetViews>
    <sheetView topLeftCell="A655" workbookViewId="0">
      <selection activeCell="K657" sqref="K657"/>
    </sheetView>
  </sheetViews>
  <sheetFormatPr defaultRowHeight="14.4" x14ac:dyDescent="0.3"/>
  <sheetData>
    <row r="1" spans="1:11" x14ac:dyDescent="0.3">
      <c r="A1" s="678" t="s">
        <v>6755</v>
      </c>
      <c r="B1" s="678"/>
      <c r="C1" s="678"/>
      <c r="D1" s="678"/>
      <c r="E1" s="678"/>
      <c r="F1" s="678"/>
      <c r="G1" s="678"/>
      <c r="H1" s="678"/>
      <c r="I1" s="678"/>
      <c r="J1" s="678"/>
      <c r="K1" s="678"/>
    </row>
    <row r="2" spans="1:11" x14ac:dyDescent="0.3">
      <c r="A2" s="678" t="s">
        <v>6756</v>
      </c>
      <c r="B2" s="678"/>
      <c r="C2" s="678"/>
      <c r="D2" s="678"/>
      <c r="E2" s="678"/>
      <c r="F2" s="678"/>
      <c r="G2" s="678"/>
      <c r="H2" s="678"/>
      <c r="I2" s="678"/>
      <c r="J2" s="678"/>
      <c r="K2" s="678"/>
    </row>
    <row r="3" spans="1:11" x14ac:dyDescent="0.3">
      <c r="E3" s="54"/>
      <c r="G3" s="54"/>
      <c r="H3" s="55"/>
      <c r="I3" s="54"/>
      <c r="K3" s="56"/>
    </row>
    <row r="4" spans="1:11" x14ac:dyDescent="0.3">
      <c r="A4" s="632" t="s">
        <v>6757</v>
      </c>
      <c r="B4" s="632"/>
      <c r="C4" s="632"/>
      <c r="D4" s="632"/>
      <c r="E4" s="632"/>
      <c r="F4" s="632"/>
      <c r="G4" s="632"/>
      <c r="H4" s="632"/>
      <c r="I4" s="632"/>
      <c r="J4" s="632"/>
      <c r="K4" s="632"/>
    </row>
    <row r="5" spans="1:11" x14ac:dyDescent="0.3">
      <c r="A5" s="617" t="s">
        <v>6758</v>
      </c>
      <c r="B5" s="617"/>
      <c r="C5" s="617"/>
      <c r="D5" s="617"/>
      <c r="E5" s="617"/>
      <c r="F5" s="617"/>
      <c r="G5" s="617"/>
      <c r="H5" s="617"/>
      <c r="I5" s="617"/>
      <c r="J5" s="617"/>
      <c r="K5" s="617"/>
    </row>
    <row r="6" spans="1:11" x14ac:dyDescent="0.3">
      <c r="A6" s="732" t="s">
        <v>6759</v>
      </c>
      <c r="B6" s="732" t="s">
        <v>6760</v>
      </c>
      <c r="C6" s="732"/>
      <c r="D6" s="732"/>
      <c r="E6" s="732"/>
      <c r="F6" s="732"/>
      <c r="G6" s="732"/>
      <c r="H6" s="742" t="s">
        <v>6761</v>
      </c>
      <c r="I6" s="742"/>
      <c r="J6" s="742"/>
      <c r="K6" s="742"/>
    </row>
    <row r="7" spans="1:11" ht="39.6" x14ac:dyDescent="0.3">
      <c r="A7" s="732"/>
      <c r="B7" s="58" t="s">
        <v>6762</v>
      </c>
      <c r="C7" s="58" t="s">
        <v>6763</v>
      </c>
      <c r="D7" s="58" t="s">
        <v>6764</v>
      </c>
      <c r="E7" s="58" t="s">
        <v>6765</v>
      </c>
      <c r="F7" s="58" t="s">
        <v>6766</v>
      </c>
      <c r="G7" s="58" t="s">
        <v>6767</v>
      </c>
      <c r="H7" s="58" t="s">
        <v>6763</v>
      </c>
      <c r="I7" s="58" t="s">
        <v>6765</v>
      </c>
      <c r="J7" s="58" t="s">
        <v>6766</v>
      </c>
      <c r="K7" s="59" t="s">
        <v>6767</v>
      </c>
    </row>
    <row r="8" spans="1:11" x14ac:dyDescent="0.3">
      <c r="A8" s="745" t="s">
        <v>6768</v>
      </c>
      <c r="B8" s="732">
        <v>2614</v>
      </c>
      <c r="C8" s="732" t="s">
        <v>6769</v>
      </c>
      <c r="D8" s="732" t="s">
        <v>2533</v>
      </c>
      <c r="E8" s="732">
        <v>36086</v>
      </c>
      <c r="F8" s="733" t="s">
        <v>6770</v>
      </c>
      <c r="G8" s="735">
        <f>E8*89/106</f>
        <v>30298.622641509435</v>
      </c>
      <c r="H8" s="61" t="s">
        <v>6769</v>
      </c>
      <c r="I8" s="61">
        <v>30289</v>
      </c>
      <c r="J8" s="62" t="s">
        <v>6771</v>
      </c>
      <c r="K8" s="63">
        <f>I8</f>
        <v>30289</v>
      </c>
    </row>
    <row r="9" spans="1:11" x14ac:dyDescent="0.3">
      <c r="A9" s="745"/>
      <c r="B9" s="732"/>
      <c r="C9" s="732"/>
      <c r="D9" s="732"/>
      <c r="E9" s="732"/>
      <c r="F9" s="733"/>
      <c r="G9" s="735"/>
      <c r="H9" s="61" t="s">
        <v>6772</v>
      </c>
      <c r="I9" s="61">
        <v>11</v>
      </c>
      <c r="J9" s="62" t="s">
        <v>6770</v>
      </c>
      <c r="K9" s="63">
        <f>I9*89/106</f>
        <v>9.2358490566037741</v>
      </c>
    </row>
    <row r="10" spans="1:11" x14ac:dyDescent="0.3">
      <c r="A10" s="745"/>
      <c r="B10" s="736" t="s">
        <v>6773</v>
      </c>
      <c r="C10" s="736"/>
      <c r="D10" s="736"/>
      <c r="E10" s="736"/>
      <c r="F10" s="736"/>
      <c r="G10" s="63">
        <f>SUM(G8:G9)</f>
        <v>30298.622641509435</v>
      </c>
      <c r="H10" s="736" t="s">
        <v>6773</v>
      </c>
      <c r="I10" s="736"/>
      <c r="J10" s="736"/>
      <c r="K10" s="64">
        <f>SUM(K8:K9)</f>
        <v>30298.235849056604</v>
      </c>
    </row>
    <row r="11" spans="1:11" x14ac:dyDescent="0.3">
      <c r="A11" s="743"/>
      <c r="B11" s="743"/>
      <c r="C11" s="743"/>
      <c r="D11" s="743"/>
      <c r="E11" s="743"/>
      <c r="F11" s="743"/>
      <c r="G11" s="743"/>
      <c r="H11" s="743"/>
      <c r="I11" s="743"/>
      <c r="J11" s="743"/>
      <c r="K11" s="743"/>
    </row>
    <row r="12" spans="1:11" x14ac:dyDescent="0.3">
      <c r="A12" s="744" t="s">
        <v>6774</v>
      </c>
      <c r="B12" s="732">
        <v>2614</v>
      </c>
      <c r="C12" s="732" t="s">
        <v>6769</v>
      </c>
      <c r="D12" s="732" t="s">
        <v>2533</v>
      </c>
      <c r="E12" s="732">
        <v>36086</v>
      </c>
      <c r="F12" s="733" t="s">
        <v>6775</v>
      </c>
      <c r="G12" s="735">
        <f>E12*34/212</f>
        <v>5787.3773584905657</v>
      </c>
      <c r="H12" s="61" t="s">
        <v>6776</v>
      </c>
      <c r="I12" s="61">
        <v>5786</v>
      </c>
      <c r="J12" s="62" t="s">
        <v>6771</v>
      </c>
      <c r="K12" s="63">
        <f>I12</f>
        <v>5786</v>
      </c>
    </row>
    <row r="13" spans="1:11" x14ac:dyDescent="0.3">
      <c r="A13" s="744"/>
      <c r="B13" s="732"/>
      <c r="C13" s="732"/>
      <c r="D13" s="732"/>
      <c r="E13" s="732"/>
      <c r="F13" s="733"/>
      <c r="G13" s="735"/>
      <c r="H13" s="61" t="s">
        <v>6772</v>
      </c>
      <c r="I13" s="61">
        <v>11</v>
      </c>
      <c r="J13" s="62" t="s">
        <v>6775</v>
      </c>
      <c r="K13" s="63">
        <f>I13*34/212</f>
        <v>1.7641509433962264</v>
      </c>
    </row>
    <row r="14" spans="1:11" x14ac:dyDescent="0.3">
      <c r="A14" s="744"/>
      <c r="B14" s="736" t="s">
        <v>6773</v>
      </c>
      <c r="C14" s="736"/>
      <c r="D14" s="736"/>
      <c r="E14" s="736"/>
      <c r="F14" s="736"/>
      <c r="G14" s="63">
        <f>SUM(G12:G13)</f>
        <v>5787.3773584905657</v>
      </c>
      <c r="H14" s="736" t="s">
        <v>6773</v>
      </c>
      <c r="I14" s="736"/>
      <c r="J14" s="736"/>
      <c r="K14" s="64">
        <f>SUM(K12:K13)</f>
        <v>5787.7641509433961</v>
      </c>
    </row>
    <row r="15" spans="1:11" x14ac:dyDescent="0.3">
      <c r="A15" s="734" t="s">
        <v>6777</v>
      </c>
      <c r="B15" s="734"/>
      <c r="C15" s="734"/>
      <c r="D15" s="734"/>
      <c r="E15" s="734"/>
      <c r="F15" s="734"/>
      <c r="G15" s="65">
        <f>SUM(G14,G10)</f>
        <v>36086</v>
      </c>
      <c r="H15" s="734" t="s">
        <v>6773</v>
      </c>
      <c r="I15" s="734"/>
      <c r="J15" s="734"/>
      <c r="K15" s="66">
        <f>SUM(K14,K10)</f>
        <v>36086</v>
      </c>
    </row>
    <row r="16" spans="1:11" x14ac:dyDescent="0.3">
      <c r="A16" s="67" t="s">
        <v>6778</v>
      </c>
      <c r="E16" s="54"/>
      <c r="G16" s="54"/>
      <c r="H16" s="55"/>
      <c r="I16" s="54"/>
      <c r="K16" s="56"/>
    </row>
    <row r="17" spans="1:11" x14ac:dyDescent="0.3">
      <c r="E17" s="54"/>
      <c r="G17" s="54"/>
      <c r="H17" s="55"/>
      <c r="I17" s="54"/>
      <c r="K17" s="56"/>
    </row>
    <row r="18" spans="1:11" x14ac:dyDescent="0.3">
      <c r="E18" s="54"/>
      <c r="G18" s="54"/>
      <c r="H18" s="55"/>
      <c r="I18" s="54"/>
      <c r="K18" s="56"/>
    </row>
    <row r="19" spans="1:11" x14ac:dyDescent="0.3">
      <c r="A19" s="737" t="s">
        <v>6779</v>
      </c>
      <c r="B19" s="737"/>
      <c r="C19" s="737"/>
      <c r="D19" s="737"/>
      <c r="E19" s="737"/>
      <c r="F19" s="737"/>
      <c r="G19" s="737"/>
      <c r="H19" s="737"/>
      <c r="I19" s="737"/>
      <c r="J19" s="737"/>
      <c r="K19" s="737"/>
    </row>
    <row r="20" spans="1:11" x14ac:dyDescent="0.3">
      <c r="A20" s="738" t="s">
        <v>6780</v>
      </c>
      <c r="B20" s="738"/>
      <c r="C20" s="738"/>
      <c r="D20" s="738"/>
      <c r="E20" s="738"/>
      <c r="F20" s="738"/>
      <c r="G20" s="738"/>
      <c r="H20" s="738"/>
      <c r="I20" s="738"/>
      <c r="J20" s="738"/>
      <c r="K20" s="738"/>
    </row>
    <row r="21" spans="1:11" x14ac:dyDescent="0.3">
      <c r="A21" s="739" t="s">
        <v>6759</v>
      </c>
      <c r="B21" s="739" t="s">
        <v>6760</v>
      </c>
      <c r="C21" s="739"/>
      <c r="D21" s="739"/>
      <c r="E21" s="739"/>
      <c r="F21" s="739"/>
      <c r="G21" s="739"/>
      <c r="H21" s="740" t="s">
        <v>6761</v>
      </c>
      <c r="I21" s="740"/>
      <c r="J21" s="740"/>
      <c r="K21" s="740"/>
    </row>
    <row r="22" spans="1:11" ht="39.6" x14ac:dyDescent="0.3">
      <c r="A22" s="739"/>
      <c r="B22" s="68" t="s">
        <v>6762</v>
      </c>
      <c r="C22" s="68" t="s">
        <v>6763</v>
      </c>
      <c r="D22" s="68" t="s">
        <v>6764</v>
      </c>
      <c r="E22" s="68" t="s">
        <v>6781</v>
      </c>
      <c r="F22" s="68" t="s">
        <v>6766</v>
      </c>
      <c r="G22" s="68" t="s">
        <v>6767</v>
      </c>
      <c r="H22" s="68" t="s">
        <v>6763</v>
      </c>
      <c r="I22" s="68" t="s">
        <v>6781</v>
      </c>
      <c r="J22" s="68" t="s">
        <v>6766</v>
      </c>
      <c r="K22" s="68" t="s">
        <v>6767</v>
      </c>
    </row>
    <row r="23" spans="1:11" ht="79.2" x14ac:dyDescent="0.3">
      <c r="A23" s="69" t="s">
        <v>6782</v>
      </c>
      <c r="B23" s="70">
        <v>2624</v>
      </c>
      <c r="C23" s="71">
        <v>7745</v>
      </c>
      <c r="D23" s="72" t="s">
        <v>6783</v>
      </c>
      <c r="E23" s="70">
        <v>7511</v>
      </c>
      <c r="F23" s="73" t="s">
        <v>6784</v>
      </c>
      <c r="G23" s="74">
        <f>E23*4380/7511</f>
        <v>4380</v>
      </c>
      <c r="H23" s="71" t="s">
        <v>6785</v>
      </c>
      <c r="I23" s="70">
        <v>4380</v>
      </c>
      <c r="J23" s="75" t="s">
        <v>6771</v>
      </c>
      <c r="K23" s="76">
        <f>I23</f>
        <v>4380</v>
      </c>
    </row>
    <row r="24" spans="1:11" x14ac:dyDescent="0.3">
      <c r="A24" s="741"/>
      <c r="B24" s="741"/>
      <c r="C24" s="741"/>
      <c r="D24" s="741"/>
      <c r="E24" s="741"/>
      <c r="F24" s="741"/>
      <c r="G24" s="741"/>
      <c r="H24" s="741"/>
      <c r="I24" s="741"/>
      <c r="J24" s="741"/>
      <c r="K24" s="741"/>
    </row>
    <row r="25" spans="1:11" ht="66.599999999999994" x14ac:dyDescent="0.3">
      <c r="A25" s="77" t="s">
        <v>6786</v>
      </c>
      <c r="B25" s="70">
        <v>2624</v>
      </c>
      <c r="C25" s="71">
        <v>7745</v>
      </c>
      <c r="D25" s="72" t="s">
        <v>6783</v>
      </c>
      <c r="E25" s="70">
        <v>7511</v>
      </c>
      <c r="F25" s="73" t="s">
        <v>6787</v>
      </c>
      <c r="G25" s="78">
        <f>E25*3131/7511</f>
        <v>3131</v>
      </c>
      <c r="H25" s="71" t="s">
        <v>6788</v>
      </c>
      <c r="I25" s="70">
        <v>3131</v>
      </c>
      <c r="J25" s="75" t="s">
        <v>6771</v>
      </c>
      <c r="K25" s="79">
        <f>I25/1</f>
        <v>3131</v>
      </c>
    </row>
    <row r="26" spans="1:11" x14ac:dyDescent="0.3">
      <c r="A26" s="734" t="s">
        <v>6773</v>
      </c>
      <c r="B26" s="734"/>
      <c r="C26" s="734"/>
      <c r="D26" s="734"/>
      <c r="E26" s="734"/>
      <c r="F26" s="734"/>
      <c r="G26" s="65">
        <f>SUM(G25,G23)</f>
        <v>7511</v>
      </c>
      <c r="H26" s="734" t="s">
        <v>6773</v>
      </c>
      <c r="I26" s="734"/>
      <c r="J26" s="734"/>
      <c r="K26" s="66">
        <f>SUM(K25,K23)</f>
        <v>7511</v>
      </c>
    </row>
    <row r="27" spans="1:11" ht="30" customHeight="1" x14ac:dyDescent="0.3"/>
    <row r="28" spans="1:11" ht="24" customHeight="1" x14ac:dyDescent="0.3">
      <c r="A28" s="632" t="s">
        <v>6934</v>
      </c>
      <c r="B28" s="632"/>
      <c r="C28" s="632"/>
      <c r="D28" s="632"/>
      <c r="E28" s="632"/>
      <c r="F28" s="632"/>
      <c r="G28" s="632"/>
      <c r="H28" s="632"/>
      <c r="I28" s="632"/>
      <c r="J28" s="632"/>
      <c r="K28" s="632"/>
    </row>
    <row r="29" spans="1:11" ht="15" thickBot="1" x14ac:dyDescent="0.35">
      <c r="A29" s="617" t="s">
        <v>6935</v>
      </c>
      <c r="B29" s="617"/>
      <c r="C29" s="617"/>
      <c r="D29" s="617"/>
      <c r="E29" s="617"/>
      <c r="F29" s="617"/>
      <c r="G29" s="617"/>
      <c r="H29" s="617"/>
      <c r="I29" s="617"/>
      <c r="J29" s="617"/>
      <c r="K29" s="617"/>
    </row>
    <row r="30" spans="1:11" x14ac:dyDescent="0.3">
      <c r="A30" s="643" t="s">
        <v>6759</v>
      </c>
      <c r="B30" s="645" t="s">
        <v>6760</v>
      </c>
      <c r="C30" s="646"/>
      <c r="D30" s="646"/>
      <c r="E30" s="646"/>
      <c r="F30" s="646"/>
      <c r="G30" s="647"/>
      <c r="H30" s="648" t="s">
        <v>6761</v>
      </c>
      <c r="I30" s="649"/>
      <c r="J30" s="649"/>
      <c r="K30" s="650"/>
    </row>
    <row r="31" spans="1:11" ht="40.200000000000003" thickBot="1" x14ac:dyDescent="0.35">
      <c r="A31" s="644"/>
      <c r="B31" s="80" t="s">
        <v>6762</v>
      </c>
      <c r="C31" s="81" t="s">
        <v>6936</v>
      </c>
      <c r="D31" s="81" t="s">
        <v>6764</v>
      </c>
      <c r="E31" s="81" t="s">
        <v>6781</v>
      </c>
      <c r="F31" s="81" t="s">
        <v>6766</v>
      </c>
      <c r="G31" s="82" t="s">
        <v>6767</v>
      </c>
      <c r="H31" s="80" t="s">
        <v>6763</v>
      </c>
      <c r="I31" s="81" t="s">
        <v>6781</v>
      </c>
      <c r="J31" s="81" t="s">
        <v>6766</v>
      </c>
      <c r="K31" s="82" t="s">
        <v>6767</v>
      </c>
    </row>
    <row r="32" spans="1:11" x14ac:dyDescent="0.3">
      <c r="A32" s="625" t="s">
        <v>6937</v>
      </c>
      <c r="B32" s="635">
        <v>945</v>
      </c>
      <c r="C32" s="714">
        <v>5056</v>
      </c>
      <c r="D32" s="715" t="s">
        <v>2533</v>
      </c>
      <c r="E32" s="83">
        <v>3664</v>
      </c>
      <c r="F32" s="84">
        <v>0.1</v>
      </c>
      <c r="G32" s="85">
        <f>E32/10</f>
        <v>366.4</v>
      </c>
      <c r="H32" s="86" t="s">
        <v>6938</v>
      </c>
      <c r="I32" s="83">
        <v>616</v>
      </c>
      <c r="J32" s="87">
        <v>0.25</v>
      </c>
      <c r="K32" s="88">
        <f>I32/4</f>
        <v>154</v>
      </c>
    </row>
    <row r="33" spans="1:11" x14ac:dyDescent="0.3">
      <c r="A33" s="633"/>
      <c r="B33" s="626"/>
      <c r="C33" s="660"/>
      <c r="D33" s="652"/>
      <c r="E33" s="58">
        <v>3664</v>
      </c>
      <c r="F33" s="89">
        <v>2.5000000000000001E-2</v>
      </c>
      <c r="G33" s="90">
        <f>E33/40</f>
        <v>91.6</v>
      </c>
      <c r="H33" s="91" t="s">
        <v>6939</v>
      </c>
      <c r="I33" s="92">
        <v>762</v>
      </c>
      <c r="J33" s="93" t="s">
        <v>6771</v>
      </c>
      <c r="K33" s="94">
        <f>I33</f>
        <v>762</v>
      </c>
    </row>
    <row r="34" spans="1:11" x14ac:dyDescent="0.3">
      <c r="A34" s="633"/>
      <c r="B34" s="626"/>
      <c r="C34" s="660"/>
      <c r="D34" s="652"/>
      <c r="E34" s="58">
        <v>3664</v>
      </c>
      <c r="F34" s="95" t="s">
        <v>6940</v>
      </c>
      <c r="G34" s="90">
        <f>E34/8</f>
        <v>458</v>
      </c>
      <c r="H34" s="91"/>
      <c r="I34" s="58"/>
      <c r="J34" s="95"/>
      <c r="K34" s="96"/>
    </row>
    <row r="35" spans="1:11" x14ac:dyDescent="0.3">
      <c r="A35" s="633"/>
      <c r="B35" s="746" t="s">
        <v>6773</v>
      </c>
      <c r="C35" s="736"/>
      <c r="D35" s="736"/>
      <c r="E35" s="736"/>
      <c r="F35" s="736"/>
      <c r="G35" s="97">
        <f>SUM(G30:G34)</f>
        <v>916</v>
      </c>
      <c r="H35" s="746" t="s">
        <v>6773</v>
      </c>
      <c r="I35" s="736"/>
      <c r="J35" s="736"/>
      <c r="K35" s="97">
        <f>SUM(K32:K33)</f>
        <v>916</v>
      </c>
    </row>
    <row r="36" spans="1:11" x14ac:dyDescent="0.3">
      <c r="A36" s="633" t="s">
        <v>6941</v>
      </c>
      <c r="B36" s="626">
        <v>945</v>
      </c>
      <c r="C36" s="660">
        <v>5056</v>
      </c>
      <c r="D36" s="652" t="s">
        <v>2533</v>
      </c>
      <c r="E36" s="58">
        <v>3664</v>
      </c>
      <c r="F36" s="89">
        <v>0.1</v>
      </c>
      <c r="G36" s="90">
        <f>E36/10</f>
        <v>366.4</v>
      </c>
      <c r="H36" s="91" t="s">
        <v>6938</v>
      </c>
      <c r="I36" s="58">
        <v>616</v>
      </c>
      <c r="J36" s="98">
        <v>0.25</v>
      </c>
      <c r="K36" s="94">
        <f>I36/4</f>
        <v>154</v>
      </c>
    </row>
    <row r="37" spans="1:11" x14ac:dyDescent="0.3">
      <c r="A37" s="633"/>
      <c r="B37" s="626"/>
      <c r="C37" s="660"/>
      <c r="D37" s="652"/>
      <c r="E37" s="58">
        <v>3664</v>
      </c>
      <c r="F37" s="89">
        <v>2.5000000000000001E-2</v>
      </c>
      <c r="G37" s="90">
        <f>E37/40</f>
        <v>91.6</v>
      </c>
      <c r="H37" s="91" t="s">
        <v>6939</v>
      </c>
      <c r="I37" s="92">
        <v>762</v>
      </c>
      <c r="J37" s="93" t="s">
        <v>6771</v>
      </c>
      <c r="K37" s="94">
        <f>I37</f>
        <v>762</v>
      </c>
    </row>
    <row r="38" spans="1:11" x14ac:dyDescent="0.3">
      <c r="A38" s="633"/>
      <c r="B38" s="626"/>
      <c r="C38" s="660"/>
      <c r="D38" s="652"/>
      <c r="E38" s="58">
        <v>3664</v>
      </c>
      <c r="F38" s="95" t="s">
        <v>6940</v>
      </c>
      <c r="G38" s="90">
        <f>E38/8</f>
        <v>458</v>
      </c>
      <c r="H38" s="91"/>
      <c r="I38" s="58"/>
      <c r="J38" s="95"/>
      <c r="K38" s="96"/>
    </row>
    <row r="39" spans="1:11" x14ac:dyDescent="0.3">
      <c r="A39" s="633"/>
      <c r="B39" s="746" t="s">
        <v>6773</v>
      </c>
      <c r="C39" s="736"/>
      <c r="D39" s="736"/>
      <c r="E39" s="736"/>
      <c r="F39" s="736"/>
      <c r="G39" s="97">
        <f>SUM(G36:G38)</f>
        <v>916</v>
      </c>
      <c r="H39" s="746" t="s">
        <v>6773</v>
      </c>
      <c r="I39" s="736"/>
      <c r="J39" s="736"/>
      <c r="K39" s="97">
        <f>SUM(K36:K37)</f>
        <v>916</v>
      </c>
    </row>
    <row r="40" spans="1:11" x14ac:dyDescent="0.3">
      <c r="A40" s="633" t="s">
        <v>6942</v>
      </c>
      <c r="B40" s="626">
        <v>945</v>
      </c>
      <c r="C40" s="660">
        <v>5056</v>
      </c>
      <c r="D40" s="652" t="s">
        <v>2533</v>
      </c>
      <c r="E40" s="58">
        <v>3664</v>
      </c>
      <c r="F40" s="89">
        <v>0.1</v>
      </c>
      <c r="G40" s="90">
        <f>E40/10</f>
        <v>366.4</v>
      </c>
      <c r="H40" s="91" t="s">
        <v>6938</v>
      </c>
      <c r="I40" s="58">
        <v>616</v>
      </c>
      <c r="J40" s="98">
        <v>0.25</v>
      </c>
      <c r="K40" s="94">
        <f>I40/4</f>
        <v>154</v>
      </c>
    </row>
    <row r="41" spans="1:11" x14ac:dyDescent="0.3">
      <c r="A41" s="633"/>
      <c r="B41" s="626"/>
      <c r="C41" s="660"/>
      <c r="D41" s="652"/>
      <c r="E41" s="58">
        <v>3664</v>
      </c>
      <c r="F41" s="89">
        <v>2.5000000000000001E-2</v>
      </c>
      <c r="G41" s="90">
        <f>E41/40</f>
        <v>91.6</v>
      </c>
      <c r="H41" s="91" t="s">
        <v>6939</v>
      </c>
      <c r="I41" s="92">
        <v>762</v>
      </c>
      <c r="J41" s="93" t="s">
        <v>6771</v>
      </c>
      <c r="K41" s="94">
        <f>I41</f>
        <v>762</v>
      </c>
    </row>
    <row r="42" spans="1:11" x14ac:dyDescent="0.3">
      <c r="A42" s="633"/>
      <c r="B42" s="626"/>
      <c r="C42" s="660"/>
      <c r="D42" s="652"/>
      <c r="E42" s="58">
        <v>3664</v>
      </c>
      <c r="F42" s="95" t="s">
        <v>6940</v>
      </c>
      <c r="G42" s="90">
        <f>E42/8</f>
        <v>458</v>
      </c>
      <c r="H42" s="91"/>
      <c r="I42" s="58"/>
      <c r="J42" s="95"/>
      <c r="K42" s="96"/>
    </row>
    <row r="43" spans="1:11" ht="15" thickBot="1" x14ac:dyDescent="0.35">
      <c r="A43" s="624"/>
      <c r="B43" s="709" t="s">
        <v>6773</v>
      </c>
      <c r="C43" s="710"/>
      <c r="D43" s="710"/>
      <c r="E43" s="710"/>
      <c r="F43" s="710"/>
      <c r="G43" s="99">
        <f>SUM(G40:G42)</f>
        <v>916</v>
      </c>
      <c r="H43" s="709" t="s">
        <v>6773</v>
      </c>
      <c r="I43" s="710"/>
      <c r="J43" s="710"/>
      <c r="K43" s="99">
        <f>SUM(K40:K41)</f>
        <v>916</v>
      </c>
    </row>
    <row r="44" spans="1:11" ht="26.4" x14ac:dyDescent="0.3">
      <c r="A44" s="747" t="s">
        <v>6943</v>
      </c>
      <c r="B44" s="100">
        <v>945</v>
      </c>
      <c r="C44" s="101">
        <v>5056</v>
      </c>
      <c r="D44" s="102" t="s">
        <v>2533</v>
      </c>
      <c r="E44" s="103">
        <v>3664</v>
      </c>
      <c r="F44" s="104" t="s">
        <v>6944</v>
      </c>
      <c r="G44" s="105">
        <f>E44/4</f>
        <v>916</v>
      </c>
      <c r="H44" s="106" t="s">
        <v>6938</v>
      </c>
      <c r="I44" s="103">
        <v>616</v>
      </c>
      <c r="J44" s="107">
        <v>0.25</v>
      </c>
      <c r="K44" s="108">
        <f>I44/4</f>
        <v>154</v>
      </c>
    </row>
    <row r="45" spans="1:11" x14ac:dyDescent="0.3">
      <c r="A45" s="748"/>
      <c r="B45" s="109"/>
      <c r="C45" s="92"/>
      <c r="D45" s="110"/>
      <c r="E45" s="58"/>
      <c r="F45" s="111"/>
      <c r="G45" s="112"/>
      <c r="H45" s="91" t="s">
        <v>6939</v>
      </c>
      <c r="I45" s="92">
        <v>762</v>
      </c>
      <c r="J45" s="93" t="s">
        <v>6771</v>
      </c>
      <c r="K45" s="94">
        <f>I45</f>
        <v>762</v>
      </c>
    </row>
    <row r="46" spans="1:11" ht="15" thickBot="1" x14ac:dyDescent="0.35">
      <c r="A46" s="749"/>
      <c r="B46" s="113"/>
      <c r="C46" s="81"/>
      <c r="D46" s="114"/>
      <c r="E46" s="115"/>
      <c r="F46" s="116"/>
      <c r="G46" s="117"/>
      <c r="H46" s="750" t="s">
        <v>6773</v>
      </c>
      <c r="I46" s="751"/>
      <c r="J46" s="751"/>
      <c r="K46" s="118">
        <f>SUM(K44:K45)</f>
        <v>916</v>
      </c>
    </row>
    <row r="47" spans="1:11" ht="15" thickBot="1" x14ac:dyDescent="0.35">
      <c r="A47" s="727" t="s">
        <v>6777</v>
      </c>
      <c r="B47" s="728"/>
      <c r="C47" s="728"/>
      <c r="D47" s="728"/>
      <c r="E47" s="728"/>
      <c r="F47" s="728"/>
      <c r="G47" s="119">
        <f>SUM(G44,G43,G39,G35)</f>
        <v>3664</v>
      </c>
      <c r="H47" s="688" t="s">
        <v>6777</v>
      </c>
      <c r="I47" s="689"/>
      <c r="J47" s="689"/>
      <c r="K47" s="120">
        <f>SUM(K46,K43,K39,K35)</f>
        <v>3664</v>
      </c>
    </row>
    <row r="48" spans="1:11" x14ac:dyDescent="0.3">
      <c r="A48" s="67"/>
      <c r="B48" s="67"/>
      <c r="C48" s="67"/>
      <c r="D48" s="67"/>
      <c r="E48" s="121"/>
      <c r="F48" s="67"/>
      <c r="G48" s="121"/>
      <c r="H48" s="122"/>
      <c r="I48" s="121"/>
      <c r="J48" s="67"/>
      <c r="K48" s="123"/>
    </row>
    <row r="49" spans="1:11" x14ac:dyDescent="0.3">
      <c r="A49" s="67"/>
      <c r="B49" s="67"/>
      <c r="C49" s="67"/>
      <c r="D49" s="67"/>
      <c r="E49" s="121"/>
      <c r="F49" s="67"/>
      <c r="G49" s="121"/>
      <c r="H49" s="122"/>
      <c r="I49" s="121"/>
      <c r="J49" s="67"/>
      <c r="K49" s="123"/>
    </row>
    <row r="50" spans="1:11" ht="36" customHeight="1" x14ac:dyDescent="0.3">
      <c r="A50" s="632" t="s">
        <v>6945</v>
      </c>
      <c r="B50" s="632"/>
      <c r="C50" s="632"/>
      <c r="D50" s="632"/>
      <c r="E50" s="632"/>
      <c r="F50" s="632"/>
      <c r="G50" s="632"/>
      <c r="H50" s="632"/>
      <c r="I50" s="632"/>
      <c r="J50" s="632"/>
      <c r="K50" s="632"/>
    </row>
    <row r="51" spans="1:11" ht="15" thickBot="1" x14ac:dyDescent="0.35">
      <c r="A51" s="617" t="s">
        <v>6946</v>
      </c>
      <c r="B51" s="617"/>
      <c r="C51" s="617"/>
      <c r="D51" s="617"/>
      <c r="E51" s="617"/>
      <c r="F51" s="617"/>
      <c r="G51" s="617"/>
      <c r="H51" s="617"/>
      <c r="I51" s="617"/>
      <c r="J51" s="617"/>
      <c r="K51" s="617"/>
    </row>
    <row r="52" spans="1:11" x14ac:dyDescent="0.3">
      <c r="A52" s="643" t="s">
        <v>6759</v>
      </c>
      <c r="B52" s="645" t="s">
        <v>6760</v>
      </c>
      <c r="C52" s="646"/>
      <c r="D52" s="646"/>
      <c r="E52" s="646"/>
      <c r="F52" s="646"/>
      <c r="G52" s="754"/>
      <c r="H52" s="648" t="s">
        <v>6761</v>
      </c>
      <c r="I52" s="649"/>
      <c r="J52" s="649"/>
      <c r="K52" s="650"/>
    </row>
    <row r="53" spans="1:11" ht="40.200000000000003" thickBot="1" x14ac:dyDescent="0.35">
      <c r="A53" s="644"/>
      <c r="B53" s="80" t="s">
        <v>6762</v>
      </c>
      <c r="C53" s="81" t="s">
        <v>6936</v>
      </c>
      <c r="D53" s="81" t="s">
        <v>6764</v>
      </c>
      <c r="E53" s="81" t="s">
        <v>6781</v>
      </c>
      <c r="F53" s="81" t="s">
        <v>6766</v>
      </c>
      <c r="G53" s="124" t="s">
        <v>6767</v>
      </c>
      <c r="H53" s="80" t="s">
        <v>6763</v>
      </c>
      <c r="I53" s="81" t="s">
        <v>6781</v>
      </c>
      <c r="J53" s="81" t="s">
        <v>6766</v>
      </c>
      <c r="K53" s="82" t="s">
        <v>6767</v>
      </c>
    </row>
    <row r="54" spans="1:11" ht="66" x14ac:dyDescent="0.3">
      <c r="A54" s="125" t="s">
        <v>6947</v>
      </c>
      <c r="B54" s="100">
        <v>1043</v>
      </c>
      <c r="C54" s="101">
        <v>3163</v>
      </c>
      <c r="D54" s="103" t="s">
        <v>2533</v>
      </c>
      <c r="E54" s="103">
        <v>15049</v>
      </c>
      <c r="F54" s="126">
        <v>0.625</v>
      </c>
      <c r="G54" s="127">
        <f>E54*F54</f>
        <v>9405.625</v>
      </c>
      <c r="H54" s="106" t="s">
        <v>6948</v>
      </c>
      <c r="I54" s="103">
        <v>9406</v>
      </c>
      <c r="J54" s="104" t="s">
        <v>6771</v>
      </c>
      <c r="K54" s="108">
        <f>I54</f>
        <v>9406</v>
      </c>
    </row>
    <row r="55" spans="1:11" ht="39.6" x14ac:dyDescent="0.3">
      <c r="A55" s="128" t="s">
        <v>6949</v>
      </c>
      <c r="B55" s="129">
        <v>1043</v>
      </c>
      <c r="C55" s="130">
        <v>3163</v>
      </c>
      <c r="D55" s="83" t="s">
        <v>2533</v>
      </c>
      <c r="E55" s="83">
        <v>15049</v>
      </c>
      <c r="F55" s="84">
        <v>0.25</v>
      </c>
      <c r="G55" s="131">
        <f>E55*F55</f>
        <v>3762.25</v>
      </c>
      <c r="H55" s="86" t="s">
        <v>6950</v>
      </c>
      <c r="I55" s="83">
        <v>5643</v>
      </c>
      <c r="J55" s="87">
        <v>0.66666666666666663</v>
      </c>
      <c r="K55" s="88">
        <f>I55*J55</f>
        <v>3762</v>
      </c>
    </row>
    <row r="56" spans="1:11" ht="92.4" x14ac:dyDescent="0.3">
      <c r="A56" s="132" t="s">
        <v>6951</v>
      </c>
      <c r="B56" s="109">
        <v>1043</v>
      </c>
      <c r="C56" s="92">
        <v>3163</v>
      </c>
      <c r="D56" s="58" t="s">
        <v>2533</v>
      </c>
      <c r="E56" s="58">
        <v>15049</v>
      </c>
      <c r="F56" s="89">
        <v>0.125</v>
      </c>
      <c r="G56" s="133">
        <f>E56*F56</f>
        <v>1881.125</v>
      </c>
      <c r="H56" s="91" t="s">
        <v>6950</v>
      </c>
      <c r="I56" s="58">
        <v>5643</v>
      </c>
      <c r="J56" s="98">
        <v>0.33333333333333331</v>
      </c>
      <c r="K56" s="94">
        <f>I56*J56</f>
        <v>1881</v>
      </c>
    </row>
    <row r="57" spans="1:11" ht="15" thickBot="1" x14ac:dyDescent="0.35">
      <c r="A57" s="727" t="s">
        <v>6777</v>
      </c>
      <c r="B57" s="728"/>
      <c r="C57" s="728"/>
      <c r="D57" s="728"/>
      <c r="E57" s="728"/>
      <c r="F57" s="728"/>
      <c r="G57" s="119">
        <f>SUM(G54:G56)</f>
        <v>15049</v>
      </c>
      <c r="H57" s="727" t="s">
        <v>6777</v>
      </c>
      <c r="I57" s="728"/>
      <c r="J57" s="728"/>
      <c r="K57" s="134">
        <f>SUM(K54:K56)</f>
        <v>15049</v>
      </c>
    </row>
    <row r="58" spans="1:11" x14ac:dyDescent="0.3">
      <c r="A58" s="67"/>
      <c r="B58" s="67"/>
      <c r="C58" s="67"/>
      <c r="D58" s="67"/>
      <c r="E58" s="121"/>
      <c r="F58" s="67"/>
      <c r="G58" s="121"/>
      <c r="H58" s="122"/>
      <c r="I58" s="121"/>
      <c r="J58" s="67"/>
      <c r="K58" s="123"/>
    </row>
    <row r="59" spans="1:11" x14ac:dyDescent="0.3">
      <c r="A59" s="67"/>
      <c r="B59" s="67"/>
      <c r="C59" s="67"/>
      <c r="D59" s="67"/>
      <c r="E59" s="121"/>
      <c r="F59" s="67"/>
      <c r="G59" s="121"/>
      <c r="H59" s="122"/>
      <c r="I59" s="121"/>
      <c r="J59" s="67"/>
      <c r="K59" s="123"/>
    </row>
    <row r="60" spans="1:11" ht="33.75" customHeight="1" x14ac:dyDescent="0.3">
      <c r="A60" s="632" t="s">
        <v>6952</v>
      </c>
      <c r="B60" s="632"/>
      <c r="C60" s="632"/>
      <c r="D60" s="632"/>
      <c r="E60" s="632"/>
      <c r="F60" s="632"/>
      <c r="G60" s="632"/>
      <c r="H60" s="632"/>
      <c r="I60" s="632"/>
      <c r="J60" s="632"/>
      <c r="K60" s="632"/>
    </row>
    <row r="61" spans="1:11" ht="15" thickBot="1" x14ac:dyDescent="0.35">
      <c r="A61" s="617" t="s">
        <v>6953</v>
      </c>
      <c r="B61" s="617"/>
      <c r="C61" s="617"/>
      <c r="D61" s="617"/>
      <c r="E61" s="617"/>
      <c r="F61" s="617"/>
      <c r="G61" s="617"/>
      <c r="H61" s="617"/>
      <c r="I61" s="617"/>
      <c r="J61" s="617"/>
      <c r="K61" s="617"/>
    </row>
    <row r="62" spans="1:11" x14ac:dyDescent="0.3">
      <c r="A62" s="752" t="s">
        <v>6759</v>
      </c>
      <c r="B62" s="721" t="s">
        <v>6760</v>
      </c>
      <c r="C62" s="722"/>
      <c r="D62" s="722"/>
      <c r="E62" s="722"/>
      <c r="F62" s="722"/>
      <c r="G62" s="723"/>
      <c r="H62" s="724" t="s">
        <v>6761</v>
      </c>
      <c r="I62" s="725"/>
      <c r="J62" s="725"/>
      <c r="K62" s="726"/>
    </row>
    <row r="63" spans="1:11" ht="40.200000000000003" thickBot="1" x14ac:dyDescent="0.35">
      <c r="A63" s="753"/>
      <c r="B63" s="113" t="s">
        <v>6762</v>
      </c>
      <c r="C63" s="115" t="s">
        <v>6936</v>
      </c>
      <c r="D63" s="115" t="s">
        <v>6764</v>
      </c>
      <c r="E63" s="115" t="s">
        <v>6765</v>
      </c>
      <c r="F63" s="115" t="s">
        <v>6766</v>
      </c>
      <c r="G63" s="135" t="s">
        <v>6767</v>
      </c>
      <c r="H63" s="113" t="s">
        <v>6763</v>
      </c>
      <c r="I63" s="115" t="s">
        <v>6765</v>
      </c>
      <c r="J63" s="115" t="s">
        <v>6766</v>
      </c>
      <c r="K63" s="136" t="s">
        <v>6767</v>
      </c>
    </row>
    <row r="64" spans="1:11" x14ac:dyDescent="0.3">
      <c r="A64" s="758" t="s">
        <v>6954</v>
      </c>
      <c r="B64" s="137">
        <v>336</v>
      </c>
      <c r="C64" s="138" t="s">
        <v>6955</v>
      </c>
      <c r="D64" s="139" t="s">
        <v>5827</v>
      </c>
      <c r="E64" s="138">
        <v>1144</v>
      </c>
      <c r="F64" s="140" t="s">
        <v>6956</v>
      </c>
      <c r="G64" s="141">
        <f>E64/2</f>
        <v>572</v>
      </c>
      <c r="H64" s="137" t="s">
        <v>6957</v>
      </c>
      <c r="I64" s="138">
        <v>490</v>
      </c>
      <c r="J64" s="140" t="s">
        <v>6771</v>
      </c>
      <c r="K64" s="141">
        <f>I64/1</f>
        <v>490</v>
      </c>
    </row>
    <row r="65" spans="1:11" x14ac:dyDescent="0.3">
      <c r="A65" s="759"/>
      <c r="B65" s="142">
        <v>336</v>
      </c>
      <c r="C65" s="57">
        <v>185</v>
      </c>
      <c r="D65" s="57" t="s">
        <v>5827</v>
      </c>
      <c r="E65" s="57">
        <v>199</v>
      </c>
      <c r="F65" s="60" t="s">
        <v>6956</v>
      </c>
      <c r="G65" s="143">
        <f>E65/2</f>
        <v>99.5</v>
      </c>
      <c r="H65" s="142" t="s">
        <v>6958</v>
      </c>
      <c r="I65" s="57">
        <v>363</v>
      </c>
      <c r="J65" s="60" t="s">
        <v>6956</v>
      </c>
      <c r="K65" s="144">
        <f>I65/2</f>
        <v>181.5</v>
      </c>
    </row>
    <row r="66" spans="1:11" ht="15" thickBot="1" x14ac:dyDescent="0.35">
      <c r="A66" s="760"/>
      <c r="B66" s="750" t="s">
        <v>6773</v>
      </c>
      <c r="C66" s="751"/>
      <c r="D66" s="751"/>
      <c r="E66" s="751"/>
      <c r="F66" s="751"/>
      <c r="G66" s="145">
        <f>SUM(G64:G65)</f>
        <v>671.5</v>
      </c>
      <c r="H66" s="750" t="s">
        <v>6773</v>
      </c>
      <c r="I66" s="751"/>
      <c r="J66" s="751"/>
      <c r="K66" s="118">
        <f>SUM(K64:K65)</f>
        <v>671.5</v>
      </c>
    </row>
    <row r="67" spans="1:11" ht="15" thickBot="1" x14ac:dyDescent="0.35">
      <c r="A67" s="761"/>
      <c r="B67" s="762"/>
      <c r="C67" s="762"/>
      <c r="D67" s="762"/>
      <c r="E67" s="762"/>
      <c r="F67" s="762"/>
      <c r="G67" s="762"/>
      <c r="H67" s="762"/>
      <c r="I67" s="762"/>
      <c r="J67" s="762"/>
      <c r="K67" s="763"/>
    </row>
    <row r="68" spans="1:11" x14ac:dyDescent="0.3">
      <c r="A68" s="764" t="s">
        <v>6959</v>
      </c>
      <c r="B68" s="137">
        <v>336</v>
      </c>
      <c r="C68" s="138" t="s">
        <v>6955</v>
      </c>
      <c r="D68" s="139" t="s">
        <v>5827</v>
      </c>
      <c r="E68" s="138">
        <v>1144</v>
      </c>
      <c r="F68" s="140" t="s">
        <v>6960</v>
      </c>
      <c r="G68" s="141">
        <f>E68/6</f>
        <v>190.66666666666666</v>
      </c>
      <c r="H68" s="137" t="s">
        <v>6961</v>
      </c>
      <c r="I68" s="138">
        <v>490</v>
      </c>
      <c r="J68" s="140" t="s">
        <v>6962</v>
      </c>
      <c r="K68" s="141">
        <f>I68/3</f>
        <v>163.33333333333334</v>
      </c>
    </row>
    <row r="69" spans="1:11" x14ac:dyDescent="0.3">
      <c r="A69" s="755"/>
      <c r="B69" s="142">
        <v>336</v>
      </c>
      <c r="C69" s="57">
        <v>185</v>
      </c>
      <c r="D69" s="57" t="s">
        <v>5827</v>
      </c>
      <c r="E69" s="57">
        <v>199</v>
      </c>
      <c r="F69" s="60" t="s">
        <v>6960</v>
      </c>
      <c r="G69" s="146">
        <f>E69/6</f>
        <v>33.166666666666664</v>
      </c>
      <c r="H69" s="142" t="s">
        <v>6958</v>
      </c>
      <c r="I69" s="57">
        <v>363</v>
      </c>
      <c r="J69" s="60" t="s">
        <v>6960</v>
      </c>
      <c r="K69" s="144">
        <f>I69/6</f>
        <v>60.5</v>
      </c>
    </row>
    <row r="70" spans="1:11" x14ac:dyDescent="0.3">
      <c r="A70" s="755"/>
      <c r="B70" s="746" t="s">
        <v>6773</v>
      </c>
      <c r="C70" s="736"/>
      <c r="D70" s="736"/>
      <c r="E70" s="736"/>
      <c r="F70" s="736"/>
      <c r="G70" s="144">
        <f>SUM(G68:G69)</f>
        <v>223.83333333333331</v>
      </c>
      <c r="H70" s="746" t="s">
        <v>6773</v>
      </c>
      <c r="I70" s="736"/>
      <c r="J70" s="736"/>
      <c r="K70" s="97">
        <f>SUM(K68:K69)</f>
        <v>223.83333333333334</v>
      </c>
    </row>
    <row r="71" spans="1:11" x14ac:dyDescent="0.3">
      <c r="A71" s="755" t="s">
        <v>6963</v>
      </c>
      <c r="B71" s="147">
        <v>336</v>
      </c>
      <c r="C71" s="57" t="s">
        <v>6955</v>
      </c>
      <c r="D71" s="57" t="s">
        <v>5827</v>
      </c>
      <c r="E71" s="57">
        <v>1144</v>
      </c>
      <c r="F71" s="60" t="s">
        <v>6960</v>
      </c>
      <c r="G71" s="148">
        <v>191</v>
      </c>
      <c r="H71" s="142" t="s">
        <v>6961</v>
      </c>
      <c r="I71" s="57">
        <v>490</v>
      </c>
      <c r="J71" s="60" t="s">
        <v>6962</v>
      </c>
      <c r="K71" s="144">
        <f>I71/3</f>
        <v>163.33333333333334</v>
      </c>
    </row>
    <row r="72" spans="1:11" x14ac:dyDescent="0.3">
      <c r="A72" s="755"/>
      <c r="B72" s="147">
        <v>336</v>
      </c>
      <c r="C72" s="57">
        <v>185</v>
      </c>
      <c r="D72" s="57" t="s">
        <v>5827</v>
      </c>
      <c r="E72" s="57">
        <v>199</v>
      </c>
      <c r="F72" s="60" t="s">
        <v>6960</v>
      </c>
      <c r="G72" s="148">
        <v>33</v>
      </c>
      <c r="H72" s="142" t="s">
        <v>6958</v>
      </c>
      <c r="I72" s="57">
        <v>363</v>
      </c>
      <c r="J72" s="60" t="s">
        <v>6960</v>
      </c>
      <c r="K72" s="144">
        <f>I72/6</f>
        <v>60.5</v>
      </c>
    </row>
    <row r="73" spans="1:11" x14ac:dyDescent="0.3">
      <c r="A73" s="755"/>
      <c r="B73" s="149"/>
      <c r="C73" s="57"/>
      <c r="D73" s="57"/>
      <c r="E73" s="57"/>
      <c r="F73" s="60" t="s">
        <v>6773</v>
      </c>
      <c r="G73" s="148">
        <f>G71+G72</f>
        <v>224</v>
      </c>
      <c r="H73" s="149"/>
      <c r="I73" s="150"/>
      <c r="J73" s="150" t="s">
        <v>6773</v>
      </c>
      <c r="K73" s="97">
        <f>K71+K72</f>
        <v>223.83333333333334</v>
      </c>
    </row>
    <row r="74" spans="1:11" x14ac:dyDescent="0.3">
      <c r="A74" s="756" t="s">
        <v>6964</v>
      </c>
      <c r="B74" s="147">
        <v>336</v>
      </c>
      <c r="C74" s="57" t="s">
        <v>6955</v>
      </c>
      <c r="D74" s="57" t="s">
        <v>5827</v>
      </c>
      <c r="E74" s="57">
        <v>1144</v>
      </c>
      <c r="F74" s="60" t="s">
        <v>6960</v>
      </c>
      <c r="G74" s="148">
        <v>191</v>
      </c>
      <c r="H74" s="142" t="s">
        <v>6961</v>
      </c>
      <c r="I74" s="57">
        <v>490</v>
      </c>
      <c r="J74" s="60" t="s">
        <v>6962</v>
      </c>
      <c r="K74" s="144">
        <f>I74/3</f>
        <v>163.33333333333334</v>
      </c>
    </row>
    <row r="75" spans="1:11" x14ac:dyDescent="0.3">
      <c r="A75" s="756"/>
      <c r="B75" s="147">
        <v>336</v>
      </c>
      <c r="C75" s="57">
        <v>185</v>
      </c>
      <c r="D75" s="57" t="s">
        <v>5827</v>
      </c>
      <c r="E75" s="57">
        <v>199</v>
      </c>
      <c r="F75" s="60" t="s">
        <v>6960</v>
      </c>
      <c r="G75" s="148">
        <v>33</v>
      </c>
      <c r="H75" s="142" t="s">
        <v>6958</v>
      </c>
      <c r="I75" s="57">
        <v>363</v>
      </c>
      <c r="J75" s="60" t="s">
        <v>6960</v>
      </c>
      <c r="K75" s="144">
        <f>I75/6</f>
        <v>60.5</v>
      </c>
    </row>
    <row r="76" spans="1:11" ht="15" thickBot="1" x14ac:dyDescent="0.35">
      <c r="A76" s="757"/>
      <c r="B76" s="151"/>
      <c r="C76" s="152"/>
      <c r="D76" s="152"/>
      <c r="E76" s="152"/>
      <c r="F76" s="153" t="s">
        <v>6773</v>
      </c>
      <c r="G76" s="154">
        <f>G74+G75</f>
        <v>224</v>
      </c>
      <c r="H76" s="151"/>
      <c r="I76" s="155"/>
      <c r="J76" s="155" t="s">
        <v>6773</v>
      </c>
      <c r="K76" s="118">
        <f>K74+K75</f>
        <v>223.83333333333334</v>
      </c>
    </row>
    <row r="77" spans="1:11" ht="15" thickBot="1" x14ac:dyDescent="0.35">
      <c r="A77" s="727" t="s">
        <v>6777</v>
      </c>
      <c r="B77" s="728"/>
      <c r="C77" s="728"/>
      <c r="D77" s="728"/>
      <c r="E77" s="728"/>
      <c r="F77" s="728"/>
      <c r="G77" s="119">
        <f>G66+G70+G73+G76</f>
        <v>1343.3333333333333</v>
      </c>
      <c r="H77" s="688" t="s">
        <v>6773</v>
      </c>
      <c r="I77" s="689"/>
      <c r="J77" s="729"/>
      <c r="K77" s="156">
        <f>K66+K70+K73+K76</f>
        <v>1343</v>
      </c>
    </row>
    <row r="78" spans="1:11" x14ac:dyDescent="0.3">
      <c r="A78" s="67"/>
      <c r="B78" s="67"/>
      <c r="C78" s="67"/>
      <c r="D78" s="67"/>
      <c r="E78" s="121"/>
      <c r="F78" s="67"/>
      <c r="G78" s="121"/>
      <c r="H78" s="122"/>
      <c r="I78" s="121"/>
      <c r="J78" s="67"/>
      <c r="K78" s="123"/>
    </row>
    <row r="79" spans="1:11" x14ac:dyDescent="0.3">
      <c r="A79" s="67"/>
      <c r="B79" s="67"/>
      <c r="C79" s="67"/>
      <c r="D79" s="67"/>
      <c r="E79" s="121"/>
      <c r="F79" s="67"/>
      <c r="G79" s="121"/>
      <c r="H79" s="122"/>
      <c r="I79" s="121"/>
      <c r="J79" s="67"/>
      <c r="K79" s="123"/>
    </row>
    <row r="80" spans="1:11" ht="30.75" customHeight="1" x14ac:dyDescent="0.3">
      <c r="A80" s="632" t="s">
        <v>6965</v>
      </c>
      <c r="B80" s="632"/>
      <c r="C80" s="632"/>
      <c r="D80" s="632"/>
      <c r="E80" s="632"/>
      <c r="F80" s="632"/>
      <c r="G80" s="632"/>
      <c r="H80" s="632"/>
      <c r="I80" s="632"/>
      <c r="J80" s="632"/>
      <c r="K80" s="632"/>
    </row>
    <row r="81" spans="1:11" ht="15" thickBot="1" x14ac:dyDescent="0.35">
      <c r="A81" s="617" t="s">
        <v>6966</v>
      </c>
      <c r="B81" s="617"/>
      <c r="C81" s="617"/>
      <c r="D81" s="617"/>
      <c r="E81" s="617"/>
      <c r="F81" s="617"/>
      <c r="G81" s="617"/>
      <c r="H81" s="617"/>
      <c r="I81" s="617"/>
      <c r="J81" s="617"/>
      <c r="K81" s="617"/>
    </row>
    <row r="82" spans="1:11" x14ac:dyDescent="0.3">
      <c r="A82" s="643" t="s">
        <v>6759</v>
      </c>
      <c r="B82" s="645" t="s">
        <v>6760</v>
      </c>
      <c r="C82" s="646"/>
      <c r="D82" s="646"/>
      <c r="E82" s="646"/>
      <c r="F82" s="646"/>
      <c r="G82" s="647"/>
      <c r="H82" s="648" t="s">
        <v>6761</v>
      </c>
      <c r="I82" s="649"/>
      <c r="J82" s="649"/>
      <c r="K82" s="650"/>
    </row>
    <row r="83" spans="1:11" ht="42.6" thickBot="1" x14ac:dyDescent="0.35">
      <c r="A83" s="644"/>
      <c r="B83" s="80" t="s">
        <v>6762</v>
      </c>
      <c r="C83" s="81" t="s">
        <v>6936</v>
      </c>
      <c r="D83" s="81" t="s">
        <v>6764</v>
      </c>
      <c r="E83" s="81" t="s">
        <v>6781</v>
      </c>
      <c r="F83" s="81" t="s">
        <v>6766</v>
      </c>
      <c r="G83" s="82" t="s">
        <v>6967</v>
      </c>
      <c r="H83" s="80" t="s">
        <v>6968</v>
      </c>
      <c r="I83" s="81" t="s">
        <v>6781</v>
      </c>
      <c r="J83" s="81" t="s">
        <v>6766</v>
      </c>
      <c r="K83" s="82" t="s">
        <v>6967</v>
      </c>
    </row>
    <row r="84" spans="1:11" ht="52.8" x14ac:dyDescent="0.3">
      <c r="A84" s="157" t="s">
        <v>6969</v>
      </c>
      <c r="B84" s="129">
        <v>1959</v>
      </c>
      <c r="C84" s="130">
        <v>968</v>
      </c>
      <c r="D84" s="83" t="s">
        <v>2533</v>
      </c>
      <c r="E84" s="83">
        <v>29608</v>
      </c>
      <c r="F84" s="84">
        <v>0.5</v>
      </c>
      <c r="G84" s="88">
        <f>E84*F84</f>
        <v>14804</v>
      </c>
      <c r="H84" s="86" t="s">
        <v>6970</v>
      </c>
      <c r="I84" s="83">
        <v>19738</v>
      </c>
      <c r="J84" s="158" t="s">
        <v>6971</v>
      </c>
      <c r="K84" s="88">
        <f>I84/4*3</f>
        <v>14803.5</v>
      </c>
    </row>
    <row r="85" spans="1:11" ht="26.4" x14ac:dyDescent="0.3">
      <c r="A85" s="159" t="s">
        <v>6972</v>
      </c>
      <c r="B85" s="109">
        <v>1959</v>
      </c>
      <c r="C85" s="92">
        <v>968</v>
      </c>
      <c r="D85" s="58" t="s">
        <v>2533</v>
      </c>
      <c r="E85" s="58">
        <v>29608</v>
      </c>
      <c r="F85" s="89">
        <v>0.16666666666666666</v>
      </c>
      <c r="G85" s="94">
        <f>E85*F85</f>
        <v>4934.6666666666661</v>
      </c>
      <c r="H85" s="91" t="s">
        <v>6970</v>
      </c>
      <c r="I85" s="58">
        <v>19738</v>
      </c>
      <c r="J85" s="95" t="s">
        <v>6944</v>
      </c>
      <c r="K85" s="94">
        <f>I85/4</f>
        <v>4934.5</v>
      </c>
    </row>
    <row r="86" spans="1:11" ht="79.2" x14ac:dyDescent="0.3">
      <c r="A86" s="132" t="s">
        <v>6973</v>
      </c>
      <c r="B86" s="109">
        <v>1959</v>
      </c>
      <c r="C86" s="92">
        <v>968</v>
      </c>
      <c r="D86" s="58" t="s">
        <v>2533</v>
      </c>
      <c r="E86" s="58">
        <v>29608</v>
      </c>
      <c r="F86" s="89">
        <v>0.16666666666666666</v>
      </c>
      <c r="G86" s="94">
        <f>E86*F86</f>
        <v>4934.6666666666661</v>
      </c>
      <c r="H86" s="160" t="s">
        <v>6974</v>
      </c>
      <c r="I86" s="161">
        <v>4935</v>
      </c>
      <c r="J86" s="95" t="s">
        <v>6771</v>
      </c>
      <c r="K86" s="94">
        <v>4935</v>
      </c>
    </row>
    <row r="87" spans="1:11" ht="93" thickBot="1" x14ac:dyDescent="0.35">
      <c r="A87" s="162" t="s">
        <v>6975</v>
      </c>
      <c r="B87" s="163">
        <v>1959</v>
      </c>
      <c r="C87" s="152">
        <v>968</v>
      </c>
      <c r="D87" s="115" t="s">
        <v>2533</v>
      </c>
      <c r="E87" s="115">
        <v>29608</v>
      </c>
      <c r="F87" s="164">
        <v>0.16666666666666666</v>
      </c>
      <c r="G87" s="165">
        <f>E87*F87</f>
        <v>4934.6666666666661</v>
      </c>
      <c r="H87" s="113" t="s">
        <v>6976</v>
      </c>
      <c r="I87" s="153">
        <v>4935</v>
      </c>
      <c r="J87" s="153" t="s">
        <v>6771</v>
      </c>
      <c r="K87" s="165">
        <v>4935</v>
      </c>
    </row>
    <row r="88" spans="1:11" ht="15" thickBot="1" x14ac:dyDescent="0.35">
      <c r="A88" s="727" t="s">
        <v>6777</v>
      </c>
      <c r="B88" s="728"/>
      <c r="C88" s="728"/>
      <c r="D88" s="728"/>
      <c r="E88" s="728"/>
      <c r="F88" s="728"/>
      <c r="G88" s="119">
        <f>SUM(G86:G87,G84:G85)</f>
        <v>29608</v>
      </c>
      <c r="H88" s="727" t="s">
        <v>6777</v>
      </c>
      <c r="I88" s="728"/>
      <c r="J88" s="728"/>
      <c r="K88" s="134">
        <f>SUM(K86:K87,K84:K85)</f>
        <v>29608</v>
      </c>
    </row>
    <row r="90" spans="1:11" ht="13.5" customHeight="1" x14ac:dyDescent="0.3">
      <c r="A90" s="67"/>
      <c r="B90" s="67"/>
      <c r="C90" s="67"/>
      <c r="D90" s="67"/>
      <c r="E90" s="121"/>
      <c r="F90" s="67"/>
      <c r="G90" s="121"/>
      <c r="H90" s="122"/>
      <c r="I90" s="121"/>
      <c r="J90" s="67"/>
      <c r="K90" s="123"/>
    </row>
    <row r="91" spans="1:11" ht="36" customHeight="1" x14ac:dyDescent="0.3">
      <c r="A91" s="632" t="s">
        <v>8910</v>
      </c>
      <c r="B91" s="632"/>
      <c r="C91" s="632"/>
      <c r="D91" s="632"/>
      <c r="E91" s="632"/>
      <c r="F91" s="632"/>
      <c r="G91" s="632"/>
      <c r="H91" s="632"/>
      <c r="I91" s="632"/>
      <c r="J91" s="632"/>
      <c r="K91" s="632"/>
    </row>
    <row r="92" spans="1:11" ht="15" thickBot="1" x14ac:dyDescent="0.35">
      <c r="A92" s="617" t="s">
        <v>8911</v>
      </c>
      <c r="B92" s="617"/>
      <c r="C92" s="617"/>
      <c r="D92" s="617"/>
      <c r="E92" s="617"/>
      <c r="F92" s="617"/>
      <c r="G92" s="617"/>
      <c r="H92" s="617"/>
      <c r="I92" s="617"/>
      <c r="J92" s="617"/>
      <c r="K92" s="617"/>
    </row>
    <row r="93" spans="1:11" x14ac:dyDescent="0.3">
      <c r="A93" s="730" t="s">
        <v>6759</v>
      </c>
      <c r="B93" s="612" t="s">
        <v>6760</v>
      </c>
      <c r="C93" s="612"/>
      <c r="D93" s="612"/>
      <c r="E93" s="612"/>
      <c r="F93" s="612"/>
      <c r="G93" s="613"/>
      <c r="H93" s="614" t="s">
        <v>6761</v>
      </c>
      <c r="I93" s="615"/>
      <c r="J93" s="615"/>
      <c r="K93" s="616"/>
    </row>
    <row r="94" spans="1:11" ht="42.6" thickBot="1" x14ac:dyDescent="0.35">
      <c r="A94" s="731"/>
      <c r="B94" s="173" t="s">
        <v>6762</v>
      </c>
      <c r="C94" s="174" t="s">
        <v>6936</v>
      </c>
      <c r="D94" s="174" t="s">
        <v>6764</v>
      </c>
      <c r="E94" s="174" t="s">
        <v>6781</v>
      </c>
      <c r="F94" s="174" t="s">
        <v>6766</v>
      </c>
      <c r="G94" s="175" t="s">
        <v>6967</v>
      </c>
      <c r="H94" s="176" t="s">
        <v>6763</v>
      </c>
      <c r="I94" s="174" t="s">
        <v>6781</v>
      </c>
      <c r="J94" s="174" t="s">
        <v>6766</v>
      </c>
      <c r="K94" s="175" t="s">
        <v>6967</v>
      </c>
    </row>
    <row r="95" spans="1:11" x14ac:dyDescent="0.3">
      <c r="A95" s="602" t="s">
        <v>8912</v>
      </c>
      <c r="B95" s="713">
        <v>3145</v>
      </c>
      <c r="C95" s="714">
        <v>1748</v>
      </c>
      <c r="D95" s="715" t="s">
        <v>8913</v>
      </c>
      <c r="E95" s="715">
        <v>1797</v>
      </c>
      <c r="F95" s="716">
        <v>0.5</v>
      </c>
      <c r="G95" s="717">
        <f>E95*F95</f>
        <v>898.5</v>
      </c>
      <c r="H95" s="177" t="s">
        <v>8914</v>
      </c>
      <c r="I95" s="178">
        <v>862</v>
      </c>
      <c r="J95" s="179" t="s">
        <v>6771</v>
      </c>
      <c r="K95" s="180">
        <f>I95</f>
        <v>862</v>
      </c>
    </row>
    <row r="96" spans="1:11" x14ac:dyDescent="0.3">
      <c r="A96" s="602"/>
      <c r="B96" s="706"/>
      <c r="C96" s="660"/>
      <c r="D96" s="652"/>
      <c r="E96" s="652"/>
      <c r="F96" s="663"/>
      <c r="G96" s="665"/>
      <c r="H96" s="91" t="s">
        <v>8915</v>
      </c>
      <c r="I96" s="58">
        <v>37</v>
      </c>
      <c r="J96" s="95" t="s">
        <v>6771</v>
      </c>
      <c r="K96" s="94">
        <f>I96</f>
        <v>37</v>
      </c>
    </row>
    <row r="97" spans="1:11" x14ac:dyDescent="0.3">
      <c r="A97" s="712"/>
      <c r="B97" s="718" t="s">
        <v>6773</v>
      </c>
      <c r="C97" s="718"/>
      <c r="D97" s="718"/>
      <c r="E97" s="718"/>
      <c r="F97" s="711"/>
      <c r="G97" s="99">
        <f>SUM(G93:G95)</f>
        <v>898.5</v>
      </c>
      <c r="H97" s="709" t="s">
        <v>6773</v>
      </c>
      <c r="I97" s="710"/>
      <c r="J97" s="710"/>
      <c r="K97" s="99">
        <f>SUM(K95:K96)</f>
        <v>899</v>
      </c>
    </row>
    <row r="98" spans="1:11" x14ac:dyDescent="0.3">
      <c r="A98" s="633" t="s">
        <v>8916</v>
      </c>
      <c r="B98" s="706">
        <v>3145</v>
      </c>
      <c r="C98" s="660">
        <v>1748</v>
      </c>
      <c r="D98" s="652" t="s">
        <v>8913</v>
      </c>
      <c r="E98" s="652">
        <v>1797</v>
      </c>
      <c r="F98" s="663">
        <v>0.5</v>
      </c>
      <c r="G98" s="665">
        <f>E98*F98</f>
        <v>898.5</v>
      </c>
      <c r="H98" s="91" t="s">
        <v>8917</v>
      </c>
      <c r="I98" s="58">
        <v>91</v>
      </c>
      <c r="J98" s="95" t="s">
        <v>6771</v>
      </c>
      <c r="K98" s="94">
        <f>I98</f>
        <v>91</v>
      </c>
    </row>
    <row r="99" spans="1:11" x14ac:dyDescent="0.3">
      <c r="A99" s="633"/>
      <c r="B99" s="706"/>
      <c r="C99" s="660"/>
      <c r="D99" s="652"/>
      <c r="E99" s="652"/>
      <c r="F99" s="663"/>
      <c r="G99" s="665"/>
      <c r="H99" s="91" t="s">
        <v>8918</v>
      </c>
      <c r="I99" s="58">
        <v>61</v>
      </c>
      <c r="J99" s="95" t="s">
        <v>6771</v>
      </c>
      <c r="K99" s="94">
        <f>I99</f>
        <v>61</v>
      </c>
    </row>
    <row r="100" spans="1:11" x14ac:dyDescent="0.3">
      <c r="A100" s="633"/>
      <c r="B100" s="706"/>
      <c r="C100" s="660"/>
      <c r="D100" s="652"/>
      <c r="E100" s="652"/>
      <c r="F100" s="663"/>
      <c r="G100" s="665"/>
      <c r="H100" s="91" t="s">
        <v>8919</v>
      </c>
      <c r="I100" s="58">
        <v>746</v>
      </c>
      <c r="J100" s="95" t="s">
        <v>6771</v>
      </c>
      <c r="K100" s="94">
        <f>I100</f>
        <v>746</v>
      </c>
    </row>
    <row r="101" spans="1:11" ht="15" thickBot="1" x14ac:dyDescent="0.35">
      <c r="A101" s="705"/>
      <c r="B101" s="711" t="s">
        <v>6773</v>
      </c>
      <c r="C101" s="710"/>
      <c r="D101" s="710"/>
      <c r="E101" s="710"/>
      <c r="F101" s="710"/>
      <c r="G101" s="99">
        <f>SUM(G98:G98)</f>
        <v>898.5</v>
      </c>
      <c r="H101" s="709" t="s">
        <v>6773</v>
      </c>
      <c r="I101" s="710"/>
      <c r="J101" s="710"/>
      <c r="K101" s="99">
        <f>SUM(K98:K100)</f>
        <v>898</v>
      </c>
    </row>
    <row r="102" spans="1:11" ht="15" thickBot="1" x14ac:dyDescent="0.35">
      <c r="A102" s="701" t="s">
        <v>6777</v>
      </c>
      <c r="B102" s="702"/>
      <c r="C102" s="702"/>
      <c r="D102" s="702"/>
      <c r="E102" s="702"/>
      <c r="F102" s="703"/>
      <c r="G102" s="182">
        <f>SUM(G101,G97,)</f>
        <v>1797</v>
      </c>
      <c r="H102" s="701" t="s">
        <v>6777</v>
      </c>
      <c r="I102" s="702"/>
      <c r="J102" s="703"/>
      <c r="K102" s="183">
        <f>K97+K101</f>
        <v>1797</v>
      </c>
    </row>
    <row r="103" spans="1:11" x14ac:dyDescent="0.3">
      <c r="A103" s="67"/>
      <c r="B103" s="67"/>
      <c r="C103" s="67"/>
      <c r="D103" s="67"/>
      <c r="E103" s="121"/>
      <c r="F103" s="67"/>
      <c r="G103" s="121"/>
      <c r="H103" s="122"/>
      <c r="I103" s="121"/>
      <c r="J103" s="67"/>
      <c r="K103" s="123"/>
    </row>
    <row r="104" spans="1:11" x14ac:dyDescent="0.3">
      <c r="A104" s="67"/>
      <c r="B104" s="67"/>
      <c r="C104" s="67"/>
      <c r="D104" s="67"/>
      <c r="E104" s="121"/>
      <c r="F104" s="67"/>
      <c r="G104" s="121"/>
      <c r="H104" s="122"/>
      <c r="I104" s="121"/>
      <c r="J104" s="67"/>
      <c r="K104" s="123"/>
    </row>
    <row r="105" spans="1:11" ht="39" customHeight="1" x14ac:dyDescent="0.3">
      <c r="A105" s="632" t="s">
        <v>8920</v>
      </c>
      <c r="B105" s="632"/>
      <c r="C105" s="632"/>
      <c r="D105" s="632"/>
      <c r="E105" s="632"/>
      <c r="F105" s="632"/>
      <c r="G105" s="632"/>
      <c r="H105" s="632"/>
      <c r="I105" s="632"/>
      <c r="J105" s="632"/>
      <c r="K105" s="632"/>
    </row>
    <row r="106" spans="1:11" ht="15" thickBot="1" x14ac:dyDescent="0.35">
      <c r="A106" s="617" t="s">
        <v>8921</v>
      </c>
      <c r="B106" s="617"/>
      <c r="C106" s="617"/>
      <c r="D106" s="617"/>
      <c r="E106" s="617"/>
      <c r="F106" s="617"/>
      <c r="G106" s="617"/>
      <c r="H106" s="617"/>
      <c r="I106" s="617"/>
      <c r="J106" s="617"/>
      <c r="K106" s="617"/>
    </row>
    <row r="107" spans="1:11" x14ac:dyDescent="0.3">
      <c r="A107" s="643" t="s">
        <v>6759</v>
      </c>
      <c r="B107" s="704" t="s">
        <v>6760</v>
      </c>
      <c r="C107" s="646"/>
      <c r="D107" s="646"/>
      <c r="E107" s="646"/>
      <c r="F107" s="646"/>
      <c r="G107" s="647"/>
      <c r="H107" s="648" t="s">
        <v>6761</v>
      </c>
      <c r="I107" s="649"/>
      <c r="J107" s="649"/>
      <c r="K107" s="650"/>
    </row>
    <row r="108" spans="1:11" ht="40.200000000000003" thickBot="1" x14ac:dyDescent="0.35">
      <c r="A108" s="644"/>
      <c r="B108" s="184" t="s">
        <v>6762</v>
      </c>
      <c r="C108" s="81" t="s">
        <v>6936</v>
      </c>
      <c r="D108" s="81" t="s">
        <v>6764</v>
      </c>
      <c r="E108" s="81" t="s">
        <v>6781</v>
      </c>
      <c r="F108" s="81" t="s">
        <v>6766</v>
      </c>
      <c r="G108" s="82" t="s">
        <v>6767</v>
      </c>
      <c r="H108" s="80" t="s">
        <v>6763</v>
      </c>
      <c r="I108" s="81" t="s">
        <v>6781</v>
      </c>
      <c r="J108" s="81" t="s">
        <v>6766</v>
      </c>
      <c r="K108" s="82" t="s">
        <v>6767</v>
      </c>
    </row>
    <row r="109" spans="1:11" ht="66" x14ac:dyDescent="0.3">
      <c r="A109" s="128" t="s">
        <v>8922</v>
      </c>
      <c r="B109" s="185">
        <v>6447</v>
      </c>
      <c r="C109" s="130" t="s">
        <v>8923</v>
      </c>
      <c r="D109" s="83" t="s">
        <v>2533</v>
      </c>
      <c r="E109" s="83">
        <v>45228</v>
      </c>
      <c r="F109" s="84">
        <v>0.16666666666666666</v>
      </c>
      <c r="G109" s="85">
        <v>7538</v>
      </c>
      <c r="H109" s="86" t="s">
        <v>8924</v>
      </c>
      <c r="I109" s="83">
        <v>7539</v>
      </c>
      <c r="J109" s="158" t="s">
        <v>6771</v>
      </c>
      <c r="K109" s="88">
        <f>I109</f>
        <v>7539</v>
      </c>
    </row>
    <row r="110" spans="1:11" ht="52.8" x14ac:dyDescent="0.3">
      <c r="A110" s="132" t="s">
        <v>8925</v>
      </c>
      <c r="B110" s="186">
        <v>6447</v>
      </c>
      <c r="C110" s="92" t="s">
        <v>8923</v>
      </c>
      <c r="D110" s="58" t="s">
        <v>2533</v>
      </c>
      <c r="E110" s="58">
        <v>45228</v>
      </c>
      <c r="F110" s="95" t="s">
        <v>8926</v>
      </c>
      <c r="G110" s="90">
        <v>3769</v>
      </c>
      <c r="H110" s="91" t="s">
        <v>8927</v>
      </c>
      <c r="I110" s="58">
        <v>3768</v>
      </c>
      <c r="J110" s="95" t="s">
        <v>6771</v>
      </c>
      <c r="K110" s="94">
        <f>I110</f>
        <v>3768</v>
      </c>
    </row>
    <row r="111" spans="1:11" ht="26.4" x14ac:dyDescent="0.3">
      <c r="A111" s="187" t="s">
        <v>8928</v>
      </c>
      <c r="B111" s="186">
        <v>6447</v>
      </c>
      <c r="C111" s="92" t="s">
        <v>8923</v>
      </c>
      <c r="D111" s="58" t="s">
        <v>2533</v>
      </c>
      <c r="E111" s="58">
        <v>45228</v>
      </c>
      <c r="F111" s="95" t="s">
        <v>8929</v>
      </c>
      <c r="G111" s="90">
        <v>15885</v>
      </c>
      <c r="H111" s="91" t="s">
        <v>8930</v>
      </c>
      <c r="I111" s="58">
        <v>15885</v>
      </c>
      <c r="J111" s="95" t="s">
        <v>6771</v>
      </c>
      <c r="K111" s="94">
        <f>I111</f>
        <v>15885</v>
      </c>
    </row>
    <row r="112" spans="1:11" x14ac:dyDescent="0.3">
      <c r="A112" s="633" t="s">
        <v>8931</v>
      </c>
      <c r="B112" s="706">
        <v>6447</v>
      </c>
      <c r="C112" s="660" t="s">
        <v>8923</v>
      </c>
      <c r="D112" s="652" t="s">
        <v>2533</v>
      </c>
      <c r="E112" s="652">
        <v>45228</v>
      </c>
      <c r="F112" s="95" t="s">
        <v>8932</v>
      </c>
      <c r="G112" s="188">
        <f>E112*247/2700</f>
        <v>4137.5244444444443</v>
      </c>
      <c r="H112" s="667" t="s">
        <v>8933</v>
      </c>
      <c r="I112" s="652">
        <v>18036</v>
      </c>
      <c r="J112" s="669" t="s">
        <v>6771</v>
      </c>
      <c r="K112" s="665">
        <f>I112</f>
        <v>18036</v>
      </c>
    </row>
    <row r="113" spans="1:11" ht="26.4" x14ac:dyDescent="0.3">
      <c r="A113" s="633"/>
      <c r="B113" s="706"/>
      <c r="C113" s="660"/>
      <c r="D113" s="652"/>
      <c r="E113" s="652"/>
      <c r="F113" s="95" t="s">
        <v>8934</v>
      </c>
      <c r="G113" s="188">
        <f>E112*6223/20250</f>
        <v>13898.955259259259</v>
      </c>
      <c r="H113" s="667"/>
      <c r="I113" s="652"/>
      <c r="J113" s="669"/>
      <c r="K113" s="665"/>
    </row>
    <row r="114" spans="1:11" ht="15" thickBot="1" x14ac:dyDescent="0.35">
      <c r="A114" s="705"/>
      <c r="B114" s="707" t="s">
        <v>6773</v>
      </c>
      <c r="C114" s="708"/>
      <c r="D114" s="708"/>
      <c r="E114" s="708"/>
      <c r="F114" s="708"/>
      <c r="G114" s="189">
        <f>SUM(G112:G113)</f>
        <v>18036.479703703702</v>
      </c>
      <c r="H114" s="709" t="s">
        <v>6773</v>
      </c>
      <c r="I114" s="710"/>
      <c r="J114" s="710"/>
      <c r="K114" s="189">
        <f>K112</f>
        <v>18036</v>
      </c>
    </row>
    <row r="115" spans="1:11" ht="15" thickBot="1" x14ac:dyDescent="0.35">
      <c r="A115" s="688" t="s">
        <v>6777</v>
      </c>
      <c r="B115" s="689"/>
      <c r="C115" s="689"/>
      <c r="D115" s="689"/>
      <c r="E115" s="689"/>
      <c r="F115" s="689"/>
      <c r="G115" s="120">
        <f>SUM(G109:G113)</f>
        <v>45228.479703703706</v>
      </c>
      <c r="H115" s="688" t="s">
        <v>6777</v>
      </c>
      <c r="I115" s="689"/>
      <c r="J115" s="689"/>
      <c r="K115" s="120">
        <f>SUM(K109:K113)</f>
        <v>45228</v>
      </c>
    </row>
    <row r="117" spans="1:11" ht="8.25" customHeight="1" x14ac:dyDescent="0.3"/>
    <row r="118" spans="1:11" ht="27.75" customHeight="1" x14ac:dyDescent="0.3">
      <c r="A118" s="632" t="s">
        <v>9828</v>
      </c>
      <c r="B118" s="632"/>
      <c r="C118" s="632"/>
      <c r="D118" s="632"/>
      <c r="E118" s="632"/>
      <c r="F118" s="632"/>
      <c r="G118" s="632"/>
      <c r="H118" s="632"/>
      <c r="I118" s="632"/>
      <c r="J118" s="632"/>
      <c r="K118" s="632"/>
    </row>
    <row r="119" spans="1:11" ht="15" thickBot="1" x14ac:dyDescent="0.35">
      <c r="A119" s="617" t="s">
        <v>9829</v>
      </c>
      <c r="B119" s="617"/>
      <c r="C119" s="617"/>
      <c r="D119" s="617"/>
      <c r="E119" s="617"/>
      <c r="F119" s="617"/>
      <c r="G119" s="617"/>
      <c r="H119" s="617"/>
      <c r="I119" s="617"/>
      <c r="J119" s="617"/>
      <c r="K119" s="617"/>
    </row>
    <row r="120" spans="1:11" x14ac:dyDescent="0.3">
      <c r="A120" s="643" t="s">
        <v>6759</v>
      </c>
      <c r="B120" s="645" t="s">
        <v>6760</v>
      </c>
      <c r="C120" s="646"/>
      <c r="D120" s="646"/>
      <c r="E120" s="646"/>
      <c r="F120" s="646"/>
      <c r="G120" s="647"/>
      <c r="H120" s="648" t="s">
        <v>6761</v>
      </c>
      <c r="I120" s="649"/>
      <c r="J120" s="649"/>
      <c r="K120" s="650"/>
    </row>
    <row r="121" spans="1:11" ht="42.6" thickBot="1" x14ac:dyDescent="0.35">
      <c r="A121" s="644"/>
      <c r="B121" s="80" t="s">
        <v>6762</v>
      </c>
      <c r="C121" s="81" t="s">
        <v>6763</v>
      </c>
      <c r="D121" s="81" t="s">
        <v>6764</v>
      </c>
      <c r="E121" s="81" t="s">
        <v>6781</v>
      </c>
      <c r="F121" s="81" t="s">
        <v>6766</v>
      </c>
      <c r="G121" s="82" t="s">
        <v>6967</v>
      </c>
      <c r="H121" s="80" t="s">
        <v>6763</v>
      </c>
      <c r="I121" s="81" t="s">
        <v>6781</v>
      </c>
      <c r="J121" s="81" t="s">
        <v>6766</v>
      </c>
      <c r="K121" s="82" t="s">
        <v>6967</v>
      </c>
    </row>
    <row r="122" spans="1:11" ht="66" x14ac:dyDescent="0.3">
      <c r="A122" s="192" t="s">
        <v>9830</v>
      </c>
      <c r="B122" s="100">
        <v>6306</v>
      </c>
      <c r="C122" s="101" t="s">
        <v>9831</v>
      </c>
      <c r="D122" s="103" t="s">
        <v>8913</v>
      </c>
      <c r="E122" s="103">
        <v>1468</v>
      </c>
      <c r="F122" s="126">
        <v>0.5</v>
      </c>
      <c r="G122" s="108">
        <f>E122*F122</f>
        <v>734</v>
      </c>
      <c r="H122" s="193" t="s">
        <v>9832</v>
      </c>
      <c r="I122" s="103">
        <v>767</v>
      </c>
      <c r="J122" s="104" t="s">
        <v>6771</v>
      </c>
      <c r="K122" s="108">
        <f>I122</f>
        <v>767</v>
      </c>
    </row>
    <row r="123" spans="1:11" ht="66.599999999999994" thickBot="1" x14ac:dyDescent="0.35">
      <c r="A123" s="181" t="s">
        <v>9833</v>
      </c>
      <c r="B123" s="113">
        <v>6306</v>
      </c>
      <c r="C123" s="81" t="s">
        <v>9831</v>
      </c>
      <c r="D123" s="115" t="s">
        <v>8913</v>
      </c>
      <c r="E123" s="115">
        <v>1468</v>
      </c>
      <c r="F123" s="194">
        <v>0.5</v>
      </c>
      <c r="G123" s="165">
        <f>E123*F123</f>
        <v>734</v>
      </c>
      <c r="H123" s="195" t="s">
        <v>9831</v>
      </c>
      <c r="I123" s="115">
        <v>701</v>
      </c>
      <c r="J123" s="196" t="s">
        <v>6771</v>
      </c>
      <c r="K123" s="165">
        <f>I123</f>
        <v>701</v>
      </c>
    </row>
    <row r="124" spans="1:11" ht="15" thickBot="1" x14ac:dyDescent="0.35">
      <c r="A124" s="727" t="s">
        <v>6777</v>
      </c>
      <c r="B124" s="728"/>
      <c r="C124" s="728"/>
      <c r="D124" s="728"/>
      <c r="E124" s="728"/>
      <c r="F124" s="728"/>
      <c r="G124" s="197">
        <f>SUM(G122:G123)</f>
        <v>1468</v>
      </c>
      <c r="H124" s="727" t="s">
        <v>6777</v>
      </c>
      <c r="I124" s="728"/>
      <c r="J124" s="728"/>
      <c r="K124" s="134">
        <f>SUM(K122:K123)</f>
        <v>1468</v>
      </c>
    </row>
    <row r="125" spans="1:11" x14ac:dyDescent="0.3">
      <c r="A125" s="198"/>
      <c r="B125" s="198"/>
      <c r="C125" s="198"/>
      <c r="D125" s="198"/>
      <c r="E125" s="198"/>
      <c r="F125" s="198"/>
      <c r="G125" s="199"/>
      <c r="H125" s="198"/>
      <c r="I125" s="198"/>
      <c r="J125" s="198"/>
      <c r="K125" s="200"/>
    </row>
    <row r="126" spans="1:11" x14ac:dyDescent="0.3">
      <c r="E126" s="54"/>
      <c r="G126" s="54"/>
      <c r="H126" s="55"/>
      <c r="I126" s="54"/>
      <c r="K126" s="56"/>
    </row>
    <row r="127" spans="1:11" ht="32.25" customHeight="1" x14ac:dyDescent="0.3">
      <c r="A127" s="632" t="s">
        <v>9834</v>
      </c>
      <c r="B127" s="632"/>
      <c r="C127" s="632"/>
      <c r="D127" s="632"/>
      <c r="E127" s="632"/>
      <c r="F127" s="632"/>
      <c r="G127" s="632"/>
      <c r="H127" s="632"/>
      <c r="I127" s="632"/>
      <c r="J127" s="632"/>
      <c r="K127" s="632"/>
    </row>
    <row r="128" spans="1:11" ht="15" thickBot="1" x14ac:dyDescent="0.35">
      <c r="A128" s="617" t="s">
        <v>9835</v>
      </c>
      <c r="B128" s="617"/>
      <c r="C128" s="617"/>
      <c r="D128" s="617"/>
      <c r="E128" s="617"/>
      <c r="F128" s="617"/>
      <c r="G128" s="617"/>
      <c r="H128" s="617"/>
      <c r="I128" s="617"/>
      <c r="J128" s="617"/>
      <c r="K128" s="617"/>
    </row>
    <row r="129" spans="1:11" x14ac:dyDescent="0.3">
      <c r="A129" s="719" t="s">
        <v>6759</v>
      </c>
      <c r="B129" s="721" t="s">
        <v>6760</v>
      </c>
      <c r="C129" s="722"/>
      <c r="D129" s="722"/>
      <c r="E129" s="722"/>
      <c r="F129" s="722"/>
      <c r="G129" s="723"/>
      <c r="H129" s="724" t="s">
        <v>6761</v>
      </c>
      <c r="I129" s="725"/>
      <c r="J129" s="725"/>
      <c r="K129" s="726"/>
    </row>
    <row r="130" spans="1:11" ht="40.200000000000003" thickBot="1" x14ac:dyDescent="0.35">
      <c r="A130" s="720"/>
      <c r="B130" s="113" t="s">
        <v>6762</v>
      </c>
      <c r="C130" s="115" t="s">
        <v>6936</v>
      </c>
      <c r="D130" s="115" t="s">
        <v>6764</v>
      </c>
      <c r="E130" s="115" t="s">
        <v>6765</v>
      </c>
      <c r="F130" s="115" t="s">
        <v>6766</v>
      </c>
      <c r="G130" s="135" t="s">
        <v>6767</v>
      </c>
      <c r="H130" s="113" t="s">
        <v>6763</v>
      </c>
      <c r="I130" s="115" t="s">
        <v>6765</v>
      </c>
      <c r="J130" s="115" t="s">
        <v>6766</v>
      </c>
      <c r="K130" s="136" t="s">
        <v>6767</v>
      </c>
    </row>
    <row r="131" spans="1:11" ht="41.4" x14ac:dyDescent="0.3">
      <c r="A131" s="201" t="s">
        <v>9836</v>
      </c>
      <c r="B131" s="202">
        <v>1227</v>
      </c>
      <c r="C131" s="203">
        <v>2158</v>
      </c>
      <c r="D131" s="83" t="s">
        <v>9837</v>
      </c>
      <c r="E131" s="203">
        <v>4392</v>
      </c>
      <c r="F131" s="204" t="s">
        <v>6944</v>
      </c>
      <c r="G131" s="205">
        <v>1098</v>
      </c>
      <c r="H131" s="206" t="s">
        <v>9838</v>
      </c>
      <c r="I131" s="207">
        <v>2196</v>
      </c>
      <c r="J131" s="208" t="s">
        <v>6956</v>
      </c>
      <c r="K131" s="209">
        <v>1098</v>
      </c>
    </row>
    <row r="132" spans="1:11" ht="55.2" x14ac:dyDescent="0.3">
      <c r="A132" s="210" t="s">
        <v>9839</v>
      </c>
      <c r="B132" s="142">
        <v>1227</v>
      </c>
      <c r="C132" s="57">
        <v>2158</v>
      </c>
      <c r="D132" s="58" t="s">
        <v>9837</v>
      </c>
      <c r="E132" s="57">
        <v>4392</v>
      </c>
      <c r="F132" s="60" t="s">
        <v>6944</v>
      </c>
      <c r="G132" s="211">
        <v>1098</v>
      </c>
      <c r="H132" s="212" t="s">
        <v>9838</v>
      </c>
      <c r="I132" s="61">
        <v>2196</v>
      </c>
      <c r="J132" s="62" t="s">
        <v>6956</v>
      </c>
      <c r="K132" s="213">
        <v>1098</v>
      </c>
    </row>
    <row r="133" spans="1:11" ht="84" thickBot="1" x14ac:dyDescent="0.35">
      <c r="A133" s="214" t="s">
        <v>9840</v>
      </c>
      <c r="B133" s="163">
        <v>1227</v>
      </c>
      <c r="C133" s="152">
        <v>2158</v>
      </c>
      <c r="D133" s="115" t="s">
        <v>9837</v>
      </c>
      <c r="E133" s="152">
        <v>4392</v>
      </c>
      <c r="F133" s="153" t="s">
        <v>6956</v>
      </c>
      <c r="G133" s="215">
        <v>2196</v>
      </c>
      <c r="H133" s="216" t="s">
        <v>9841</v>
      </c>
      <c r="I133" s="217">
        <v>2196</v>
      </c>
      <c r="J133" s="218" t="s">
        <v>6771</v>
      </c>
      <c r="K133" s="219">
        <v>2196</v>
      </c>
    </row>
    <row r="134" spans="1:11" ht="15" thickBot="1" x14ac:dyDescent="0.35">
      <c r="A134" s="727" t="s">
        <v>6777</v>
      </c>
      <c r="B134" s="728"/>
      <c r="C134" s="728"/>
      <c r="D134" s="728"/>
      <c r="E134" s="728"/>
      <c r="F134" s="728"/>
      <c r="G134" s="220">
        <f>G131+G132+G133</f>
        <v>4392</v>
      </c>
      <c r="H134" s="688" t="s">
        <v>6773</v>
      </c>
      <c r="I134" s="689"/>
      <c r="J134" s="729"/>
      <c r="K134" s="156">
        <f>K131+K132+K133</f>
        <v>4392</v>
      </c>
    </row>
    <row r="137" spans="1:11" ht="35.25" customHeight="1" x14ac:dyDescent="0.3">
      <c r="A137" s="632" t="s">
        <v>8910</v>
      </c>
      <c r="B137" s="632"/>
      <c r="C137" s="632"/>
      <c r="D137" s="632"/>
      <c r="E137" s="632"/>
      <c r="F137" s="632"/>
      <c r="G137" s="632"/>
      <c r="H137" s="632"/>
      <c r="I137" s="632"/>
      <c r="J137" s="632"/>
      <c r="K137" s="632"/>
    </row>
    <row r="138" spans="1:11" ht="15" thickBot="1" x14ac:dyDescent="0.35">
      <c r="A138" s="617" t="s">
        <v>8911</v>
      </c>
      <c r="B138" s="617"/>
      <c r="C138" s="617"/>
      <c r="D138" s="617"/>
      <c r="E138" s="617"/>
      <c r="F138" s="617"/>
      <c r="G138" s="617"/>
      <c r="H138" s="617"/>
      <c r="I138" s="617"/>
      <c r="J138" s="617"/>
      <c r="K138" s="617"/>
    </row>
    <row r="139" spans="1:11" x14ac:dyDescent="0.3">
      <c r="A139" s="730" t="s">
        <v>6759</v>
      </c>
      <c r="B139" s="612" t="s">
        <v>6760</v>
      </c>
      <c r="C139" s="612"/>
      <c r="D139" s="612"/>
      <c r="E139" s="612"/>
      <c r="F139" s="612"/>
      <c r="G139" s="613"/>
      <c r="H139" s="614" t="s">
        <v>6761</v>
      </c>
      <c r="I139" s="615"/>
      <c r="J139" s="615"/>
      <c r="K139" s="616"/>
    </row>
    <row r="140" spans="1:11" ht="42.6" thickBot="1" x14ac:dyDescent="0.35">
      <c r="A140" s="731"/>
      <c r="B140" s="173" t="s">
        <v>6762</v>
      </c>
      <c r="C140" s="174" t="s">
        <v>6936</v>
      </c>
      <c r="D140" s="174" t="s">
        <v>6764</v>
      </c>
      <c r="E140" s="174" t="s">
        <v>6781</v>
      </c>
      <c r="F140" s="174" t="s">
        <v>6766</v>
      </c>
      <c r="G140" s="175" t="s">
        <v>6967</v>
      </c>
      <c r="H140" s="176" t="s">
        <v>6763</v>
      </c>
      <c r="I140" s="174" t="s">
        <v>6781</v>
      </c>
      <c r="J140" s="174" t="s">
        <v>6766</v>
      </c>
      <c r="K140" s="175" t="s">
        <v>6967</v>
      </c>
    </row>
    <row r="141" spans="1:11" x14ac:dyDescent="0.3">
      <c r="A141" s="602" t="s">
        <v>8912</v>
      </c>
      <c r="B141" s="713">
        <v>3145</v>
      </c>
      <c r="C141" s="714">
        <v>1748</v>
      </c>
      <c r="D141" s="715" t="s">
        <v>8913</v>
      </c>
      <c r="E141" s="715">
        <v>1797</v>
      </c>
      <c r="F141" s="716">
        <v>0.5</v>
      </c>
      <c r="G141" s="717">
        <f>E141*F141</f>
        <v>898.5</v>
      </c>
      <c r="H141" s="177" t="s">
        <v>8914</v>
      </c>
      <c r="I141" s="178">
        <v>862</v>
      </c>
      <c r="J141" s="179" t="s">
        <v>6771</v>
      </c>
      <c r="K141" s="180">
        <f>I141</f>
        <v>862</v>
      </c>
    </row>
    <row r="142" spans="1:11" x14ac:dyDescent="0.3">
      <c r="A142" s="602"/>
      <c r="B142" s="706"/>
      <c r="C142" s="660"/>
      <c r="D142" s="652"/>
      <c r="E142" s="652"/>
      <c r="F142" s="663"/>
      <c r="G142" s="665"/>
      <c r="H142" s="91" t="s">
        <v>8915</v>
      </c>
      <c r="I142" s="58">
        <v>37</v>
      </c>
      <c r="J142" s="95" t="s">
        <v>6771</v>
      </c>
      <c r="K142" s="94">
        <f>I142</f>
        <v>37</v>
      </c>
    </row>
    <row r="143" spans="1:11" x14ac:dyDescent="0.3">
      <c r="A143" s="712"/>
      <c r="B143" s="718" t="s">
        <v>6773</v>
      </c>
      <c r="C143" s="718"/>
      <c r="D143" s="718"/>
      <c r="E143" s="718"/>
      <c r="F143" s="711"/>
      <c r="G143" s="99">
        <f>SUM(G139:G141)</f>
        <v>898.5</v>
      </c>
      <c r="H143" s="709" t="s">
        <v>6773</v>
      </c>
      <c r="I143" s="710"/>
      <c r="J143" s="710"/>
      <c r="K143" s="99">
        <f>SUM(K141:K142)</f>
        <v>899</v>
      </c>
    </row>
    <row r="144" spans="1:11" x14ac:dyDescent="0.3">
      <c r="A144" s="633" t="s">
        <v>8916</v>
      </c>
      <c r="B144" s="706">
        <v>3145</v>
      </c>
      <c r="C144" s="660">
        <v>1748</v>
      </c>
      <c r="D144" s="652" t="s">
        <v>8913</v>
      </c>
      <c r="E144" s="652">
        <v>1797</v>
      </c>
      <c r="F144" s="663">
        <v>0.5</v>
      </c>
      <c r="G144" s="665">
        <f>E144*F144</f>
        <v>898.5</v>
      </c>
      <c r="H144" s="91" t="s">
        <v>8917</v>
      </c>
      <c r="I144" s="58">
        <v>91</v>
      </c>
      <c r="J144" s="95" t="s">
        <v>6771</v>
      </c>
      <c r="K144" s="94">
        <f>I144</f>
        <v>91</v>
      </c>
    </row>
    <row r="145" spans="1:11" x14ac:dyDescent="0.3">
      <c r="A145" s="633"/>
      <c r="B145" s="706"/>
      <c r="C145" s="660"/>
      <c r="D145" s="652"/>
      <c r="E145" s="652"/>
      <c r="F145" s="663"/>
      <c r="G145" s="665"/>
      <c r="H145" s="91" t="s">
        <v>8918</v>
      </c>
      <c r="I145" s="58">
        <v>61</v>
      </c>
      <c r="J145" s="95" t="s">
        <v>6771</v>
      </c>
      <c r="K145" s="94">
        <f>I145</f>
        <v>61</v>
      </c>
    </row>
    <row r="146" spans="1:11" x14ac:dyDescent="0.3">
      <c r="A146" s="633"/>
      <c r="B146" s="706"/>
      <c r="C146" s="660"/>
      <c r="D146" s="652"/>
      <c r="E146" s="652"/>
      <c r="F146" s="663"/>
      <c r="G146" s="665"/>
      <c r="H146" s="91" t="s">
        <v>8919</v>
      </c>
      <c r="I146" s="58">
        <v>746</v>
      </c>
      <c r="J146" s="95" t="s">
        <v>6771</v>
      </c>
      <c r="K146" s="94">
        <f>I146</f>
        <v>746</v>
      </c>
    </row>
    <row r="147" spans="1:11" ht="15" thickBot="1" x14ac:dyDescent="0.35">
      <c r="A147" s="705"/>
      <c r="B147" s="711" t="s">
        <v>6773</v>
      </c>
      <c r="C147" s="710"/>
      <c r="D147" s="710"/>
      <c r="E147" s="710"/>
      <c r="F147" s="710"/>
      <c r="G147" s="99">
        <f>SUM(G144:G144)</f>
        <v>898.5</v>
      </c>
      <c r="H147" s="709" t="s">
        <v>6773</v>
      </c>
      <c r="I147" s="710"/>
      <c r="J147" s="710"/>
      <c r="K147" s="99">
        <f>SUM(K144:K146)</f>
        <v>898</v>
      </c>
    </row>
    <row r="148" spans="1:11" ht="15" thickBot="1" x14ac:dyDescent="0.35">
      <c r="A148" s="701" t="s">
        <v>6777</v>
      </c>
      <c r="B148" s="702"/>
      <c r="C148" s="702"/>
      <c r="D148" s="702"/>
      <c r="E148" s="702"/>
      <c r="F148" s="703"/>
      <c r="G148" s="182">
        <f>SUM(G147,G143,)</f>
        <v>1797</v>
      </c>
      <c r="H148" s="701" t="s">
        <v>6777</v>
      </c>
      <c r="I148" s="702"/>
      <c r="J148" s="703"/>
      <c r="K148" s="183">
        <f>K143+K147</f>
        <v>1797</v>
      </c>
    </row>
    <row r="149" spans="1:11" x14ac:dyDescent="0.3">
      <c r="A149" s="67"/>
      <c r="B149" s="67"/>
      <c r="C149" s="67"/>
      <c r="D149" s="67"/>
      <c r="E149" s="121"/>
      <c r="F149" s="67"/>
      <c r="G149" s="121"/>
      <c r="H149" s="122"/>
      <c r="I149" s="121"/>
      <c r="J149" s="67"/>
      <c r="K149" s="123"/>
    </row>
    <row r="150" spans="1:11" x14ac:dyDescent="0.3">
      <c r="A150" s="67"/>
      <c r="B150" s="67"/>
      <c r="C150" s="67"/>
      <c r="D150" s="67"/>
      <c r="E150" s="121"/>
      <c r="F150" s="67"/>
      <c r="G150" s="121"/>
      <c r="H150" s="122"/>
      <c r="I150" s="121"/>
      <c r="J150" s="67"/>
      <c r="K150" s="123"/>
    </row>
    <row r="151" spans="1:11" ht="39.75" customHeight="1" x14ac:dyDescent="0.3">
      <c r="A151" s="632" t="s">
        <v>8920</v>
      </c>
      <c r="B151" s="632"/>
      <c r="C151" s="632"/>
      <c r="D151" s="632"/>
      <c r="E151" s="632"/>
      <c r="F151" s="632"/>
      <c r="G151" s="632"/>
      <c r="H151" s="632"/>
      <c r="I151" s="632"/>
      <c r="J151" s="632"/>
      <c r="K151" s="632"/>
    </row>
    <row r="152" spans="1:11" ht="15" thickBot="1" x14ac:dyDescent="0.35">
      <c r="A152" s="617" t="s">
        <v>8921</v>
      </c>
      <c r="B152" s="617"/>
      <c r="C152" s="617"/>
      <c r="D152" s="617"/>
      <c r="E152" s="617"/>
      <c r="F152" s="617"/>
      <c r="G152" s="617"/>
      <c r="H152" s="617"/>
      <c r="I152" s="617"/>
      <c r="J152" s="617"/>
      <c r="K152" s="617"/>
    </row>
    <row r="153" spans="1:11" x14ac:dyDescent="0.3">
      <c r="A153" s="643" t="s">
        <v>6759</v>
      </c>
      <c r="B153" s="704" t="s">
        <v>6760</v>
      </c>
      <c r="C153" s="646"/>
      <c r="D153" s="646"/>
      <c r="E153" s="646"/>
      <c r="F153" s="646"/>
      <c r="G153" s="647"/>
      <c r="H153" s="648" t="s">
        <v>6761</v>
      </c>
      <c r="I153" s="649"/>
      <c r="J153" s="649"/>
      <c r="K153" s="650"/>
    </row>
    <row r="154" spans="1:11" ht="40.200000000000003" thickBot="1" x14ac:dyDescent="0.35">
      <c r="A154" s="644"/>
      <c r="B154" s="184" t="s">
        <v>6762</v>
      </c>
      <c r="C154" s="81" t="s">
        <v>6936</v>
      </c>
      <c r="D154" s="81" t="s">
        <v>6764</v>
      </c>
      <c r="E154" s="81" t="s">
        <v>6781</v>
      </c>
      <c r="F154" s="81" t="s">
        <v>6766</v>
      </c>
      <c r="G154" s="82" t="s">
        <v>6767</v>
      </c>
      <c r="H154" s="80" t="s">
        <v>6763</v>
      </c>
      <c r="I154" s="81" t="s">
        <v>6781</v>
      </c>
      <c r="J154" s="81" t="s">
        <v>6766</v>
      </c>
      <c r="K154" s="82" t="s">
        <v>6767</v>
      </c>
    </row>
    <row r="155" spans="1:11" ht="66" x14ac:dyDescent="0.3">
      <c r="A155" s="128" t="s">
        <v>8922</v>
      </c>
      <c r="B155" s="185">
        <v>6447</v>
      </c>
      <c r="C155" s="130" t="s">
        <v>8923</v>
      </c>
      <c r="D155" s="83" t="s">
        <v>2533</v>
      </c>
      <c r="E155" s="83">
        <v>45228</v>
      </c>
      <c r="F155" s="84">
        <v>0.16666666666666666</v>
      </c>
      <c r="G155" s="85">
        <v>7538</v>
      </c>
      <c r="H155" s="86" t="s">
        <v>8924</v>
      </c>
      <c r="I155" s="83">
        <v>7539</v>
      </c>
      <c r="J155" s="158" t="s">
        <v>6771</v>
      </c>
      <c r="K155" s="88">
        <f>I155</f>
        <v>7539</v>
      </c>
    </row>
    <row r="156" spans="1:11" ht="52.8" x14ac:dyDescent="0.3">
      <c r="A156" s="132" t="s">
        <v>8925</v>
      </c>
      <c r="B156" s="186">
        <v>6447</v>
      </c>
      <c r="C156" s="92" t="s">
        <v>8923</v>
      </c>
      <c r="D156" s="58" t="s">
        <v>2533</v>
      </c>
      <c r="E156" s="58">
        <v>45228</v>
      </c>
      <c r="F156" s="95" t="s">
        <v>8926</v>
      </c>
      <c r="G156" s="90">
        <v>3769</v>
      </c>
      <c r="H156" s="91" t="s">
        <v>8927</v>
      </c>
      <c r="I156" s="58">
        <v>3768</v>
      </c>
      <c r="J156" s="95" t="s">
        <v>6771</v>
      </c>
      <c r="K156" s="94">
        <f>I156</f>
        <v>3768</v>
      </c>
    </row>
    <row r="157" spans="1:11" ht="26.4" x14ac:dyDescent="0.3">
      <c r="A157" s="187" t="s">
        <v>8928</v>
      </c>
      <c r="B157" s="186">
        <v>6447</v>
      </c>
      <c r="C157" s="92" t="s">
        <v>8923</v>
      </c>
      <c r="D157" s="58" t="s">
        <v>2533</v>
      </c>
      <c r="E157" s="58">
        <v>45228</v>
      </c>
      <c r="F157" s="95" t="s">
        <v>8929</v>
      </c>
      <c r="G157" s="90">
        <v>15885</v>
      </c>
      <c r="H157" s="91" t="s">
        <v>8930</v>
      </c>
      <c r="I157" s="58">
        <v>15885</v>
      </c>
      <c r="J157" s="95" t="s">
        <v>6771</v>
      </c>
      <c r="K157" s="94">
        <f>I157</f>
        <v>15885</v>
      </c>
    </row>
    <row r="158" spans="1:11" x14ac:dyDescent="0.3">
      <c r="A158" s="633" t="s">
        <v>8931</v>
      </c>
      <c r="B158" s="706">
        <v>6447</v>
      </c>
      <c r="C158" s="660" t="s">
        <v>8923</v>
      </c>
      <c r="D158" s="652" t="s">
        <v>2533</v>
      </c>
      <c r="E158" s="652">
        <v>45228</v>
      </c>
      <c r="F158" s="95" t="s">
        <v>8932</v>
      </c>
      <c r="G158" s="188">
        <f>E158*247/2700</f>
        <v>4137.5244444444443</v>
      </c>
      <c r="H158" s="667" t="s">
        <v>8933</v>
      </c>
      <c r="I158" s="652">
        <v>18036</v>
      </c>
      <c r="J158" s="669" t="s">
        <v>6771</v>
      </c>
      <c r="K158" s="665">
        <f>I158</f>
        <v>18036</v>
      </c>
    </row>
    <row r="159" spans="1:11" ht="26.4" x14ac:dyDescent="0.3">
      <c r="A159" s="633"/>
      <c r="B159" s="706"/>
      <c r="C159" s="660"/>
      <c r="D159" s="652"/>
      <c r="E159" s="652"/>
      <c r="F159" s="95" t="s">
        <v>8934</v>
      </c>
      <c r="G159" s="188">
        <f>E158*6223/20250</f>
        <v>13898.955259259259</v>
      </c>
      <c r="H159" s="667"/>
      <c r="I159" s="652"/>
      <c r="J159" s="669"/>
      <c r="K159" s="665"/>
    </row>
    <row r="160" spans="1:11" ht="15" thickBot="1" x14ac:dyDescent="0.35">
      <c r="A160" s="705"/>
      <c r="B160" s="707" t="s">
        <v>6773</v>
      </c>
      <c r="C160" s="708"/>
      <c r="D160" s="708"/>
      <c r="E160" s="708"/>
      <c r="F160" s="708"/>
      <c r="G160" s="189">
        <f>SUM(G158:G159)</f>
        <v>18036.479703703702</v>
      </c>
      <c r="H160" s="709" t="s">
        <v>6773</v>
      </c>
      <c r="I160" s="710"/>
      <c r="J160" s="710"/>
      <c r="K160" s="189">
        <f>K158</f>
        <v>18036</v>
      </c>
    </row>
    <row r="161" spans="1:11" ht="15" thickBot="1" x14ac:dyDescent="0.35">
      <c r="A161" s="688" t="s">
        <v>6777</v>
      </c>
      <c r="B161" s="689"/>
      <c r="C161" s="689"/>
      <c r="D161" s="689"/>
      <c r="E161" s="689"/>
      <c r="F161" s="689"/>
      <c r="G161" s="120">
        <f>SUM(G155:G159)</f>
        <v>45228.479703703706</v>
      </c>
      <c r="H161" s="688" t="s">
        <v>6777</v>
      </c>
      <c r="I161" s="689"/>
      <c r="J161" s="689"/>
      <c r="K161" s="120">
        <f>SUM(K155:K159)</f>
        <v>45228</v>
      </c>
    </row>
    <row r="164" spans="1:11" x14ac:dyDescent="0.3">
      <c r="A164" s="690" t="s">
        <v>10681</v>
      </c>
      <c r="B164" s="690"/>
      <c r="C164" s="690"/>
      <c r="D164" s="690"/>
      <c r="E164" s="690"/>
      <c r="F164" s="690"/>
      <c r="G164" s="690"/>
      <c r="H164" s="690"/>
      <c r="I164" s="690"/>
      <c r="J164" s="690"/>
      <c r="K164" s="690"/>
    </row>
    <row r="165" spans="1:11" x14ac:dyDescent="0.3">
      <c r="A165" s="691" t="s">
        <v>10682</v>
      </c>
      <c r="B165" s="691"/>
      <c r="C165" s="691"/>
      <c r="D165" s="691"/>
      <c r="E165" s="691"/>
      <c r="F165" s="691"/>
      <c r="G165" s="691"/>
      <c r="H165" s="691"/>
      <c r="I165" s="691"/>
      <c r="J165" s="691"/>
      <c r="K165" s="691"/>
    </row>
    <row r="166" spans="1:11" x14ac:dyDescent="0.3">
      <c r="A166" s="692" t="s">
        <v>6759</v>
      </c>
      <c r="B166" s="692" t="s">
        <v>6760</v>
      </c>
      <c r="C166" s="692"/>
      <c r="D166" s="692"/>
      <c r="E166" s="692"/>
      <c r="F166" s="692"/>
      <c r="G166" s="692"/>
      <c r="H166" s="693" t="s">
        <v>6761</v>
      </c>
      <c r="I166" s="693"/>
      <c r="J166" s="693"/>
      <c r="K166" s="693"/>
    </row>
    <row r="167" spans="1:11" ht="20.399999999999999" x14ac:dyDescent="0.3">
      <c r="A167" s="692"/>
      <c r="B167" s="223" t="s">
        <v>6762</v>
      </c>
      <c r="C167" s="223" t="s">
        <v>6763</v>
      </c>
      <c r="D167" s="223" t="s">
        <v>6764</v>
      </c>
      <c r="E167" s="223" t="s">
        <v>10683</v>
      </c>
      <c r="F167" s="223" t="s">
        <v>6766</v>
      </c>
      <c r="G167" s="223" t="s">
        <v>6767</v>
      </c>
      <c r="H167" s="223" t="s">
        <v>6763</v>
      </c>
      <c r="I167" s="223" t="s">
        <v>10683</v>
      </c>
      <c r="J167" s="223" t="s">
        <v>6766</v>
      </c>
      <c r="K167" s="223" t="s">
        <v>6767</v>
      </c>
    </row>
    <row r="168" spans="1:11" ht="61.2" x14ac:dyDescent="0.3">
      <c r="A168" s="224" t="s">
        <v>10684</v>
      </c>
      <c r="B168" s="225">
        <v>943</v>
      </c>
      <c r="C168" s="226" t="s">
        <v>10685</v>
      </c>
      <c r="D168" s="227" t="s">
        <v>1014</v>
      </c>
      <c r="E168" s="225">
        <v>3064</v>
      </c>
      <c r="F168" s="228" t="s">
        <v>10686</v>
      </c>
      <c r="G168" s="229">
        <f>E168*4/8</f>
        <v>1532</v>
      </c>
      <c r="H168" s="226" t="s">
        <v>10687</v>
      </c>
      <c r="I168" s="225">
        <v>1532</v>
      </c>
      <c r="J168" s="230" t="s">
        <v>6771</v>
      </c>
      <c r="K168" s="231">
        <f>I168</f>
        <v>1532</v>
      </c>
    </row>
    <row r="169" spans="1:11" ht="62.4" x14ac:dyDescent="0.3">
      <c r="A169" s="232" t="s">
        <v>10688</v>
      </c>
      <c r="B169" s="225">
        <v>943</v>
      </c>
      <c r="C169" s="226" t="s">
        <v>10685</v>
      </c>
      <c r="D169" s="227" t="s">
        <v>1014</v>
      </c>
      <c r="E169" s="225">
        <v>3064</v>
      </c>
      <c r="F169" s="228" t="s">
        <v>6956</v>
      </c>
      <c r="G169" s="229">
        <f>E169*1/2</f>
        <v>1532</v>
      </c>
      <c r="H169" s="226" t="s">
        <v>10689</v>
      </c>
      <c r="I169" s="225">
        <v>1532</v>
      </c>
      <c r="J169" s="230" t="s">
        <v>6771</v>
      </c>
      <c r="K169" s="231">
        <f>I169/1</f>
        <v>1532</v>
      </c>
    </row>
    <row r="170" spans="1:11" x14ac:dyDescent="0.3">
      <c r="A170" s="694" t="s">
        <v>6773</v>
      </c>
      <c r="B170" s="694"/>
      <c r="C170" s="694"/>
      <c r="D170" s="694"/>
      <c r="E170" s="694"/>
      <c r="F170" s="694"/>
      <c r="G170" s="233">
        <f>SUM(G169,G168)</f>
        <v>3064</v>
      </c>
      <c r="H170" s="694" t="s">
        <v>6773</v>
      </c>
      <c r="I170" s="694"/>
      <c r="J170" s="694"/>
      <c r="K170" s="233">
        <f>SUM(K169,K168)</f>
        <v>3064</v>
      </c>
    </row>
    <row r="171" spans="1:11" x14ac:dyDescent="0.3">
      <c r="A171" s="234"/>
      <c r="B171" s="234"/>
      <c r="C171" s="234"/>
      <c r="D171" s="234"/>
      <c r="E171" s="235"/>
      <c r="F171" s="234"/>
      <c r="G171" s="235"/>
      <c r="H171" s="236"/>
      <c r="I171" s="235"/>
      <c r="J171" s="234"/>
      <c r="K171" s="237"/>
    </row>
    <row r="172" spans="1:11" x14ac:dyDescent="0.3">
      <c r="A172" s="690" t="s">
        <v>10690</v>
      </c>
      <c r="B172" s="690"/>
      <c r="C172" s="690"/>
      <c r="D172" s="690"/>
      <c r="E172" s="690"/>
      <c r="F172" s="690"/>
      <c r="G172" s="690"/>
      <c r="H172" s="690"/>
      <c r="I172" s="690"/>
      <c r="J172" s="690"/>
      <c r="K172" s="690"/>
    </row>
    <row r="173" spans="1:11" x14ac:dyDescent="0.3">
      <c r="A173" s="691" t="s">
        <v>10691</v>
      </c>
      <c r="B173" s="691"/>
      <c r="C173" s="691"/>
      <c r="D173" s="691"/>
      <c r="E173" s="691"/>
      <c r="F173" s="691"/>
      <c r="G173" s="691"/>
      <c r="H173" s="691"/>
      <c r="I173" s="691"/>
      <c r="J173" s="691"/>
      <c r="K173" s="691"/>
    </row>
    <row r="174" spans="1:11" x14ac:dyDescent="0.3">
      <c r="A174" s="692" t="s">
        <v>6759</v>
      </c>
      <c r="B174" s="692" t="s">
        <v>6760</v>
      </c>
      <c r="C174" s="692"/>
      <c r="D174" s="692"/>
      <c r="E174" s="692"/>
      <c r="F174" s="692"/>
      <c r="G174" s="692"/>
      <c r="H174" s="693" t="s">
        <v>6761</v>
      </c>
      <c r="I174" s="693"/>
      <c r="J174" s="693"/>
      <c r="K174" s="693"/>
    </row>
    <row r="175" spans="1:11" ht="20.399999999999999" x14ac:dyDescent="0.3">
      <c r="A175" s="692"/>
      <c r="B175" s="223" t="s">
        <v>6762</v>
      </c>
      <c r="C175" s="223" t="s">
        <v>6763</v>
      </c>
      <c r="D175" s="223" t="s">
        <v>6764</v>
      </c>
      <c r="E175" s="223" t="s">
        <v>10683</v>
      </c>
      <c r="F175" s="223" t="s">
        <v>6766</v>
      </c>
      <c r="G175" s="223" t="s">
        <v>6767</v>
      </c>
      <c r="H175" s="223" t="s">
        <v>6763</v>
      </c>
      <c r="I175" s="223" t="s">
        <v>10683</v>
      </c>
      <c r="J175" s="223" t="s">
        <v>6766</v>
      </c>
      <c r="K175" s="223" t="s">
        <v>6767</v>
      </c>
    </row>
    <row r="176" spans="1:11" x14ac:dyDescent="0.3">
      <c r="A176" s="695" t="s">
        <v>10692</v>
      </c>
      <c r="B176" s="225">
        <v>1940</v>
      </c>
      <c r="C176" s="226" t="s">
        <v>10693</v>
      </c>
      <c r="D176" s="227" t="s">
        <v>1014</v>
      </c>
      <c r="E176" s="225">
        <v>3500</v>
      </c>
      <c r="F176" s="228" t="s">
        <v>6956</v>
      </c>
      <c r="G176" s="229">
        <f>E176*4/8</f>
        <v>1750</v>
      </c>
      <c r="H176" s="226" t="s">
        <v>10694</v>
      </c>
      <c r="I176" s="225">
        <v>985</v>
      </c>
      <c r="J176" s="230" t="s">
        <v>6771</v>
      </c>
      <c r="K176" s="225">
        <v>985</v>
      </c>
    </row>
    <row r="177" spans="1:11" x14ac:dyDescent="0.3">
      <c r="A177" s="696"/>
      <c r="B177" s="225"/>
      <c r="C177" s="226"/>
      <c r="D177" s="227"/>
      <c r="E177" s="225"/>
      <c r="F177" s="228"/>
      <c r="G177" s="229"/>
      <c r="H177" s="226" t="s">
        <v>10695</v>
      </c>
      <c r="I177" s="225">
        <v>339</v>
      </c>
      <c r="J177" s="230" t="s">
        <v>6771</v>
      </c>
      <c r="K177" s="225">
        <v>339</v>
      </c>
    </row>
    <row r="178" spans="1:11" x14ac:dyDescent="0.3">
      <c r="A178" s="696"/>
      <c r="B178" s="225"/>
      <c r="C178" s="226"/>
      <c r="D178" s="227"/>
      <c r="E178" s="225"/>
      <c r="F178" s="228"/>
      <c r="G178" s="229"/>
      <c r="H178" s="226" t="s">
        <v>10696</v>
      </c>
      <c r="I178" s="225">
        <v>108</v>
      </c>
      <c r="J178" s="230" t="s">
        <v>6771</v>
      </c>
      <c r="K178" s="225">
        <v>108</v>
      </c>
    </row>
    <row r="179" spans="1:11" x14ac:dyDescent="0.3">
      <c r="A179" s="696"/>
      <c r="B179" s="225"/>
      <c r="C179" s="226"/>
      <c r="D179" s="227"/>
      <c r="E179" s="225"/>
      <c r="F179" s="228"/>
      <c r="G179" s="229"/>
      <c r="H179" s="226" t="s">
        <v>10697</v>
      </c>
      <c r="I179" s="225">
        <v>131</v>
      </c>
      <c r="J179" s="230" t="s">
        <v>6771</v>
      </c>
      <c r="K179" s="225">
        <v>131</v>
      </c>
    </row>
    <row r="180" spans="1:11" x14ac:dyDescent="0.3">
      <c r="A180" s="696"/>
      <c r="B180" s="225"/>
      <c r="C180" s="226"/>
      <c r="D180" s="227"/>
      <c r="E180" s="225"/>
      <c r="F180" s="228"/>
      <c r="G180" s="229"/>
      <c r="H180" s="226" t="s">
        <v>10698</v>
      </c>
      <c r="I180" s="225">
        <v>438</v>
      </c>
      <c r="J180" s="230" t="s">
        <v>6771</v>
      </c>
      <c r="K180" s="225">
        <v>438</v>
      </c>
    </row>
    <row r="181" spans="1:11" x14ac:dyDescent="0.3">
      <c r="A181" s="697"/>
      <c r="B181" s="225"/>
      <c r="C181" s="226"/>
      <c r="D181" s="227"/>
      <c r="E181" s="225"/>
      <c r="F181" s="228"/>
      <c r="G181" s="229"/>
      <c r="H181" s="698" t="s">
        <v>6773</v>
      </c>
      <c r="I181" s="699"/>
      <c r="J181" s="700"/>
      <c r="K181" s="238">
        <f>SUM(K176:K180)</f>
        <v>2001</v>
      </c>
    </row>
    <row r="182" spans="1:11" x14ac:dyDescent="0.3">
      <c r="A182" s="695" t="s">
        <v>10699</v>
      </c>
      <c r="B182" s="225">
        <v>1940</v>
      </c>
      <c r="C182" s="226" t="s">
        <v>10693</v>
      </c>
      <c r="D182" s="227" t="s">
        <v>1014</v>
      </c>
      <c r="E182" s="225">
        <v>3500</v>
      </c>
      <c r="F182" s="228" t="s">
        <v>6956</v>
      </c>
      <c r="G182" s="229">
        <f>E182*1/2</f>
        <v>1750</v>
      </c>
      <c r="H182" s="226" t="s">
        <v>10700</v>
      </c>
      <c r="I182" s="225">
        <v>137</v>
      </c>
      <c r="J182" s="230" t="s">
        <v>6771</v>
      </c>
      <c r="K182" s="225">
        <v>137</v>
      </c>
    </row>
    <row r="183" spans="1:11" x14ac:dyDescent="0.3">
      <c r="A183" s="696"/>
      <c r="B183" s="225"/>
      <c r="C183" s="226"/>
      <c r="D183" s="227"/>
      <c r="E183" s="225"/>
      <c r="F183" s="228"/>
      <c r="G183" s="229"/>
      <c r="H183" s="226" t="s">
        <v>10701</v>
      </c>
      <c r="I183" s="225">
        <v>832</v>
      </c>
      <c r="J183" s="230" t="s">
        <v>6771</v>
      </c>
      <c r="K183" s="225">
        <v>832</v>
      </c>
    </row>
    <row r="184" spans="1:11" x14ac:dyDescent="0.3">
      <c r="A184" s="696"/>
      <c r="B184" s="225"/>
      <c r="C184" s="226"/>
      <c r="D184" s="227"/>
      <c r="E184" s="225"/>
      <c r="F184" s="228"/>
      <c r="G184" s="229"/>
      <c r="H184" s="226" t="s">
        <v>10702</v>
      </c>
      <c r="I184" s="225">
        <v>250</v>
      </c>
      <c r="J184" s="230" t="s">
        <v>6771</v>
      </c>
      <c r="K184" s="225">
        <v>250</v>
      </c>
    </row>
    <row r="185" spans="1:11" x14ac:dyDescent="0.3">
      <c r="A185" s="696"/>
      <c r="B185" s="225"/>
      <c r="C185" s="226"/>
      <c r="D185" s="227"/>
      <c r="E185" s="225"/>
      <c r="F185" s="228"/>
      <c r="G185" s="229"/>
      <c r="H185" s="226" t="s">
        <v>10703</v>
      </c>
      <c r="I185" s="225">
        <v>149</v>
      </c>
      <c r="J185" s="230" t="s">
        <v>6771</v>
      </c>
      <c r="K185" s="225">
        <v>149</v>
      </c>
    </row>
    <row r="186" spans="1:11" x14ac:dyDescent="0.3">
      <c r="A186" s="696"/>
      <c r="B186" s="225"/>
      <c r="C186" s="226"/>
      <c r="D186" s="227"/>
      <c r="E186" s="225"/>
      <c r="F186" s="228"/>
      <c r="G186" s="229"/>
      <c r="H186" s="226" t="s">
        <v>10704</v>
      </c>
      <c r="I186" s="225">
        <v>116</v>
      </c>
      <c r="J186" s="230" t="s">
        <v>6771</v>
      </c>
      <c r="K186" s="225">
        <v>116</v>
      </c>
    </row>
    <row r="187" spans="1:11" x14ac:dyDescent="0.3">
      <c r="A187" s="697"/>
      <c r="B187" s="225"/>
      <c r="C187" s="226"/>
      <c r="D187" s="227"/>
      <c r="E187" s="225"/>
      <c r="F187" s="228"/>
      <c r="G187" s="229"/>
      <c r="H187" s="698" t="s">
        <v>6773</v>
      </c>
      <c r="I187" s="699"/>
      <c r="J187" s="700"/>
      <c r="K187" s="238">
        <f>SUM(K182:K186)</f>
        <v>1484</v>
      </c>
    </row>
    <row r="188" spans="1:11" x14ac:dyDescent="0.3">
      <c r="A188" s="694" t="s">
        <v>6773</v>
      </c>
      <c r="B188" s="694"/>
      <c r="C188" s="694"/>
      <c r="D188" s="694"/>
      <c r="E188" s="694"/>
      <c r="F188" s="694"/>
      <c r="G188" s="233">
        <f>SUM(G182,G176)</f>
        <v>3500</v>
      </c>
      <c r="H188" s="765" t="s">
        <v>6773</v>
      </c>
      <c r="I188" s="765"/>
      <c r="J188" s="765"/>
      <c r="K188" s="233">
        <f>SUM(K187,K181)</f>
        <v>3485</v>
      </c>
    </row>
    <row r="189" spans="1:11" x14ac:dyDescent="0.3">
      <c r="A189" s="234" t="s">
        <v>10705</v>
      </c>
      <c r="B189" s="234"/>
      <c r="C189" s="234"/>
      <c r="D189" s="234"/>
      <c r="E189" s="235"/>
      <c r="F189" s="234"/>
      <c r="G189" s="235"/>
      <c r="H189" s="236"/>
      <c r="I189" s="235"/>
      <c r="J189" s="234"/>
      <c r="K189" s="237"/>
    </row>
    <row r="190" spans="1:11" x14ac:dyDescent="0.3">
      <c r="A190" s="234"/>
      <c r="B190" s="234"/>
      <c r="C190" s="234"/>
      <c r="D190" s="234"/>
      <c r="E190" s="235"/>
      <c r="F190" s="234"/>
      <c r="G190" s="235"/>
      <c r="H190" s="236"/>
      <c r="I190" s="235"/>
      <c r="J190" s="234"/>
      <c r="K190" s="237"/>
    </row>
    <row r="191" spans="1:11" x14ac:dyDescent="0.3">
      <c r="A191" s="239"/>
      <c r="B191" s="239"/>
      <c r="C191" s="239"/>
      <c r="D191" s="239"/>
      <c r="E191" s="240"/>
      <c r="F191" s="239"/>
      <c r="G191" s="240"/>
      <c r="H191" s="241"/>
      <c r="I191" s="240"/>
      <c r="J191" s="239"/>
      <c r="K191" s="242"/>
    </row>
    <row r="192" spans="1:11" x14ac:dyDescent="0.3">
      <c r="A192" s="239"/>
      <c r="B192" s="239"/>
      <c r="C192" s="239"/>
      <c r="D192" s="239"/>
      <c r="E192" s="240"/>
      <c r="F192" s="239"/>
      <c r="G192" s="240"/>
      <c r="H192" s="241"/>
      <c r="I192" s="240"/>
      <c r="J192" s="239"/>
      <c r="K192" s="242"/>
    </row>
    <row r="193" spans="1:11" x14ac:dyDescent="0.3">
      <c r="A193" s="239"/>
      <c r="B193" s="239"/>
      <c r="C193" s="239"/>
      <c r="D193" s="239"/>
      <c r="E193" s="240"/>
      <c r="F193" s="239"/>
      <c r="G193" s="240"/>
      <c r="H193" s="241"/>
      <c r="I193" s="240"/>
      <c r="J193" s="239"/>
      <c r="K193" s="242"/>
    </row>
    <row r="194" spans="1:11" x14ac:dyDescent="0.3">
      <c r="A194" s="239"/>
      <c r="B194" s="239"/>
      <c r="C194" s="239"/>
      <c r="D194" s="239"/>
      <c r="E194" s="240"/>
      <c r="F194" s="239"/>
      <c r="G194" s="240"/>
      <c r="H194" s="241"/>
      <c r="I194" s="240"/>
      <c r="J194" s="239"/>
      <c r="K194" s="242"/>
    </row>
    <row r="195" spans="1:11" x14ac:dyDescent="0.3">
      <c r="A195" s="239"/>
      <c r="B195" s="239"/>
      <c r="C195" s="239"/>
      <c r="D195" s="239"/>
      <c r="E195" s="240"/>
      <c r="F195" s="239"/>
      <c r="G195" s="240"/>
      <c r="H195" s="241"/>
      <c r="I195" s="240"/>
      <c r="J195" s="239"/>
      <c r="K195" s="242"/>
    </row>
    <row r="196" spans="1:11" x14ac:dyDescent="0.3">
      <c r="A196" s="239"/>
      <c r="B196" s="239"/>
      <c r="C196" s="239"/>
      <c r="D196" s="239"/>
      <c r="E196" s="240"/>
      <c r="F196" s="239"/>
      <c r="G196" s="240"/>
      <c r="H196" s="241"/>
      <c r="I196" s="240"/>
      <c r="J196" s="239"/>
      <c r="K196" s="242"/>
    </row>
    <row r="197" spans="1:11" x14ac:dyDescent="0.3">
      <c r="A197" s="67"/>
      <c r="B197" s="67"/>
      <c r="C197" s="67"/>
      <c r="D197" s="67"/>
      <c r="E197" s="121"/>
      <c r="F197" s="67"/>
      <c r="G197" s="121"/>
      <c r="H197" s="122"/>
      <c r="I197" s="121"/>
      <c r="J197" s="67"/>
      <c r="K197" s="123"/>
    </row>
    <row r="198" spans="1:11" x14ac:dyDescent="0.3">
      <c r="A198" s="690" t="s">
        <v>10706</v>
      </c>
      <c r="B198" s="690"/>
      <c r="C198" s="690"/>
      <c r="D198" s="690"/>
      <c r="E198" s="690"/>
      <c r="F198" s="690"/>
      <c r="G198" s="690"/>
      <c r="H198" s="690"/>
      <c r="I198" s="690"/>
      <c r="J198" s="690"/>
      <c r="K198" s="690"/>
    </row>
    <row r="199" spans="1:11" x14ac:dyDescent="0.3">
      <c r="A199" s="766" t="s">
        <v>10707</v>
      </c>
      <c r="B199" s="766"/>
      <c r="C199" s="766"/>
      <c r="D199" s="766"/>
      <c r="E199" s="766"/>
      <c r="F199" s="766"/>
      <c r="G199" s="766"/>
      <c r="H199" s="766"/>
      <c r="I199" s="766"/>
      <c r="J199" s="766"/>
      <c r="K199" s="766"/>
    </row>
    <row r="200" spans="1:11" x14ac:dyDescent="0.3">
      <c r="A200" s="767" t="s">
        <v>6759</v>
      </c>
      <c r="B200" s="769" t="s">
        <v>6760</v>
      </c>
      <c r="C200" s="770"/>
      <c r="D200" s="770"/>
      <c r="E200" s="770"/>
      <c r="F200" s="770"/>
      <c r="G200" s="771"/>
      <c r="H200" s="772" t="s">
        <v>6761</v>
      </c>
      <c r="I200" s="773"/>
      <c r="J200" s="773"/>
      <c r="K200" s="774"/>
    </row>
    <row r="201" spans="1:11" ht="20.399999999999999" x14ac:dyDescent="0.3">
      <c r="A201" s="768"/>
      <c r="B201" s="223" t="s">
        <v>6762</v>
      </c>
      <c r="C201" s="223" t="s">
        <v>6936</v>
      </c>
      <c r="D201" s="223" t="s">
        <v>6764</v>
      </c>
      <c r="E201" s="223" t="s">
        <v>10683</v>
      </c>
      <c r="F201" s="223" t="s">
        <v>6766</v>
      </c>
      <c r="G201" s="223" t="s">
        <v>6767</v>
      </c>
      <c r="H201" s="223" t="s">
        <v>6763</v>
      </c>
      <c r="I201" s="223" t="s">
        <v>10683</v>
      </c>
      <c r="J201" s="223" t="s">
        <v>6766</v>
      </c>
      <c r="K201" s="223" t="s">
        <v>6767</v>
      </c>
    </row>
    <row r="202" spans="1:11" x14ac:dyDescent="0.3">
      <c r="A202" s="775" t="s">
        <v>10708</v>
      </c>
      <c r="B202" s="778">
        <v>87</v>
      </c>
      <c r="C202" s="780">
        <v>404</v>
      </c>
      <c r="D202" s="782" t="s">
        <v>2533</v>
      </c>
      <c r="E202" s="243">
        <v>5426</v>
      </c>
      <c r="F202" s="244" t="s">
        <v>10709</v>
      </c>
      <c r="G202" s="245">
        <f>E202*2/112</f>
        <v>96.892857142857139</v>
      </c>
      <c r="H202" s="223" t="s">
        <v>10710</v>
      </c>
      <c r="I202" s="246">
        <v>372</v>
      </c>
      <c r="J202" s="244" t="s">
        <v>10711</v>
      </c>
      <c r="K202" s="247">
        <f>I202*2/72</f>
        <v>10.333333333333334</v>
      </c>
    </row>
    <row r="203" spans="1:11" x14ac:dyDescent="0.3">
      <c r="A203" s="776"/>
      <c r="B203" s="779"/>
      <c r="C203" s="781"/>
      <c r="D203" s="783"/>
      <c r="E203" s="248"/>
      <c r="F203" s="249"/>
      <c r="G203" s="245"/>
      <c r="H203" s="250" t="s">
        <v>10712</v>
      </c>
      <c r="I203" s="251">
        <v>3117</v>
      </c>
      <c r="J203" s="244" t="s">
        <v>10711</v>
      </c>
      <c r="K203" s="247">
        <f>I203*2/72</f>
        <v>86.583333333333329</v>
      </c>
    </row>
    <row r="204" spans="1:11" x14ac:dyDescent="0.3">
      <c r="A204" s="777"/>
      <c r="B204" s="784" t="s">
        <v>6773</v>
      </c>
      <c r="C204" s="785"/>
      <c r="D204" s="785"/>
      <c r="E204" s="785"/>
      <c r="F204" s="786"/>
      <c r="G204" s="252">
        <f>SUM(G202:G203)</f>
        <v>96.892857142857139</v>
      </c>
      <c r="H204" s="787" t="s">
        <v>6773</v>
      </c>
      <c r="I204" s="788"/>
      <c r="J204" s="789"/>
      <c r="K204" s="252">
        <f>SUM(K202:K203)</f>
        <v>96.916666666666657</v>
      </c>
    </row>
    <row r="205" spans="1:11" x14ac:dyDescent="0.3">
      <c r="A205" s="790" t="s">
        <v>10713</v>
      </c>
      <c r="B205" s="793">
        <v>87</v>
      </c>
      <c r="C205" s="780">
        <v>404</v>
      </c>
      <c r="D205" s="782" t="s">
        <v>2533</v>
      </c>
      <c r="E205" s="243">
        <v>5426</v>
      </c>
      <c r="F205" s="244" t="s">
        <v>10714</v>
      </c>
      <c r="G205" s="245">
        <f>E205*4/112</f>
        <v>193.78571428571428</v>
      </c>
      <c r="H205" s="223" t="s">
        <v>10710</v>
      </c>
      <c r="I205" s="246">
        <v>372</v>
      </c>
      <c r="J205" s="244" t="s">
        <v>10715</v>
      </c>
      <c r="K205" s="247">
        <f>I205*4/72</f>
        <v>20.666666666666668</v>
      </c>
    </row>
    <row r="206" spans="1:11" x14ac:dyDescent="0.3">
      <c r="A206" s="791"/>
      <c r="B206" s="794"/>
      <c r="C206" s="781"/>
      <c r="D206" s="783"/>
      <c r="E206" s="248"/>
      <c r="F206" s="249"/>
      <c r="G206" s="245"/>
      <c r="H206" s="250" t="s">
        <v>10712</v>
      </c>
      <c r="I206" s="251">
        <v>3117</v>
      </c>
      <c r="J206" s="244" t="s">
        <v>10715</v>
      </c>
      <c r="K206" s="247">
        <f>I206*4/72</f>
        <v>173.16666666666666</v>
      </c>
    </row>
    <row r="207" spans="1:11" x14ac:dyDescent="0.3">
      <c r="A207" s="792"/>
      <c r="B207" s="784" t="s">
        <v>6773</v>
      </c>
      <c r="C207" s="785"/>
      <c r="D207" s="785"/>
      <c r="E207" s="785"/>
      <c r="F207" s="786"/>
      <c r="G207" s="252">
        <f>SUM(G205:G206)</f>
        <v>193.78571428571428</v>
      </c>
      <c r="H207" s="787" t="s">
        <v>6773</v>
      </c>
      <c r="I207" s="788"/>
      <c r="J207" s="789"/>
      <c r="K207" s="252">
        <f>SUM(K205:K206)</f>
        <v>193.83333333333331</v>
      </c>
    </row>
    <row r="208" spans="1:11" x14ac:dyDescent="0.3">
      <c r="A208" s="790" t="s">
        <v>10716</v>
      </c>
      <c r="B208" s="793">
        <v>87</v>
      </c>
      <c r="C208" s="780">
        <v>404</v>
      </c>
      <c r="D208" s="782" t="s">
        <v>2533</v>
      </c>
      <c r="E208" s="243">
        <v>5426</v>
      </c>
      <c r="F208" s="253">
        <v>8.9285714285714281E-3</v>
      </c>
      <c r="G208" s="245">
        <f>E208*F208</f>
        <v>48.446428571428569</v>
      </c>
      <c r="H208" s="223" t="s">
        <v>10710</v>
      </c>
      <c r="I208" s="246">
        <v>372</v>
      </c>
      <c r="J208" s="254">
        <v>1.3888888888888888E-2</v>
      </c>
      <c r="K208" s="247">
        <f>I208*J208</f>
        <v>5.1666666666666661</v>
      </c>
    </row>
    <row r="209" spans="1:11" x14ac:dyDescent="0.3">
      <c r="A209" s="791"/>
      <c r="B209" s="794"/>
      <c r="C209" s="781"/>
      <c r="D209" s="783"/>
      <c r="E209" s="248"/>
      <c r="F209" s="249"/>
      <c r="G209" s="245"/>
      <c r="H209" s="250" t="s">
        <v>10712</v>
      </c>
      <c r="I209" s="251">
        <v>3117</v>
      </c>
      <c r="J209" s="255">
        <v>1.3888888888888888E-2</v>
      </c>
      <c r="K209" s="247">
        <f>I209*J209</f>
        <v>43.291666666666664</v>
      </c>
    </row>
    <row r="210" spans="1:11" x14ac:dyDescent="0.3">
      <c r="A210" s="792"/>
      <c r="B210" s="784" t="s">
        <v>6773</v>
      </c>
      <c r="C210" s="785"/>
      <c r="D210" s="785"/>
      <c r="E210" s="785"/>
      <c r="F210" s="786"/>
      <c r="G210" s="252">
        <f>SUM(G208:G209)</f>
        <v>48.446428571428569</v>
      </c>
      <c r="H210" s="787" t="s">
        <v>6773</v>
      </c>
      <c r="I210" s="788"/>
      <c r="J210" s="789"/>
      <c r="K210" s="252">
        <f>SUM(K208:K209)</f>
        <v>48.458333333333329</v>
      </c>
    </row>
    <row r="211" spans="1:11" x14ac:dyDescent="0.3">
      <c r="A211" s="790" t="s">
        <v>10717</v>
      </c>
      <c r="B211" s="793">
        <v>87</v>
      </c>
      <c r="C211" s="780">
        <v>404</v>
      </c>
      <c r="D211" s="782" t="s">
        <v>2533</v>
      </c>
      <c r="E211" s="243">
        <v>5426</v>
      </c>
      <c r="F211" s="253">
        <v>8.9285714285714281E-3</v>
      </c>
      <c r="G211" s="245">
        <f>E211*F211</f>
        <v>48.446428571428569</v>
      </c>
      <c r="H211" s="223" t="s">
        <v>10710</v>
      </c>
      <c r="I211" s="246">
        <v>372</v>
      </c>
      <c r="J211" s="254">
        <v>1.3888888888888888E-2</v>
      </c>
      <c r="K211" s="247">
        <f>I211*J211</f>
        <v>5.1666666666666661</v>
      </c>
    </row>
    <row r="212" spans="1:11" x14ac:dyDescent="0.3">
      <c r="A212" s="791"/>
      <c r="B212" s="794"/>
      <c r="C212" s="781"/>
      <c r="D212" s="783"/>
      <c r="E212" s="248"/>
      <c r="F212" s="249"/>
      <c r="G212" s="245"/>
      <c r="H212" s="250" t="s">
        <v>10712</v>
      </c>
      <c r="I212" s="251">
        <v>3117</v>
      </c>
      <c r="J212" s="255">
        <v>1.3888888888888888E-2</v>
      </c>
      <c r="K212" s="247">
        <f>I212*J212</f>
        <v>43.291666666666664</v>
      </c>
    </row>
    <row r="213" spans="1:11" x14ac:dyDescent="0.3">
      <c r="A213" s="792"/>
      <c r="B213" s="784" t="s">
        <v>6773</v>
      </c>
      <c r="C213" s="785"/>
      <c r="D213" s="785"/>
      <c r="E213" s="785"/>
      <c r="F213" s="786"/>
      <c r="G213" s="252">
        <f>SUM(G211:G212)</f>
        <v>48.446428571428569</v>
      </c>
      <c r="H213" s="787" t="s">
        <v>6773</v>
      </c>
      <c r="I213" s="788"/>
      <c r="J213" s="789"/>
      <c r="K213" s="252">
        <f>SUM(K211:K212)</f>
        <v>48.458333333333329</v>
      </c>
    </row>
    <row r="214" spans="1:11" x14ac:dyDescent="0.3">
      <c r="A214" s="790" t="s">
        <v>10718</v>
      </c>
      <c r="B214" s="778">
        <v>87</v>
      </c>
      <c r="C214" s="780">
        <v>404</v>
      </c>
      <c r="D214" s="778" t="s">
        <v>2533</v>
      </c>
      <c r="E214" s="243">
        <v>5426</v>
      </c>
      <c r="F214" s="244" t="s">
        <v>10719</v>
      </c>
      <c r="G214" s="245">
        <f>E214*7/112</f>
        <v>339.125</v>
      </c>
      <c r="H214" s="223" t="s">
        <v>10710</v>
      </c>
      <c r="I214" s="246">
        <v>372</v>
      </c>
      <c r="J214" s="254">
        <v>9.7222222222222224E-2</v>
      </c>
      <c r="K214" s="247">
        <f>I214*J214</f>
        <v>36.166666666666664</v>
      </c>
    </row>
    <row r="215" spans="1:11" x14ac:dyDescent="0.3">
      <c r="A215" s="791"/>
      <c r="B215" s="796"/>
      <c r="C215" s="797"/>
      <c r="D215" s="798"/>
      <c r="E215" s="248"/>
      <c r="F215" s="249"/>
      <c r="G215" s="245"/>
      <c r="H215" s="250" t="s">
        <v>10712</v>
      </c>
      <c r="I215" s="251">
        <v>3117</v>
      </c>
      <c r="J215" s="255">
        <v>9.7222222222222224E-2</v>
      </c>
      <c r="K215" s="247">
        <f>I215*J215</f>
        <v>303.04166666666669</v>
      </c>
    </row>
    <row r="216" spans="1:11" x14ac:dyDescent="0.3">
      <c r="A216" s="795"/>
      <c r="B216" s="799" t="s">
        <v>6773</v>
      </c>
      <c r="C216" s="799"/>
      <c r="D216" s="799"/>
      <c r="E216" s="799"/>
      <c r="F216" s="799"/>
      <c r="G216" s="252">
        <f>SUM(G214:G215)</f>
        <v>339.125</v>
      </c>
      <c r="H216" s="799" t="s">
        <v>6773</v>
      </c>
      <c r="I216" s="799"/>
      <c r="J216" s="799"/>
      <c r="K216" s="252">
        <f>SUM(K214:K215)</f>
        <v>339.20833333333337</v>
      </c>
    </row>
    <row r="217" spans="1:11" x14ac:dyDescent="0.3">
      <c r="A217" s="790" t="s">
        <v>10720</v>
      </c>
      <c r="B217" s="778">
        <v>87</v>
      </c>
      <c r="C217" s="780">
        <v>404</v>
      </c>
      <c r="D217" s="778" t="s">
        <v>2533</v>
      </c>
      <c r="E217" s="243">
        <v>5426</v>
      </c>
      <c r="F217" s="244" t="s">
        <v>10721</v>
      </c>
      <c r="G217" s="245">
        <f>E217*14/112</f>
        <v>678.25</v>
      </c>
      <c r="H217" s="223" t="s">
        <v>10710</v>
      </c>
      <c r="I217" s="246">
        <v>372</v>
      </c>
      <c r="J217" s="244" t="s">
        <v>10722</v>
      </c>
      <c r="K217" s="247">
        <f>I217*14/72</f>
        <v>72.333333333333329</v>
      </c>
    </row>
    <row r="218" spans="1:11" x14ac:dyDescent="0.3">
      <c r="A218" s="791"/>
      <c r="B218" s="796"/>
      <c r="C218" s="797"/>
      <c r="D218" s="798"/>
      <c r="E218" s="248"/>
      <c r="F218" s="249"/>
      <c r="G218" s="245"/>
      <c r="H218" s="250" t="s">
        <v>10712</v>
      </c>
      <c r="I218" s="251">
        <v>3117</v>
      </c>
      <c r="J218" s="244" t="s">
        <v>10722</v>
      </c>
      <c r="K218" s="247">
        <f>I218*14/72</f>
        <v>606.08333333333337</v>
      </c>
    </row>
    <row r="219" spans="1:11" x14ac:dyDescent="0.3">
      <c r="A219" s="795"/>
      <c r="B219" s="799" t="s">
        <v>6773</v>
      </c>
      <c r="C219" s="799"/>
      <c r="D219" s="799"/>
      <c r="E219" s="799"/>
      <c r="F219" s="799"/>
      <c r="G219" s="252">
        <f>SUM(G217:G218)</f>
        <v>678.25</v>
      </c>
      <c r="H219" s="799" t="s">
        <v>6773</v>
      </c>
      <c r="I219" s="799"/>
      <c r="J219" s="799"/>
      <c r="K219" s="252">
        <f>SUM(K217:K218)</f>
        <v>678.41666666666674</v>
      </c>
    </row>
    <row r="220" spans="1:11" x14ac:dyDescent="0.3">
      <c r="A220" s="790" t="s">
        <v>10723</v>
      </c>
      <c r="B220" s="778">
        <v>87</v>
      </c>
      <c r="C220" s="780">
        <v>404</v>
      </c>
      <c r="D220" s="778" t="s">
        <v>2533</v>
      </c>
      <c r="E220" s="243">
        <v>5426</v>
      </c>
      <c r="F220" s="244" t="s">
        <v>10719</v>
      </c>
      <c r="G220" s="245">
        <f>E220*7/112</f>
        <v>339.125</v>
      </c>
      <c r="H220" s="223" t="s">
        <v>10710</v>
      </c>
      <c r="I220" s="246">
        <v>372</v>
      </c>
      <c r="J220" s="254">
        <v>9.7222222222222224E-2</v>
      </c>
      <c r="K220" s="247">
        <f>I220*J220</f>
        <v>36.166666666666664</v>
      </c>
    </row>
    <row r="221" spans="1:11" x14ac:dyDescent="0.3">
      <c r="A221" s="791"/>
      <c r="B221" s="796"/>
      <c r="C221" s="797"/>
      <c r="D221" s="798"/>
      <c r="E221" s="248"/>
      <c r="F221" s="249"/>
      <c r="G221" s="245"/>
      <c r="H221" s="250" t="s">
        <v>10712</v>
      </c>
      <c r="I221" s="251">
        <v>3117</v>
      </c>
      <c r="J221" s="255">
        <v>9.7222222222222224E-2</v>
      </c>
      <c r="K221" s="247">
        <f>I221*J221</f>
        <v>303.04166666666669</v>
      </c>
    </row>
    <row r="222" spans="1:11" x14ac:dyDescent="0.3">
      <c r="A222" s="795"/>
      <c r="B222" s="799" t="s">
        <v>6773</v>
      </c>
      <c r="C222" s="799"/>
      <c r="D222" s="799"/>
      <c r="E222" s="799"/>
      <c r="F222" s="799"/>
      <c r="G222" s="252">
        <f>SUM(G220:G221)</f>
        <v>339.125</v>
      </c>
      <c r="H222" s="799" t="s">
        <v>6773</v>
      </c>
      <c r="I222" s="799"/>
      <c r="J222" s="799"/>
      <c r="K222" s="252">
        <f>SUM(K220:K221)</f>
        <v>339.20833333333337</v>
      </c>
    </row>
    <row r="223" spans="1:11" x14ac:dyDescent="0.3">
      <c r="A223" s="790" t="s">
        <v>10724</v>
      </c>
      <c r="B223" s="778">
        <v>87</v>
      </c>
      <c r="C223" s="780">
        <v>404</v>
      </c>
      <c r="D223" s="778" t="s">
        <v>2533</v>
      </c>
      <c r="E223" s="243">
        <v>5426</v>
      </c>
      <c r="F223" s="244" t="s">
        <v>10725</v>
      </c>
      <c r="G223" s="245">
        <f>E223*28/112</f>
        <v>1356.5</v>
      </c>
      <c r="H223" s="223" t="s">
        <v>10710</v>
      </c>
      <c r="I223" s="246">
        <v>372</v>
      </c>
      <c r="J223" s="244" t="s">
        <v>10726</v>
      </c>
      <c r="K223" s="247">
        <f>I223*28/72</f>
        <v>144.66666666666666</v>
      </c>
    </row>
    <row r="224" spans="1:11" x14ac:dyDescent="0.3">
      <c r="A224" s="791"/>
      <c r="B224" s="796"/>
      <c r="C224" s="797"/>
      <c r="D224" s="798"/>
      <c r="E224" s="248"/>
      <c r="F224" s="249"/>
      <c r="G224" s="245"/>
      <c r="H224" s="250" t="s">
        <v>10712</v>
      </c>
      <c r="I224" s="251">
        <v>3117</v>
      </c>
      <c r="J224" s="244" t="s">
        <v>10726</v>
      </c>
      <c r="K224" s="247">
        <f>I224*28/72</f>
        <v>1212.1666666666667</v>
      </c>
    </row>
    <row r="225" spans="1:11" x14ac:dyDescent="0.3">
      <c r="A225" s="795"/>
      <c r="B225" s="799" t="s">
        <v>6773</v>
      </c>
      <c r="C225" s="799"/>
      <c r="D225" s="799"/>
      <c r="E225" s="799"/>
      <c r="F225" s="799"/>
      <c r="G225" s="252">
        <f>SUM(G223:G224)</f>
        <v>1356.5</v>
      </c>
      <c r="H225" s="799" t="s">
        <v>6773</v>
      </c>
      <c r="I225" s="799"/>
      <c r="J225" s="799"/>
      <c r="K225" s="252">
        <f>SUM(K223:K224)</f>
        <v>1356.8333333333335</v>
      </c>
    </row>
    <row r="226" spans="1:11" x14ac:dyDescent="0.3">
      <c r="A226" s="790" t="s">
        <v>10727</v>
      </c>
      <c r="B226" s="778">
        <v>87</v>
      </c>
      <c r="C226" s="780">
        <v>404</v>
      </c>
      <c r="D226" s="778" t="s">
        <v>2533</v>
      </c>
      <c r="E226" s="243">
        <v>5426</v>
      </c>
      <c r="F226" s="244" t="s">
        <v>10728</v>
      </c>
      <c r="G226" s="245">
        <f>E226*8/112</f>
        <v>387.57142857142856</v>
      </c>
      <c r="H226" s="223" t="s">
        <v>10710</v>
      </c>
      <c r="I226" s="246">
        <v>372</v>
      </c>
      <c r="J226" s="244" t="s">
        <v>10729</v>
      </c>
      <c r="K226" s="247">
        <f>I226*8/72</f>
        <v>41.333333333333336</v>
      </c>
    </row>
    <row r="227" spans="1:11" x14ac:dyDescent="0.3">
      <c r="A227" s="791"/>
      <c r="B227" s="796"/>
      <c r="C227" s="797"/>
      <c r="D227" s="798"/>
      <c r="E227" s="248"/>
      <c r="F227" s="249"/>
      <c r="G227" s="245"/>
      <c r="H227" s="250" t="s">
        <v>10712</v>
      </c>
      <c r="I227" s="251">
        <v>3117</v>
      </c>
      <c r="J227" s="244" t="s">
        <v>10729</v>
      </c>
      <c r="K227" s="247">
        <f>I227*8/72</f>
        <v>346.33333333333331</v>
      </c>
    </row>
    <row r="228" spans="1:11" x14ac:dyDescent="0.3">
      <c r="A228" s="795"/>
      <c r="B228" s="799" t="s">
        <v>6773</v>
      </c>
      <c r="C228" s="799"/>
      <c r="D228" s="799"/>
      <c r="E228" s="799"/>
      <c r="F228" s="799"/>
      <c r="G228" s="252">
        <f>SUM(G226:G227)</f>
        <v>387.57142857142856</v>
      </c>
      <c r="H228" s="799" t="s">
        <v>6773</v>
      </c>
      <c r="I228" s="799"/>
      <c r="J228" s="799"/>
      <c r="K228" s="252">
        <f>SUM(K226:K227)</f>
        <v>387.66666666666663</v>
      </c>
    </row>
    <row r="229" spans="1:11" x14ac:dyDescent="0.3">
      <c r="A229" s="790" t="s">
        <v>10730</v>
      </c>
      <c r="B229" s="256">
        <v>87</v>
      </c>
      <c r="C229" s="257">
        <v>404</v>
      </c>
      <c r="D229" s="256" t="s">
        <v>2533</v>
      </c>
      <c r="E229" s="243">
        <v>5426</v>
      </c>
      <c r="F229" s="258" t="s">
        <v>10731</v>
      </c>
      <c r="G229" s="245">
        <f>E229*24/112</f>
        <v>1162.7142857142858</v>
      </c>
      <c r="H229" s="223" t="s">
        <v>10732</v>
      </c>
      <c r="I229" s="246">
        <v>1162</v>
      </c>
      <c r="J229" s="230" t="s">
        <v>6771</v>
      </c>
      <c r="K229" s="247">
        <f>I229</f>
        <v>1162</v>
      </c>
    </row>
    <row r="230" spans="1:11" x14ac:dyDescent="0.3">
      <c r="A230" s="795"/>
      <c r="B230" s="799" t="s">
        <v>6773</v>
      </c>
      <c r="C230" s="799"/>
      <c r="D230" s="799"/>
      <c r="E230" s="799"/>
      <c r="F230" s="799"/>
      <c r="G230" s="252">
        <f>SUM(G229:G229)</f>
        <v>1162.7142857142858</v>
      </c>
      <c r="H230" s="799" t="s">
        <v>6773</v>
      </c>
      <c r="I230" s="799"/>
      <c r="J230" s="799"/>
      <c r="K230" s="252">
        <f>SUM(K229:K229)</f>
        <v>1162</v>
      </c>
    </row>
    <row r="231" spans="1:11" x14ac:dyDescent="0.3">
      <c r="A231" s="790" t="s">
        <v>10733</v>
      </c>
      <c r="B231" s="256">
        <v>87</v>
      </c>
      <c r="C231" s="257">
        <v>404</v>
      </c>
      <c r="D231" s="256" t="s">
        <v>2533</v>
      </c>
      <c r="E231" s="243">
        <v>5426</v>
      </c>
      <c r="F231" s="258" t="s">
        <v>10734</v>
      </c>
      <c r="G231" s="245">
        <f>E231*16/112</f>
        <v>775.14285714285711</v>
      </c>
      <c r="H231" s="223" t="s">
        <v>10735</v>
      </c>
      <c r="I231" s="246">
        <v>775</v>
      </c>
      <c r="J231" s="230" t="s">
        <v>6771</v>
      </c>
      <c r="K231" s="247">
        <f>I231</f>
        <v>775</v>
      </c>
    </row>
    <row r="232" spans="1:11" x14ac:dyDescent="0.3">
      <c r="A232" s="795"/>
      <c r="B232" s="799" t="s">
        <v>6773</v>
      </c>
      <c r="C232" s="799"/>
      <c r="D232" s="799"/>
      <c r="E232" s="799"/>
      <c r="F232" s="799"/>
      <c r="G232" s="252">
        <f>SUM(G231:G231)</f>
        <v>775.14285714285711</v>
      </c>
      <c r="H232" s="799" t="s">
        <v>6773</v>
      </c>
      <c r="I232" s="799"/>
      <c r="J232" s="799"/>
      <c r="K232" s="252">
        <f>SUM(K231:K231)</f>
        <v>775</v>
      </c>
    </row>
    <row r="235" spans="1:11" x14ac:dyDescent="0.3">
      <c r="A235" s="678" t="s">
        <v>6756</v>
      </c>
      <c r="B235" s="678"/>
      <c r="C235" s="678"/>
      <c r="D235" s="678"/>
      <c r="E235" s="678"/>
      <c r="F235" s="678"/>
      <c r="G235" s="678"/>
      <c r="H235" s="678"/>
      <c r="I235" s="678"/>
      <c r="J235" s="678"/>
      <c r="K235" s="678"/>
    </row>
    <row r="236" spans="1:11" x14ac:dyDescent="0.3">
      <c r="A236" s="67"/>
      <c r="B236" s="67"/>
      <c r="C236" s="67"/>
      <c r="D236" s="67"/>
      <c r="E236" s="121"/>
      <c r="F236" s="67"/>
      <c r="G236" s="121"/>
      <c r="H236" s="122"/>
      <c r="I236" s="121"/>
      <c r="J236" s="67"/>
      <c r="K236" s="123"/>
    </row>
    <row r="237" spans="1:11" ht="37.5" customHeight="1" x14ac:dyDescent="0.3">
      <c r="A237" s="632" t="s">
        <v>11235</v>
      </c>
      <c r="B237" s="632"/>
      <c r="C237" s="632"/>
      <c r="D237" s="632"/>
      <c r="E237" s="632"/>
      <c r="F237" s="632"/>
      <c r="G237" s="632"/>
      <c r="H237" s="632"/>
      <c r="I237" s="632"/>
      <c r="J237" s="632"/>
      <c r="K237" s="632"/>
    </row>
    <row r="238" spans="1:11" ht="15" thickBot="1" x14ac:dyDescent="0.35">
      <c r="A238" s="617" t="s">
        <v>11236</v>
      </c>
      <c r="B238" s="617"/>
      <c r="C238" s="617"/>
      <c r="D238" s="617"/>
      <c r="E238" s="617"/>
      <c r="F238" s="617"/>
      <c r="G238" s="617"/>
      <c r="H238" s="617"/>
      <c r="I238" s="617"/>
      <c r="J238" s="617"/>
      <c r="K238" s="617"/>
    </row>
    <row r="239" spans="1:11" x14ac:dyDescent="0.3">
      <c r="A239" s="680" t="s">
        <v>6759</v>
      </c>
      <c r="B239" s="682" t="s">
        <v>6760</v>
      </c>
      <c r="C239" s="682"/>
      <c r="D239" s="682"/>
      <c r="E239" s="682"/>
      <c r="F239" s="682"/>
      <c r="G239" s="683"/>
      <c r="H239" s="680" t="s">
        <v>6761</v>
      </c>
      <c r="I239" s="682"/>
      <c r="J239" s="682"/>
      <c r="K239" s="683"/>
    </row>
    <row r="240" spans="1:11" ht="82.2" thickBot="1" x14ac:dyDescent="0.35">
      <c r="A240" s="681"/>
      <c r="B240" s="174" t="s">
        <v>6762</v>
      </c>
      <c r="C240" s="174" t="s">
        <v>6936</v>
      </c>
      <c r="D240" s="174" t="s">
        <v>6764</v>
      </c>
      <c r="E240" s="174" t="s">
        <v>11237</v>
      </c>
      <c r="F240" s="174" t="s">
        <v>6766</v>
      </c>
      <c r="G240" s="175" t="s">
        <v>11238</v>
      </c>
      <c r="H240" s="176" t="s">
        <v>6763</v>
      </c>
      <c r="I240" s="174" t="s">
        <v>6781</v>
      </c>
      <c r="J240" s="174" t="s">
        <v>6766</v>
      </c>
      <c r="K240" s="175" t="s">
        <v>6967</v>
      </c>
    </row>
    <row r="241" spans="1:11" ht="66" x14ac:dyDescent="0.3">
      <c r="A241" s="260" t="s">
        <v>11239</v>
      </c>
      <c r="B241" s="261">
        <v>1398</v>
      </c>
      <c r="C241" s="262" t="s">
        <v>11240</v>
      </c>
      <c r="D241" s="263" t="s">
        <v>1014</v>
      </c>
      <c r="E241" s="261" t="s">
        <v>11241</v>
      </c>
      <c r="F241" s="264" t="s">
        <v>11242</v>
      </c>
      <c r="G241" s="265" t="s">
        <v>11243</v>
      </c>
      <c r="H241" s="266" t="s">
        <v>11244</v>
      </c>
      <c r="I241" s="261">
        <v>31662</v>
      </c>
      <c r="J241" s="267" t="s">
        <v>6771</v>
      </c>
      <c r="K241" s="268">
        <f>I241*1</f>
        <v>31662</v>
      </c>
    </row>
    <row r="242" spans="1:11" x14ac:dyDescent="0.3">
      <c r="A242" s="269" t="s">
        <v>11245</v>
      </c>
      <c r="B242" s="270">
        <v>1398</v>
      </c>
      <c r="C242" s="71" t="s">
        <v>11240</v>
      </c>
      <c r="D242" s="271" t="s">
        <v>1014</v>
      </c>
      <c r="E242" s="270" t="s">
        <v>11241</v>
      </c>
      <c r="F242" s="73" t="s">
        <v>11246</v>
      </c>
      <c r="G242" s="272" t="s">
        <v>11247</v>
      </c>
      <c r="H242" s="273" t="s">
        <v>11248</v>
      </c>
      <c r="I242" s="270">
        <v>126647</v>
      </c>
      <c r="J242" s="75" t="s">
        <v>6771</v>
      </c>
      <c r="K242" s="274">
        <f>I242*1</f>
        <v>126647</v>
      </c>
    </row>
    <row r="243" spans="1:11" ht="15" thickBot="1" x14ac:dyDescent="0.35">
      <c r="A243" s="684" t="s">
        <v>6773</v>
      </c>
      <c r="B243" s="685"/>
      <c r="C243" s="685"/>
      <c r="D243" s="685"/>
      <c r="E243" s="685"/>
      <c r="F243" s="685"/>
      <c r="G243" s="275" t="s">
        <v>11249</v>
      </c>
      <c r="H243" s="686" t="s">
        <v>6773</v>
      </c>
      <c r="I243" s="687"/>
      <c r="J243" s="687"/>
      <c r="K243" s="275">
        <f>SUM(K241:K242)</f>
        <v>158309</v>
      </c>
    </row>
    <row r="244" spans="1:11" x14ac:dyDescent="0.3">
      <c r="A244" s="67"/>
      <c r="B244" s="67"/>
      <c r="C244" s="67"/>
      <c r="D244" s="67"/>
      <c r="E244" s="121"/>
      <c r="F244" s="67"/>
      <c r="G244" s="121"/>
      <c r="H244" s="122"/>
      <c r="I244" s="121"/>
      <c r="J244" s="67"/>
      <c r="K244" s="123"/>
    </row>
    <row r="245" spans="1:11" x14ac:dyDescent="0.3">
      <c r="A245" s="67" t="s">
        <v>11250</v>
      </c>
      <c r="B245" s="67"/>
      <c r="C245" s="67"/>
      <c r="D245" s="67"/>
      <c r="E245" s="67"/>
      <c r="F245" s="67"/>
      <c r="G245" s="67"/>
      <c r="H245" s="67"/>
      <c r="I245" s="67"/>
      <c r="J245" s="67"/>
      <c r="K245" s="67"/>
    </row>
    <row r="247" spans="1:11" x14ac:dyDescent="0.3">
      <c r="A247" s="678" t="s">
        <v>6756</v>
      </c>
      <c r="B247" s="678"/>
      <c r="C247" s="678"/>
      <c r="D247" s="678"/>
      <c r="E247" s="678"/>
      <c r="F247" s="678"/>
      <c r="G247" s="678"/>
      <c r="H247" s="678"/>
      <c r="I247" s="678"/>
      <c r="J247" s="678"/>
      <c r="K247" s="678"/>
    </row>
    <row r="248" spans="1:11" x14ac:dyDescent="0.3">
      <c r="E248" s="54"/>
      <c r="G248" s="54"/>
      <c r="H248" s="55"/>
      <c r="I248" s="54"/>
      <c r="K248" s="56"/>
    </row>
    <row r="249" spans="1:11" x14ac:dyDescent="0.3">
      <c r="A249" s="632" t="s">
        <v>12026</v>
      </c>
      <c r="B249" s="679"/>
      <c r="C249" s="679"/>
      <c r="D249" s="679"/>
      <c r="E249" s="679"/>
      <c r="F249" s="679"/>
      <c r="G249" s="679"/>
      <c r="H249" s="679"/>
      <c r="I249" s="679"/>
      <c r="J249" s="679"/>
      <c r="K249" s="679"/>
    </row>
    <row r="250" spans="1:11" ht="15" thickBot="1" x14ac:dyDescent="0.35">
      <c r="A250" s="617" t="s">
        <v>12027</v>
      </c>
      <c r="B250" s="617"/>
      <c r="C250" s="617"/>
      <c r="D250" s="617"/>
      <c r="E250" s="617"/>
      <c r="F250" s="617"/>
      <c r="G250" s="617"/>
      <c r="H250" s="617"/>
      <c r="I250" s="617"/>
      <c r="J250" s="617"/>
      <c r="K250" s="617"/>
    </row>
    <row r="251" spans="1:11" x14ac:dyDescent="0.3">
      <c r="A251" s="656" t="s">
        <v>6759</v>
      </c>
      <c r="B251" s="611" t="s">
        <v>6760</v>
      </c>
      <c r="C251" s="612"/>
      <c r="D251" s="612"/>
      <c r="E251" s="612"/>
      <c r="F251" s="612"/>
      <c r="G251" s="613"/>
      <c r="H251" s="614" t="s">
        <v>6761</v>
      </c>
      <c r="I251" s="615"/>
      <c r="J251" s="615"/>
      <c r="K251" s="616"/>
    </row>
    <row r="252" spans="1:11" ht="40.200000000000003" thickBot="1" x14ac:dyDescent="0.35">
      <c r="A252" s="657"/>
      <c r="B252" s="176" t="s">
        <v>6762</v>
      </c>
      <c r="C252" s="174" t="s">
        <v>6936</v>
      </c>
      <c r="D252" s="174" t="s">
        <v>6764</v>
      </c>
      <c r="E252" s="174" t="s">
        <v>6781</v>
      </c>
      <c r="F252" s="174" t="s">
        <v>6766</v>
      </c>
      <c r="G252" s="175" t="s">
        <v>6767</v>
      </c>
      <c r="H252" s="176" t="s">
        <v>6763</v>
      </c>
      <c r="I252" s="174" t="s">
        <v>6781</v>
      </c>
      <c r="J252" s="174" t="s">
        <v>6766</v>
      </c>
      <c r="K252" s="175" t="s">
        <v>6767</v>
      </c>
    </row>
    <row r="253" spans="1:11" ht="26.4" x14ac:dyDescent="0.3">
      <c r="A253" s="671" t="s">
        <v>12028</v>
      </c>
      <c r="B253" s="283">
        <v>705</v>
      </c>
      <c r="C253" s="284" t="s">
        <v>12029</v>
      </c>
      <c r="D253" s="178" t="s">
        <v>2533</v>
      </c>
      <c r="E253" s="285">
        <v>849</v>
      </c>
      <c r="F253" s="286">
        <v>0.125</v>
      </c>
      <c r="G253" s="180">
        <f>E253*F253</f>
        <v>106.125</v>
      </c>
      <c r="H253" s="86">
        <v>1174</v>
      </c>
      <c r="I253" s="287">
        <v>968</v>
      </c>
      <c r="J253" s="288">
        <v>0.15189873417721519</v>
      </c>
      <c r="K253" s="88">
        <f>I253*J253</f>
        <v>147.03797468354432</v>
      </c>
    </row>
    <row r="254" spans="1:11" ht="26.4" x14ac:dyDescent="0.3">
      <c r="A254" s="671"/>
      <c r="B254" s="289">
        <v>705</v>
      </c>
      <c r="C254" s="92" t="s">
        <v>12030</v>
      </c>
      <c r="D254" s="290" t="s">
        <v>2533</v>
      </c>
      <c r="E254" s="59">
        <v>996</v>
      </c>
      <c r="F254" s="291">
        <v>0.125</v>
      </c>
      <c r="G254" s="292">
        <f t="shared" ref="G254:G256" si="0">E254*F254</f>
        <v>124.5</v>
      </c>
      <c r="H254" s="91" t="s">
        <v>12031</v>
      </c>
      <c r="I254" s="59">
        <v>557</v>
      </c>
      <c r="J254" s="291">
        <v>0.15189873417721519</v>
      </c>
      <c r="K254" s="94">
        <f t="shared" ref="K254:K255" si="1">I254*J254</f>
        <v>84.607594936708864</v>
      </c>
    </row>
    <row r="255" spans="1:11" ht="26.4" x14ac:dyDescent="0.3">
      <c r="A255" s="671"/>
      <c r="B255" s="289">
        <v>705</v>
      </c>
      <c r="C255" s="92">
        <v>2548</v>
      </c>
      <c r="D255" s="290" t="s">
        <v>2533</v>
      </c>
      <c r="E255" s="59">
        <v>980</v>
      </c>
      <c r="F255" s="291">
        <v>0.125</v>
      </c>
      <c r="G255" s="292">
        <f t="shared" si="0"/>
        <v>122.5</v>
      </c>
      <c r="H255" s="91" t="s">
        <v>12032</v>
      </c>
      <c r="I255" s="59">
        <v>1749</v>
      </c>
      <c r="J255" s="291">
        <v>0.15189873417721519</v>
      </c>
      <c r="K255" s="94">
        <f t="shared" si="1"/>
        <v>265.6708860759494</v>
      </c>
    </row>
    <row r="256" spans="1:11" ht="26.4" x14ac:dyDescent="0.3">
      <c r="A256" s="671"/>
      <c r="B256" s="289">
        <v>705</v>
      </c>
      <c r="C256" s="92">
        <v>2549</v>
      </c>
      <c r="D256" s="290" t="s">
        <v>2533</v>
      </c>
      <c r="E256" s="59">
        <v>1153</v>
      </c>
      <c r="F256" s="291">
        <v>0.125</v>
      </c>
      <c r="G256" s="292">
        <f t="shared" si="0"/>
        <v>144.125</v>
      </c>
      <c r="H256" s="667"/>
      <c r="I256" s="660"/>
      <c r="J256" s="660"/>
      <c r="K256" s="673"/>
    </row>
    <row r="257" spans="1:11" x14ac:dyDescent="0.3">
      <c r="A257" s="672"/>
      <c r="B257" s="622" t="s">
        <v>6773</v>
      </c>
      <c r="C257" s="623"/>
      <c r="D257" s="623"/>
      <c r="E257" s="623"/>
      <c r="F257" s="623"/>
      <c r="G257" s="293">
        <f>SUM(G253:G256)</f>
        <v>497.25</v>
      </c>
      <c r="H257" s="622" t="s">
        <v>6773</v>
      </c>
      <c r="I257" s="623"/>
      <c r="J257" s="623"/>
      <c r="K257" s="97">
        <f>SUM(K253:K256)</f>
        <v>497.31645569620258</v>
      </c>
    </row>
    <row r="258" spans="1:11" ht="26.4" x14ac:dyDescent="0.3">
      <c r="A258" s="670" t="s">
        <v>12033</v>
      </c>
      <c r="B258" s="289">
        <v>705</v>
      </c>
      <c r="C258" s="294" t="s">
        <v>12029</v>
      </c>
      <c r="D258" s="290" t="s">
        <v>2533</v>
      </c>
      <c r="E258" s="295">
        <v>849</v>
      </c>
      <c r="F258" s="296">
        <v>9.375E-2</v>
      </c>
      <c r="G258" s="292">
        <f>E253*F258</f>
        <v>79.59375</v>
      </c>
      <c r="H258" s="91">
        <v>1174</v>
      </c>
      <c r="I258" s="59">
        <v>968</v>
      </c>
      <c r="J258" s="291">
        <v>0.11392405063291139</v>
      </c>
      <c r="K258" s="94">
        <f>I258*J258</f>
        <v>110.27848101265822</v>
      </c>
    </row>
    <row r="259" spans="1:11" ht="26.4" x14ac:dyDescent="0.3">
      <c r="A259" s="671"/>
      <c r="B259" s="289">
        <v>705</v>
      </c>
      <c r="C259" s="92" t="s">
        <v>12030</v>
      </c>
      <c r="D259" s="290" t="s">
        <v>2533</v>
      </c>
      <c r="E259" s="59">
        <v>996</v>
      </c>
      <c r="F259" s="296">
        <v>9.375E-2</v>
      </c>
      <c r="G259" s="292">
        <f t="shared" ref="G259:G261" si="2">E254*F259</f>
        <v>93.375</v>
      </c>
      <c r="H259" s="91" t="s">
        <v>12031</v>
      </c>
      <c r="I259" s="59">
        <v>557</v>
      </c>
      <c r="J259" s="291">
        <v>0.11392405063291139</v>
      </c>
      <c r="K259" s="94">
        <f t="shared" ref="K259:K260" si="3">I259*J259</f>
        <v>63.455696202531641</v>
      </c>
    </row>
    <row r="260" spans="1:11" ht="26.4" x14ac:dyDescent="0.3">
      <c r="A260" s="671"/>
      <c r="B260" s="289">
        <v>705</v>
      </c>
      <c r="C260" s="92">
        <v>2548</v>
      </c>
      <c r="D260" s="290" t="s">
        <v>2533</v>
      </c>
      <c r="E260" s="59">
        <v>980</v>
      </c>
      <c r="F260" s="296">
        <v>9.375E-2</v>
      </c>
      <c r="G260" s="292">
        <f t="shared" si="2"/>
        <v>91.875</v>
      </c>
      <c r="H260" s="91" t="s">
        <v>12032</v>
      </c>
      <c r="I260" s="59">
        <v>1749</v>
      </c>
      <c r="J260" s="291">
        <v>0.11392405063291139</v>
      </c>
      <c r="K260" s="94">
        <f t="shared" si="3"/>
        <v>199.25316455696202</v>
      </c>
    </row>
    <row r="261" spans="1:11" ht="26.4" x14ac:dyDescent="0.3">
      <c r="A261" s="671"/>
      <c r="B261" s="289">
        <v>705</v>
      </c>
      <c r="C261" s="92">
        <v>2549</v>
      </c>
      <c r="D261" s="290" t="s">
        <v>2533</v>
      </c>
      <c r="E261" s="59">
        <v>1153</v>
      </c>
      <c r="F261" s="296">
        <v>9.375E-2</v>
      </c>
      <c r="G261" s="292">
        <f t="shared" si="2"/>
        <v>108.09375</v>
      </c>
      <c r="H261" s="667"/>
      <c r="I261" s="660"/>
      <c r="J261" s="660"/>
      <c r="K261" s="673"/>
    </row>
    <row r="262" spans="1:11" x14ac:dyDescent="0.3">
      <c r="A262" s="672"/>
      <c r="B262" s="622" t="s">
        <v>6773</v>
      </c>
      <c r="C262" s="623"/>
      <c r="D262" s="623"/>
      <c r="E262" s="623"/>
      <c r="F262" s="623"/>
      <c r="G262" s="97">
        <f>SUM(G258:G261)</f>
        <v>372.9375</v>
      </c>
      <c r="H262" s="622" t="s">
        <v>6773</v>
      </c>
      <c r="I262" s="623"/>
      <c r="J262" s="623"/>
      <c r="K262" s="97">
        <f>SUM(K258:K261)</f>
        <v>372.98734177215186</v>
      </c>
    </row>
    <row r="263" spans="1:11" ht="26.4" x14ac:dyDescent="0.3">
      <c r="A263" s="670" t="s">
        <v>12034</v>
      </c>
      <c r="B263" s="289">
        <v>705</v>
      </c>
      <c r="C263" s="294" t="s">
        <v>12029</v>
      </c>
      <c r="D263" s="290" t="s">
        <v>2533</v>
      </c>
      <c r="E263" s="295">
        <v>849</v>
      </c>
      <c r="F263" s="296">
        <v>3.125E-2</v>
      </c>
      <c r="G263" s="292">
        <f>E263*F263</f>
        <v>26.53125</v>
      </c>
      <c r="H263" s="91">
        <v>1174</v>
      </c>
      <c r="I263" s="59">
        <v>968</v>
      </c>
      <c r="J263" s="291">
        <v>3.7974683544303799E-2</v>
      </c>
      <c r="K263" s="94">
        <f>I263*J263</f>
        <v>36.75949367088608</v>
      </c>
    </row>
    <row r="264" spans="1:11" ht="26.4" x14ac:dyDescent="0.3">
      <c r="A264" s="671"/>
      <c r="B264" s="289">
        <v>705</v>
      </c>
      <c r="C264" s="92" t="s">
        <v>12030</v>
      </c>
      <c r="D264" s="290" t="s">
        <v>2533</v>
      </c>
      <c r="E264" s="59">
        <v>996</v>
      </c>
      <c r="F264" s="296">
        <v>3.125E-2</v>
      </c>
      <c r="G264" s="292">
        <f t="shared" ref="G264:G266" si="4">E264*F264</f>
        <v>31.125</v>
      </c>
      <c r="H264" s="91" t="s">
        <v>12031</v>
      </c>
      <c r="I264" s="59">
        <v>557</v>
      </c>
      <c r="J264" s="291">
        <v>3.7974683544303799E-2</v>
      </c>
      <c r="K264" s="94">
        <f t="shared" ref="K264:K265" si="5">I264*J264</f>
        <v>21.151898734177216</v>
      </c>
    </row>
    <row r="265" spans="1:11" ht="26.4" x14ac:dyDescent="0.3">
      <c r="A265" s="671"/>
      <c r="B265" s="289">
        <v>705</v>
      </c>
      <c r="C265" s="92">
        <v>2548</v>
      </c>
      <c r="D265" s="290" t="s">
        <v>2533</v>
      </c>
      <c r="E265" s="59">
        <v>980</v>
      </c>
      <c r="F265" s="296">
        <v>3.125E-2</v>
      </c>
      <c r="G265" s="292">
        <f t="shared" si="4"/>
        <v>30.625</v>
      </c>
      <c r="H265" s="91" t="s">
        <v>12032</v>
      </c>
      <c r="I265" s="59">
        <v>1749</v>
      </c>
      <c r="J265" s="291">
        <v>3.7974683544303799E-2</v>
      </c>
      <c r="K265" s="94">
        <f t="shared" si="5"/>
        <v>66.417721518987349</v>
      </c>
    </row>
    <row r="266" spans="1:11" ht="26.4" x14ac:dyDescent="0.3">
      <c r="A266" s="671"/>
      <c r="B266" s="289">
        <v>705</v>
      </c>
      <c r="C266" s="92">
        <v>2549</v>
      </c>
      <c r="D266" s="290" t="s">
        <v>2533</v>
      </c>
      <c r="E266" s="59">
        <v>1153</v>
      </c>
      <c r="F266" s="296">
        <v>3.125E-2</v>
      </c>
      <c r="G266" s="292">
        <f t="shared" si="4"/>
        <v>36.03125</v>
      </c>
      <c r="H266" s="667"/>
      <c r="I266" s="660"/>
      <c r="J266" s="660"/>
      <c r="K266" s="673"/>
    </row>
    <row r="267" spans="1:11" x14ac:dyDescent="0.3">
      <c r="A267" s="672"/>
      <c r="B267" s="622" t="s">
        <v>6773</v>
      </c>
      <c r="C267" s="623"/>
      <c r="D267" s="623"/>
      <c r="E267" s="623"/>
      <c r="F267" s="623"/>
      <c r="G267" s="97">
        <f>SUM(G263:G266)</f>
        <v>124.3125</v>
      </c>
      <c r="H267" s="622" t="s">
        <v>6773</v>
      </c>
      <c r="I267" s="623"/>
      <c r="J267" s="623"/>
      <c r="K267" s="97">
        <f>SUM(K263:K266)</f>
        <v>124.32911392405065</v>
      </c>
    </row>
    <row r="268" spans="1:11" ht="26.4" x14ac:dyDescent="0.3">
      <c r="A268" s="670" t="s">
        <v>12035</v>
      </c>
      <c r="B268" s="289">
        <v>705</v>
      </c>
      <c r="C268" s="294" t="s">
        <v>12029</v>
      </c>
      <c r="D268" s="290" t="s">
        <v>2533</v>
      </c>
      <c r="E268" s="295">
        <v>849</v>
      </c>
      <c r="F268" s="296">
        <v>0.125</v>
      </c>
      <c r="G268" s="292">
        <f>E268*F268</f>
        <v>106.125</v>
      </c>
      <c r="H268" s="91">
        <v>1174</v>
      </c>
      <c r="I268" s="59">
        <v>968</v>
      </c>
      <c r="J268" s="291">
        <v>0.15189873417721519</v>
      </c>
      <c r="K268" s="94">
        <f>I268*J268</f>
        <v>147.03797468354432</v>
      </c>
    </row>
    <row r="269" spans="1:11" ht="26.4" x14ac:dyDescent="0.3">
      <c r="A269" s="671"/>
      <c r="B269" s="289">
        <v>705</v>
      </c>
      <c r="C269" s="92" t="s">
        <v>12030</v>
      </c>
      <c r="D269" s="290" t="s">
        <v>2533</v>
      </c>
      <c r="E269" s="59">
        <v>996</v>
      </c>
      <c r="F269" s="296">
        <v>0.125</v>
      </c>
      <c r="G269" s="292">
        <f t="shared" ref="G269:G271" si="6">E269*F269</f>
        <v>124.5</v>
      </c>
      <c r="H269" s="91" t="s">
        <v>12031</v>
      </c>
      <c r="I269" s="59">
        <v>557</v>
      </c>
      <c r="J269" s="291">
        <v>0.15189873417721519</v>
      </c>
      <c r="K269" s="94">
        <f t="shared" ref="K269:K270" si="7">I269*J269</f>
        <v>84.607594936708864</v>
      </c>
    </row>
    <row r="270" spans="1:11" ht="26.4" x14ac:dyDescent="0.3">
      <c r="A270" s="671"/>
      <c r="B270" s="289">
        <v>705</v>
      </c>
      <c r="C270" s="92">
        <v>2548</v>
      </c>
      <c r="D270" s="290" t="s">
        <v>2533</v>
      </c>
      <c r="E270" s="59">
        <v>980</v>
      </c>
      <c r="F270" s="296">
        <v>0.125</v>
      </c>
      <c r="G270" s="292">
        <f t="shared" si="6"/>
        <v>122.5</v>
      </c>
      <c r="H270" s="91" t="s">
        <v>12032</v>
      </c>
      <c r="I270" s="59">
        <v>1749</v>
      </c>
      <c r="J270" s="291">
        <v>0.15189873417721519</v>
      </c>
      <c r="K270" s="94">
        <f t="shared" si="7"/>
        <v>265.6708860759494</v>
      </c>
    </row>
    <row r="271" spans="1:11" ht="26.4" x14ac:dyDescent="0.3">
      <c r="A271" s="671"/>
      <c r="B271" s="289">
        <v>705</v>
      </c>
      <c r="C271" s="92">
        <v>2549</v>
      </c>
      <c r="D271" s="290" t="s">
        <v>2533</v>
      </c>
      <c r="E271" s="59">
        <v>1153</v>
      </c>
      <c r="F271" s="296">
        <v>0.125</v>
      </c>
      <c r="G271" s="292">
        <f t="shared" si="6"/>
        <v>144.125</v>
      </c>
      <c r="H271" s="667"/>
      <c r="I271" s="660"/>
      <c r="J271" s="660"/>
      <c r="K271" s="673"/>
    </row>
    <row r="272" spans="1:11" x14ac:dyDescent="0.3">
      <c r="A272" s="672"/>
      <c r="B272" s="622" t="s">
        <v>6773</v>
      </c>
      <c r="C272" s="623"/>
      <c r="D272" s="623"/>
      <c r="E272" s="623"/>
      <c r="F272" s="623"/>
      <c r="G272" s="97">
        <f>SUM(G268:G271)</f>
        <v>497.25</v>
      </c>
      <c r="H272" s="622" t="s">
        <v>6773</v>
      </c>
      <c r="I272" s="623"/>
      <c r="J272" s="623"/>
      <c r="K272" s="97">
        <f>SUM(K268:K271)</f>
        <v>497.31645569620258</v>
      </c>
    </row>
    <row r="273" spans="1:11" ht="26.4" x14ac:dyDescent="0.3">
      <c r="A273" s="670" t="s">
        <v>12036</v>
      </c>
      <c r="B273" s="289">
        <v>705</v>
      </c>
      <c r="C273" s="294" t="s">
        <v>12029</v>
      </c>
      <c r="D273" s="290" t="s">
        <v>2533</v>
      </c>
      <c r="E273" s="295">
        <v>849</v>
      </c>
      <c r="F273" s="296">
        <v>0.44791666666666669</v>
      </c>
      <c r="G273" s="292">
        <f>E273*F273</f>
        <v>380.28125</v>
      </c>
      <c r="H273" s="91">
        <v>1174</v>
      </c>
      <c r="I273" s="59">
        <v>968</v>
      </c>
      <c r="J273" s="291">
        <v>0.54430379746835444</v>
      </c>
      <c r="K273" s="94">
        <f>I273*J273</f>
        <v>526.88607594936707</v>
      </c>
    </row>
    <row r="274" spans="1:11" ht="26.4" x14ac:dyDescent="0.3">
      <c r="A274" s="671"/>
      <c r="B274" s="289">
        <v>705</v>
      </c>
      <c r="C274" s="92" t="s">
        <v>12030</v>
      </c>
      <c r="D274" s="290" t="s">
        <v>2533</v>
      </c>
      <c r="E274" s="59">
        <v>996</v>
      </c>
      <c r="F274" s="296">
        <v>0.44791666666666669</v>
      </c>
      <c r="G274" s="292">
        <f t="shared" ref="G274:G276" si="8">E274*F274</f>
        <v>446.125</v>
      </c>
      <c r="H274" s="91" t="s">
        <v>12031</v>
      </c>
      <c r="I274" s="59">
        <v>557</v>
      </c>
      <c r="J274" s="291">
        <v>0.54430379746835444</v>
      </c>
      <c r="K274" s="94">
        <f t="shared" ref="K274:K275" si="9">I274*J274</f>
        <v>303.17721518987344</v>
      </c>
    </row>
    <row r="275" spans="1:11" ht="26.4" x14ac:dyDescent="0.3">
      <c r="A275" s="671"/>
      <c r="B275" s="289">
        <v>705</v>
      </c>
      <c r="C275" s="92">
        <v>2548</v>
      </c>
      <c r="D275" s="290" t="s">
        <v>2533</v>
      </c>
      <c r="E275" s="59">
        <v>980</v>
      </c>
      <c r="F275" s="296">
        <v>0.44791666666666669</v>
      </c>
      <c r="G275" s="292">
        <f t="shared" si="8"/>
        <v>438.95833333333337</v>
      </c>
      <c r="H275" s="91" t="s">
        <v>12032</v>
      </c>
      <c r="I275" s="59">
        <v>1749</v>
      </c>
      <c r="J275" s="291">
        <v>0.54430379746835444</v>
      </c>
      <c r="K275" s="94">
        <f t="shared" si="9"/>
        <v>951.98734177215192</v>
      </c>
    </row>
    <row r="276" spans="1:11" ht="26.4" x14ac:dyDescent="0.3">
      <c r="A276" s="671"/>
      <c r="B276" s="289">
        <v>705</v>
      </c>
      <c r="C276" s="92">
        <v>2549</v>
      </c>
      <c r="D276" s="290" t="s">
        <v>2533</v>
      </c>
      <c r="E276" s="59">
        <v>1153</v>
      </c>
      <c r="F276" s="296">
        <v>0.44791666666666669</v>
      </c>
      <c r="G276" s="292">
        <f t="shared" si="8"/>
        <v>516.44791666666674</v>
      </c>
      <c r="H276" s="667"/>
      <c r="I276" s="660"/>
      <c r="J276" s="660"/>
      <c r="K276" s="673"/>
    </row>
    <row r="277" spans="1:11" x14ac:dyDescent="0.3">
      <c r="A277" s="672"/>
      <c r="B277" s="622" t="s">
        <v>6773</v>
      </c>
      <c r="C277" s="623"/>
      <c r="D277" s="623"/>
      <c r="E277" s="623"/>
      <c r="F277" s="623"/>
      <c r="G277" s="97">
        <f>SUM(G273:G276)</f>
        <v>1781.8125000000002</v>
      </c>
      <c r="H277" s="622" t="s">
        <v>6773</v>
      </c>
      <c r="I277" s="623"/>
      <c r="J277" s="623"/>
      <c r="K277" s="97">
        <f>SUM(K273:K276)</f>
        <v>1782.0506329113923</v>
      </c>
    </row>
    <row r="278" spans="1:11" ht="26.4" x14ac:dyDescent="0.3">
      <c r="A278" s="670" t="s">
        <v>12037</v>
      </c>
      <c r="B278" s="289">
        <v>705</v>
      </c>
      <c r="C278" s="294" t="s">
        <v>12029</v>
      </c>
      <c r="D278" s="290" t="s">
        <v>2533</v>
      </c>
      <c r="E278" s="295">
        <v>849</v>
      </c>
      <c r="F278" s="296">
        <v>0.17708333333333334</v>
      </c>
      <c r="G278" s="292">
        <f>E278*F278</f>
        <v>150.34375</v>
      </c>
      <c r="H278" s="91" t="s">
        <v>12038</v>
      </c>
      <c r="I278" s="59">
        <v>203</v>
      </c>
      <c r="J278" s="95" t="s">
        <v>6771</v>
      </c>
      <c r="K278" s="297">
        <v>203</v>
      </c>
    </row>
    <row r="279" spans="1:11" ht="26.4" x14ac:dyDescent="0.3">
      <c r="A279" s="671"/>
      <c r="B279" s="289">
        <v>705</v>
      </c>
      <c r="C279" s="92" t="s">
        <v>12030</v>
      </c>
      <c r="D279" s="290" t="s">
        <v>2533</v>
      </c>
      <c r="E279" s="59">
        <v>996</v>
      </c>
      <c r="F279" s="296">
        <v>0.17708333333333334</v>
      </c>
      <c r="G279" s="292">
        <f t="shared" ref="G279:G281" si="10">E279*F279</f>
        <v>176.375</v>
      </c>
      <c r="H279" s="91" t="s">
        <v>12039</v>
      </c>
      <c r="I279" s="59">
        <v>117</v>
      </c>
      <c r="J279" s="95" t="s">
        <v>6771</v>
      </c>
      <c r="K279" s="297">
        <v>117</v>
      </c>
    </row>
    <row r="280" spans="1:11" ht="26.4" x14ac:dyDescent="0.3">
      <c r="A280" s="671"/>
      <c r="B280" s="289">
        <v>705</v>
      </c>
      <c r="C280" s="92">
        <v>2548</v>
      </c>
      <c r="D280" s="290" t="s">
        <v>2533</v>
      </c>
      <c r="E280" s="59">
        <v>980</v>
      </c>
      <c r="F280" s="296">
        <v>0.17708333333333334</v>
      </c>
      <c r="G280" s="292">
        <f t="shared" si="10"/>
        <v>173.54166666666669</v>
      </c>
      <c r="H280" s="91" t="s">
        <v>12040</v>
      </c>
      <c r="I280" s="59">
        <v>384</v>
      </c>
      <c r="J280" s="95" t="s">
        <v>6771</v>
      </c>
      <c r="K280" s="297">
        <v>384</v>
      </c>
    </row>
    <row r="281" spans="1:11" ht="26.4" x14ac:dyDescent="0.3">
      <c r="A281" s="671"/>
      <c r="B281" s="289">
        <v>705</v>
      </c>
      <c r="C281" s="92">
        <v>2549</v>
      </c>
      <c r="D281" s="290" t="s">
        <v>2533</v>
      </c>
      <c r="E281" s="59">
        <v>1153</v>
      </c>
      <c r="F281" s="296">
        <v>0.17708333333333334</v>
      </c>
      <c r="G281" s="292">
        <f t="shared" si="10"/>
        <v>204.17708333333334</v>
      </c>
      <c r="H281" s="667"/>
      <c r="I281" s="660"/>
      <c r="J281" s="660"/>
      <c r="K281" s="673"/>
    </row>
    <row r="282" spans="1:11" ht="15" thickBot="1" x14ac:dyDescent="0.35">
      <c r="A282" s="674"/>
      <c r="B282" s="675" t="s">
        <v>6773</v>
      </c>
      <c r="C282" s="676"/>
      <c r="D282" s="676"/>
      <c r="E282" s="676"/>
      <c r="F282" s="676"/>
      <c r="G282" s="99">
        <f>SUM(G278:G281)</f>
        <v>704.4375</v>
      </c>
      <c r="H282" s="675" t="s">
        <v>6773</v>
      </c>
      <c r="I282" s="676"/>
      <c r="J282" s="676"/>
      <c r="K282" s="99">
        <f>SUM(K278:K281)</f>
        <v>704</v>
      </c>
    </row>
    <row r="283" spans="1:11" ht="15" thickBot="1" x14ac:dyDescent="0.35">
      <c r="A283" s="298"/>
      <c r="B283" s="595" t="s">
        <v>6777</v>
      </c>
      <c r="C283" s="596"/>
      <c r="D283" s="596"/>
      <c r="E283" s="596"/>
      <c r="F283" s="677"/>
      <c r="G283" s="299">
        <f>SUM(G282,G277,G272,G267,G262,G257)</f>
        <v>3978</v>
      </c>
      <c r="H283" s="595" t="s">
        <v>6777</v>
      </c>
      <c r="I283" s="596"/>
      <c r="J283" s="596"/>
      <c r="K283" s="299">
        <f>SUM(K282,K277,K272,K267,K262,K257)</f>
        <v>3977.9999999999995</v>
      </c>
    </row>
    <row r="284" spans="1:11" x14ac:dyDescent="0.3">
      <c r="B284" s="300"/>
      <c r="C284" s="300"/>
      <c r="D284" s="300"/>
      <c r="E284" s="301"/>
      <c r="G284" s="301"/>
      <c r="H284" s="300"/>
      <c r="I284" s="300"/>
      <c r="J284" s="300"/>
      <c r="K284" s="301"/>
    </row>
    <row r="285" spans="1:11" x14ac:dyDescent="0.3">
      <c r="A285" s="632" t="s">
        <v>12041</v>
      </c>
      <c r="B285" s="632"/>
      <c r="C285" s="632"/>
      <c r="D285" s="632"/>
      <c r="E285" s="632"/>
      <c r="F285" s="632"/>
      <c r="G285" s="632"/>
      <c r="H285" s="632"/>
      <c r="I285" s="632"/>
      <c r="J285" s="632"/>
      <c r="K285" s="632"/>
    </row>
    <row r="286" spans="1:11" ht="15" thickBot="1" x14ac:dyDescent="0.35">
      <c r="A286" s="617" t="s">
        <v>12042</v>
      </c>
      <c r="B286" s="617"/>
      <c r="C286" s="617"/>
      <c r="D286" s="617"/>
      <c r="E286" s="617"/>
      <c r="F286" s="617"/>
      <c r="G286" s="617"/>
      <c r="H286" s="617"/>
      <c r="I286" s="617"/>
      <c r="J286" s="617"/>
      <c r="K286" s="617"/>
    </row>
    <row r="287" spans="1:11" x14ac:dyDescent="0.3">
      <c r="A287" s="656" t="s">
        <v>6759</v>
      </c>
      <c r="B287" s="611" t="s">
        <v>6760</v>
      </c>
      <c r="C287" s="612"/>
      <c r="D287" s="612"/>
      <c r="E287" s="612"/>
      <c r="F287" s="612"/>
      <c r="G287" s="613"/>
      <c r="H287" s="614" t="s">
        <v>6761</v>
      </c>
      <c r="I287" s="615"/>
      <c r="J287" s="615"/>
      <c r="K287" s="616"/>
    </row>
    <row r="288" spans="1:11" ht="40.200000000000003" thickBot="1" x14ac:dyDescent="0.35">
      <c r="A288" s="657"/>
      <c r="B288" s="302" t="s">
        <v>6762</v>
      </c>
      <c r="C288" s="294" t="s">
        <v>6763</v>
      </c>
      <c r="D288" s="294" t="s">
        <v>6764</v>
      </c>
      <c r="E288" s="294" t="s">
        <v>6781</v>
      </c>
      <c r="F288" s="294" t="s">
        <v>6766</v>
      </c>
      <c r="G288" s="303" t="s">
        <v>6767</v>
      </c>
      <c r="H288" s="302" t="s">
        <v>6763</v>
      </c>
      <c r="I288" s="294" t="s">
        <v>6781</v>
      </c>
      <c r="J288" s="294" t="s">
        <v>6766</v>
      </c>
      <c r="K288" s="303" t="s">
        <v>6767</v>
      </c>
    </row>
    <row r="289" spans="1:11" x14ac:dyDescent="0.3">
      <c r="A289" s="601" t="s">
        <v>12043</v>
      </c>
      <c r="B289" s="658">
        <v>1110</v>
      </c>
      <c r="C289" s="659" t="s">
        <v>12044</v>
      </c>
      <c r="D289" s="661" t="s">
        <v>9837</v>
      </c>
      <c r="E289" s="661">
        <v>9932</v>
      </c>
      <c r="F289" s="662">
        <v>0.33333333333333331</v>
      </c>
      <c r="G289" s="664">
        <f>E289/3</f>
        <v>3310.6666666666665</v>
      </c>
      <c r="H289" s="666" t="s">
        <v>12044</v>
      </c>
      <c r="I289" s="661">
        <v>3311</v>
      </c>
      <c r="J289" s="668" t="s">
        <v>6771</v>
      </c>
      <c r="K289" s="664">
        <v>3311</v>
      </c>
    </row>
    <row r="290" spans="1:11" x14ac:dyDescent="0.3">
      <c r="A290" s="625"/>
      <c r="B290" s="626"/>
      <c r="C290" s="660"/>
      <c r="D290" s="652"/>
      <c r="E290" s="652"/>
      <c r="F290" s="663"/>
      <c r="G290" s="665"/>
      <c r="H290" s="667"/>
      <c r="I290" s="652"/>
      <c r="J290" s="669"/>
      <c r="K290" s="665"/>
    </row>
    <row r="291" spans="1:11" x14ac:dyDescent="0.3">
      <c r="A291" s="624" t="s">
        <v>12045</v>
      </c>
      <c r="B291" s="626">
        <v>1110</v>
      </c>
      <c r="C291" s="652" t="s">
        <v>12044</v>
      </c>
      <c r="D291" s="652" t="s">
        <v>9837</v>
      </c>
      <c r="E291" s="652">
        <v>9932</v>
      </c>
      <c r="F291" s="654">
        <v>0.66666666666666663</v>
      </c>
      <c r="G291" s="638">
        <f>E291*2/3</f>
        <v>6621.333333333333</v>
      </c>
      <c r="H291" s="626" t="s">
        <v>12046</v>
      </c>
      <c r="I291" s="652">
        <v>6621</v>
      </c>
      <c r="J291" s="636" t="s">
        <v>6771</v>
      </c>
      <c r="K291" s="638">
        <v>6621</v>
      </c>
    </row>
    <row r="292" spans="1:11" ht="15" thickBot="1" x14ac:dyDescent="0.35">
      <c r="A292" s="603"/>
      <c r="B292" s="651"/>
      <c r="C292" s="653"/>
      <c r="D292" s="653"/>
      <c r="E292" s="653"/>
      <c r="F292" s="655"/>
      <c r="G292" s="639"/>
      <c r="H292" s="651"/>
      <c r="I292" s="653"/>
      <c r="J292" s="637"/>
      <c r="K292" s="639"/>
    </row>
    <row r="293" spans="1:11" ht="15" thickBot="1" x14ac:dyDescent="0.35">
      <c r="A293" s="305"/>
      <c r="B293" s="640" t="s">
        <v>6773</v>
      </c>
      <c r="C293" s="641"/>
      <c r="D293" s="641"/>
      <c r="E293" s="641"/>
      <c r="F293" s="642"/>
      <c r="G293" s="306">
        <f>SUM(G291,G289)</f>
        <v>9932</v>
      </c>
      <c r="H293" s="640" t="s">
        <v>6773</v>
      </c>
      <c r="I293" s="641"/>
      <c r="J293" s="642"/>
      <c r="K293" s="307">
        <f>SUM(K291,K289)</f>
        <v>9932</v>
      </c>
    </row>
    <row r="294" spans="1:11" x14ac:dyDescent="0.3">
      <c r="E294" s="54"/>
      <c r="G294" s="54"/>
      <c r="H294" s="55"/>
      <c r="I294" s="54"/>
      <c r="K294" s="56"/>
    </row>
    <row r="295" spans="1:11" x14ac:dyDescent="0.3">
      <c r="A295" s="632" t="s">
        <v>12047</v>
      </c>
      <c r="B295" s="632"/>
      <c r="C295" s="632"/>
      <c r="D295" s="632"/>
      <c r="E295" s="632"/>
      <c r="F295" s="632"/>
      <c r="G295" s="632"/>
      <c r="H295" s="632"/>
      <c r="I295" s="632"/>
      <c r="J295" s="632"/>
      <c r="K295" s="632"/>
    </row>
    <row r="296" spans="1:11" ht="15" thickBot="1" x14ac:dyDescent="0.35">
      <c r="A296" s="617" t="s">
        <v>12048</v>
      </c>
      <c r="B296" s="617"/>
      <c r="C296" s="617"/>
      <c r="D296" s="617"/>
      <c r="E296" s="617"/>
      <c r="F296" s="617"/>
      <c r="G296" s="617"/>
      <c r="H296" s="617"/>
      <c r="I296" s="617"/>
      <c r="J296" s="617"/>
      <c r="K296" s="617"/>
    </row>
    <row r="297" spans="1:11" x14ac:dyDescent="0.3">
      <c r="A297" s="643" t="s">
        <v>6759</v>
      </c>
      <c r="B297" s="645" t="s">
        <v>6760</v>
      </c>
      <c r="C297" s="646"/>
      <c r="D297" s="646"/>
      <c r="E297" s="646"/>
      <c r="F297" s="646"/>
      <c r="G297" s="647"/>
      <c r="H297" s="648" t="s">
        <v>6761</v>
      </c>
      <c r="I297" s="649"/>
      <c r="J297" s="649"/>
      <c r="K297" s="650"/>
    </row>
    <row r="298" spans="1:11" ht="40.200000000000003" thickBot="1" x14ac:dyDescent="0.35">
      <c r="A298" s="644"/>
      <c r="B298" s="80" t="s">
        <v>6762</v>
      </c>
      <c r="C298" s="81" t="s">
        <v>6936</v>
      </c>
      <c r="D298" s="81" t="s">
        <v>6764</v>
      </c>
      <c r="E298" s="81" t="s">
        <v>6781</v>
      </c>
      <c r="F298" s="81" t="s">
        <v>6766</v>
      </c>
      <c r="G298" s="82" t="s">
        <v>6767</v>
      </c>
      <c r="H298" s="80" t="s">
        <v>6763</v>
      </c>
      <c r="I298" s="81" t="s">
        <v>6781</v>
      </c>
      <c r="J298" s="81" t="s">
        <v>6766</v>
      </c>
      <c r="K298" s="82" t="s">
        <v>6767</v>
      </c>
    </row>
    <row r="299" spans="1:11" x14ac:dyDescent="0.3">
      <c r="A299" s="625" t="s">
        <v>12049</v>
      </c>
      <c r="B299" s="635">
        <v>1200</v>
      </c>
      <c r="C299" s="130">
        <v>1405</v>
      </c>
      <c r="D299" s="83" t="s">
        <v>2529</v>
      </c>
      <c r="E299" s="83">
        <v>3154</v>
      </c>
      <c r="F299" s="84">
        <v>4.1666666666666664E-2</v>
      </c>
      <c r="G299" s="88">
        <v>131.41999999999999</v>
      </c>
      <c r="H299" s="86" t="s">
        <v>12050</v>
      </c>
      <c r="I299" s="83">
        <v>134</v>
      </c>
      <c r="J299" s="158" t="s">
        <v>6771</v>
      </c>
      <c r="K299" s="88">
        <f>I299</f>
        <v>134</v>
      </c>
    </row>
    <row r="300" spans="1:11" ht="26.4" x14ac:dyDescent="0.3">
      <c r="A300" s="633"/>
      <c r="B300" s="626"/>
      <c r="C300" s="92">
        <v>1406</v>
      </c>
      <c r="D300" s="58" t="s">
        <v>2533</v>
      </c>
      <c r="E300" s="58">
        <v>121</v>
      </c>
      <c r="F300" s="89">
        <v>4.1666666666666664E-2</v>
      </c>
      <c r="G300" s="94">
        <v>5.04</v>
      </c>
      <c r="H300" s="91" t="s">
        <v>12051</v>
      </c>
      <c r="I300" s="92">
        <v>3</v>
      </c>
      <c r="J300" s="93" t="s">
        <v>6771</v>
      </c>
      <c r="K300" s="94">
        <f>I300</f>
        <v>3</v>
      </c>
    </row>
    <row r="301" spans="1:11" x14ac:dyDescent="0.3">
      <c r="A301" s="633"/>
      <c r="B301" s="622" t="s">
        <v>6773</v>
      </c>
      <c r="C301" s="623"/>
      <c r="D301" s="623"/>
      <c r="E301" s="623"/>
      <c r="F301" s="623"/>
      <c r="G301" s="97">
        <f>SUM(G297:G300)</f>
        <v>136.45999999999998</v>
      </c>
      <c r="H301" s="622" t="s">
        <v>6773</v>
      </c>
      <c r="I301" s="623"/>
      <c r="J301" s="623"/>
      <c r="K301" s="97">
        <f>SUM(K299:K300)</f>
        <v>137</v>
      </c>
    </row>
    <row r="302" spans="1:11" x14ac:dyDescent="0.3">
      <c r="A302" s="633" t="s">
        <v>12052</v>
      </c>
      <c r="B302" s="626">
        <v>1200</v>
      </c>
      <c r="C302" s="92">
        <v>1405</v>
      </c>
      <c r="D302" s="58" t="s">
        <v>2529</v>
      </c>
      <c r="E302" s="58">
        <v>3154</v>
      </c>
      <c r="F302" s="89">
        <v>4.1666666666666664E-2</v>
      </c>
      <c r="G302" s="94">
        <v>131.41999999999999</v>
      </c>
      <c r="H302" s="91" t="s">
        <v>12053</v>
      </c>
      <c r="I302" s="58">
        <v>129</v>
      </c>
      <c r="J302" s="95" t="s">
        <v>6771</v>
      </c>
      <c r="K302" s="94">
        <f>I302</f>
        <v>129</v>
      </c>
    </row>
    <row r="303" spans="1:11" ht="26.4" x14ac:dyDescent="0.3">
      <c r="A303" s="633"/>
      <c r="B303" s="626"/>
      <c r="C303" s="92">
        <v>1406</v>
      </c>
      <c r="D303" s="58" t="s">
        <v>2533</v>
      </c>
      <c r="E303" s="58">
        <v>121</v>
      </c>
      <c r="F303" s="89">
        <v>4.1666666666666664E-2</v>
      </c>
      <c r="G303" s="94">
        <v>5.04</v>
      </c>
      <c r="H303" s="91" t="s">
        <v>12054</v>
      </c>
      <c r="I303" s="92">
        <v>8</v>
      </c>
      <c r="J303" s="93" t="s">
        <v>6771</v>
      </c>
      <c r="K303" s="94">
        <f>I303</f>
        <v>8</v>
      </c>
    </row>
    <row r="304" spans="1:11" x14ac:dyDescent="0.3">
      <c r="A304" s="633"/>
      <c r="B304" s="622" t="s">
        <v>6773</v>
      </c>
      <c r="C304" s="623"/>
      <c r="D304" s="623"/>
      <c r="E304" s="623"/>
      <c r="F304" s="623"/>
      <c r="G304" s="97">
        <f>SUM(G302:G303)</f>
        <v>136.45999999999998</v>
      </c>
      <c r="H304" s="622" t="s">
        <v>6773</v>
      </c>
      <c r="I304" s="623"/>
      <c r="J304" s="623"/>
      <c r="K304" s="97">
        <f>SUM(K302:K303)</f>
        <v>137</v>
      </c>
    </row>
    <row r="305" spans="1:11" x14ac:dyDescent="0.3">
      <c r="A305" s="633" t="s">
        <v>12055</v>
      </c>
      <c r="B305" s="626">
        <v>1200</v>
      </c>
      <c r="C305" s="92">
        <v>1405</v>
      </c>
      <c r="D305" s="58" t="s">
        <v>2529</v>
      </c>
      <c r="E305" s="58">
        <v>3154</v>
      </c>
      <c r="F305" s="89">
        <v>0.16666666666666666</v>
      </c>
      <c r="G305" s="94">
        <v>525.66999999999996</v>
      </c>
      <c r="H305" s="91" t="s">
        <v>12056</v>
      </c>
      <c r="I305" s="58">
        <v>172</v>
      </c>
      <c r="J305" s="95" t="s">
        <v>6771</v>
      </c>
      <c r="K305" s="94">
        <f>I305</f>
        <v>172</v>
      </c>
    </row>
    <row r="306" spans="1:11" ht="26.4" x14ac:dyDescent="0.3">
      <c r="A306" s="633"/>
      <c r="B306" s="626"/>
      <c r="C306" s="92">
        <v>1406</v>
      </c>
      <c r="D306" s="58" t="s">
        <v>2533</v>
      </c>
      <c r="E306" s="58">
        <v>121</v>
      </c>
      <c r="F306" s="89">
        <v>0.16666666666666666</v>
      </c>
      <c r="G306" s="94">
        <v>20.16</v>
      </c>
      <c r="H306" s="91" t="s">
        <v>12057</v>
      </c>
      <c r="I306" s="92">
        <v>345</v>
      </c>
      <c r="J306" s="93" t="s">
        <v>6771</v>
      </c>
      <c r="K306" s="94">
        <f>I306</f>
        <v>345</v>
      </c>
    </row>
    <row r="307" spans="1:11" x14ac:dyDescent="0.3">
      <c r="A307" s="633"/>
      <c r="B307" s="109"/>
      <c r="C307" s="92"/>
      <c r="D307" s="58"/>
      <c r="E307" s="58"/>
      <c r="F307" s="89"/>
      <c r="G307" s="94"/>
      <c r="H307" s="91" t="s">
        <v>12058</v>
      </c>
      <c r="I307" s="92">
        <v>29</v>
      </c>
      <c r="J307" s="93" t="s">
        <v>6771</v>
      </c>
      <c r="K307" s="94">
        <f>I307</f>
        <v>29</v>
      </c>
    </row>
    <row r="308" spans="1:11" x14ac:dyDescent="0.3">
      <c r="A308" s="633"/>
      <c r="B308" s="622" t="s">
        <v>6773</v>
      </c>
      <c r="C308" s="623"/>
      <c r="D308" s="623"/>
      <c r="E308" s="623"/>
      <c r="F308" s="623"/>
      <c r="G308" s="97">
        <f>SUM(G305:G306)</f>
        <v>545.82999999999993</v>
      </c>
      <c r="H308" s="622" t="s">
        <v>6773</v>
      </c>
      <c r="I308" s="623"/>
      <c r="J308" s="623"/>
      <c r="K308" s="97">
        <f>SUM(K305:K307)</f>
        <v>546</v>
      </c>
    </row>
    <row r="309" spans="1:11" x14ac:dyDescent="0.3">
      <c r="A309" s="633" t="s">
        <v>12059</v>
      </c>
      <c r="B309" s="634">
        <v>1200</v>
      </c>
      <c r="C309" s="92">
        <v>1405</v>
      </c>
      <c r="D309" s="58" t="s">
        <v>2529</v>
      </c>
      <c r="E309" s="58">
        <v>3154</v>
      </c>
      <c r="F309" s="95" t="s">
        <v>12060</v>
      </c>
      <c r="G309" s="94">
        <v>1971.25</v>
      </c>
      <c r="H309" s="91" t="s">
        <v>12061</v>
      </c>
      <c r="I309" s="58">
        <v>378</v>
      </c>
      <c r="J309" s="95" t="s">
        <v>6771</v>
      </c>
      <c r="K309" s="94">
        <f>I309</f>
        <v>378</v>
      </c>
    </row>
    <row r="310" spans="1:11" ht="26.4" x14ac:dyDescent="0.3">
      <c r="A310" s="633"/>
      <c r="B310" s="635"/>
      <c r="C310" s="92">
        <v>1406</v>
      </c>
      <c r="D310" s="58" t="s">
        <v>2533</v>
      </c>
      <c r="E310" s="58">
        <v>121</v>
      </c>
      <c r="F310" s="95" t="s">
        <v>12060</v>
      </c>
      <c r="G310" s="94">
        <v>76</v>
      </c>
      <c r="H310" s="91" t="s">
        <v>12062</v>
      </c>
      <c r="I310" s="92">
        <v>35</v>
      </c>
      <c r="J310" s="93" t="s">
        <v>6771</v>
      </c>
      <c r="K310" s="94">
        <f>I310</f>
        <v>35</v>
      </c>
    </row>
    <row r="311" spans="1:11" x14ac:dyDescent="0.3">
      <c r="A311" s="633"/>
      <c r="B311" s="109"/>
      <c r="C311" s="92"/>
      <c r="D311" s="58"/>
      <c r="E311" s="58"/>
      <c r="F311" s="111"/>
      <c r="G311" s="94"/>
      <c r="H311" s="91" t="s">
        <v>12063</v>
      </c>
      <c r="I311" s="92">
        <v>28</v>
      </c>
      <c r="J311" s="93" t="s">
        <v>6771</v>
      </c>
      <c r="K311" s="94">
        <f t="shared" ref="K311:K315" si="11">I311</f>
        <v>28</v>
      </c>
    </row>
    <row r="312" spans="1:11" x14ac:dyDescent="0.3">
      <c r="A312" s="633"/>
      <c r="B312" s="109"/>
      <c r="C312" s="92"/>
      <c r="D312" s="58"/>
      <c r="E312" s="58"/>
      <c r="F312" s="111"/>
      <c r="G312" s="94"/>
      <c r="H312" s="91" t="s">
        <v>12064</v>
      </c>
      <c r="I312" s="92">
        <v>751</v>
      </c>
      <c r="J312" s="93" t="s">
        <v>6771</v>
      </c>
      <c r="K312" s="94">
        <f t="shared" si="11"/>
        <v>751</v>
      </c>
    </row>
    <row r="313" spans="1:11" x14ac:dyDescent="0.3">
      <c r="A313" s="633"/>
      <c r="B313" s="109"/>
      <c r="C313" s="92"/>
      <c r="D313" s="58"/>
      <c r="E313" s="58"/>
      <c r="F313" s="111"/>
      <c r="G313" s="94"/>
      <c r="H313" s="91" t="s">
        <v>12065</v>
      </c>
      <c r="I313" s="92">
        <v>739</v>
      </c>
      <c r="J313" s="93" t="s">
        <v>6771</v>
      </c>
      <c r="K313" s="94">
        <f t="shared" si="11"/>
        <v>739</v>
      </c>
    </row>
    <row r="314" spans="1:11" x14ac:dyDescent="0.3">
      <c r="A314" s="633"/>
      <c r="B314" s="109"/>
      <c r="C314" s="92"/>
      <c r="D314" s="58"/>
      <c r="E314" s="58"/>
      <c r="F314" s="111"/>
      <c r="G314" s="94"/>
      <c r="H314" s="91" t="s">
        <v>12066</v>
      </c>
      <c r="I314" s="92">
        <v>59</v>
      </c>
      <c r="J314" s="93" t="s">
        <v>6771</v>
      </c>
      <c r="K314" s="94">
        <f t="shared" si="11"/>
        <v>59</v>
      </c>
    </row>
    <row r="315" spans="1:11" x14ac:dyDescent="0.3">
      <c r="A315" s="633"/>
      <c r="B315" s="109"/>
      <c r="C315" s="92"/>
      <c r="D315" s="58"/>
      <c r="E315" s="58"/>
      <c r="F315" s="111"/>
      <c r="G315" s="94"/>
      <c r="H315" s="91" t="s">
        <v>12067</v>
      </c>
      <c r="I315" s="92">
        <v>56</v>
      </c>
      <c r="J315" s="93" t="s">
        <v>6771</v>
      </c>
      <c r="K315" s="94">
        <f t="shared" si="11"/>
        <v>56</v>
      </c>
    </row>
    <row r="316" spans="1:11" x14ac:dyDescent="0.3">
      <c r="A316" s="633"/>
      <c r="B316" s="619" t="s">
        <v>6773</v>
      </c>
      <c r="C316" s="620"/>
      <c r="D316" s="620"/>
      <c r="E316" s="620"/>
      <c r="F316" s="621"/>
      <c r="G316" s="97">
        <f>SUM(G309:G310)</f>
        <v>2047.25</v>
      </c>
      <c r="H316" s="622" t="s">
        <v>6773</v>
      </c>
      <c r="I316" s="623"/>
      <c r="J316" s="623"/>
      <c r="K316" s="97">
        <f>SUM(K309:K315)</f>
        <v>2046</v>
      </c>
    </row>
    <row r="317" spans="1:11" x14ac:dyDescent="0.3">
      <c r="A317" s="624" t="s">
        <v>12068</v>
      </c>
      <c r="B317" s="626">
        <v>1200</v>
      </c>
      <c r="C317" s="92">
        <v>1405</v>
      </c>
      <c r="D317" s="58" t="s">
        <v>2529</v>
      </c>
      <c r="E317" s="58">
        <v>3154</v>
      </c>
      <c r="F317" s="89">
        <v>4.1666666666666664E-2</v>
      </c>
      <c r="G317" s="94">
        <v>131.41999999999999</v>
      </c>
      <c r="H317" s="308" t="s">
        <v>12069</v>
      </c>
      <c r="I317" s="60">
        <v>406</v>
      </c>
      <c r="J317" s="309">
        <v>0.33333333333333331</v>
      </c>
      <c r="K317" s="310">
        <f>SUM(I317/3)</f>
        <v>135.33333333333334</v>
      </c>
    </row>
    <row r="318" spans="1:11" ht="26.4" x14ac:dyDescent="0.3">
      <c r="A318" s="625"/>
      <c r="B318" s="626"/>
      <c r="C318" s="92">
        <v>1406</v>
      </c>
      <c r="D318" s="58" t="s">
        <v>2533</v>
      </c>
      <c r="E318" s="58">
        <v>121</v>
      </c>
      <c r="F318" s="89">
        <v>4.1666666666666664E-2</v>
      </c>
      <c r="G318" s="94">
        <v>5.04</v>
      </c>
      <c r="H318" s="311"/>
      <c r="I318" s="312"/>
      <c r="J318" s="276"/>
      <c r="K318" s="313"/>
    </row>
    <row r="319" spans="1:11" x14ac:dyDescent="0.3">
      <c r="A319" s="132"/>
      <c r="B319" s="619" t="s">
        <v>6773</v>
      </c>
      <c r="C319" s="620"/>
      <c r="D319" s="620"/>
      <c r="E319" s="620"/>
      <c r="F319" s="621"/>
      <c r="G319" s="97">
        <v>136.46</v>
      </c>
      <c r="H319" s="622" t="s">
        <v>6773</v>
      </c>
      <c r="I319" s="623"/>
      <c r="J319" s="623"/>
      <c r="K319" s="97">
        <v>135.33000000000001</v>
      </c>
    </row>
    <row r="320" spans="1:11" x14ac:dyDescent="0.3">
      <c r="A320" s="624" t="s">
        <v>12070</v>
      </c>
      <c r="B320" s="626">
        <v>1200</v>
      </c>
      <c r="C320" s="92">
        <v>1405</v>
      </c>
      <c r="D320" s="58" t="s">
        <v>2529</v>
      </c>
      <c r="E320" s="58">
        <v>3154</v>
      </c>
      <c r="F320" s="89">
        <v>4.1666666666666664E-2</v>
      </c>
      <c r="G320" s="94">
        <v>131.41999999999999</v>
      </c>
      <c r="H320" s="308" t="s">
        <v>12069</v>
      </c>
      <c r="I320" s="60" t="s">
        <v>12071</v>
      </c>
      <c r="J320" s="309">
        <v>0.33333333333333331</v>
      </c>
      <c r="K320" s="310">
        <f>SUM(I320/3)</f>
        <v>135.33333333333334</v>
      </c>
    </row>
    <row r="321" spans="1:11" ht="26.4" x14ac:dyDescent="0.3">
      <c r="A321" s="625"/>
      <c r="B321" s="626"/>
      <c r="C321" s="92">
        <v>1406</v>
      </c>
      <c r="D321" s="58" t="s">
        <v>2533</v>
      </c>
      <c r="E321" s="58">
        <v>121</v>
      </c>
      <c r="F321" s="89">
        <v>4.1666666666666664E-2</v>
      </c>
      <c r="G321" s="94">
        <v>5.04</v>
      </c>
      <c r="H321" s="311"/>
      <c r="I321" s="312"/>
      <c r="J321" s="276"/>
      <c r="K321" s="313"/>
    </row>
    <row r="322" spans="1:11" x14ac:dyDescent="0.3">
      <c r="A322" s="132"/>
      <c r="B322" s="619" t="s">
        <v>6773</v>
      </c>
      <c r="C322" s="620"/>
      <c r="D322" s="620"/>
      <c r="E322" s="620"/>
      <c r="F322" s="621"/>
      <c r="G322" s="112">
        <v>136.46</v>
      </c>
      <c r="H322" s="622" t="s">
        <v>6773</v>
      </c>
      <c r="I322" s="623"/>
      <c r="J322" s="623"/>
      <c r="K322" s="97">
        <v>135.33000000000001</v>
      </c>
    </row>
    <row r="323" spans="1:11" x14ac:dyDescent="0.3">
      <c r="A323" s="624" t="s">
        <v>12072</v>
      </c>
      <c r="B323" s="626">
        <v>1200</v>
      </c>
      <c r="C323" s="92">
        <v>1405</v>
      </c>
      <c r="D323" s="58" t="s">
        <v>2529</v>
      </c>
      <c r="E323" s="58">
        <v>3154</v>
      </c>
      <c r="F323" s="89">
        <v>4.1666666666666664E-2</v>
      </c>
      <c r="G323" s="94">
        <v>131.41999999999999</v>
      </c>
      <c r="H323" s="308" t="s">
        <v>12069</v>
      </c>
      <c r="I323" s="60" t="s">
        <v>12071</v>
      </c>
      <c r="J323" s="309">
        <v>0.33333333333333331</v>
      </c>
      <c r="K323" s="310">
        <f>SUM(I323/3)</f>
        <v>135.33333333333334</v>
      </c>
    </row>
    <row r="324" spans="1:11" ht="26.4" x14ac:dyDescent="0.3">
      <c r="A324" s="625"/>
      <c r="B324" s="626"/>
      <c r="C324" s="92">
        <v>1406</v>
      </c>
      <c r="D324" s="58" t="s">
        <v>2533</v>
      </c>
      <c r="E324" s="58">
        <v>121</v>
      </c>
      <c r="F324" s="89">
        <v>4.1666666666666664E-2</v>
      </c>
      <c r="G324" s="94">
        <v>5.04</v>
      </c>
      <c r="H324" s="311"/>
      <c r="I324" s="312"/>
      <c r="J324" s="276"/>
      <c r="K324" s="313"/>
    </row>
    <row r="325" spans="1:11" x14ac:dyDescent="0.3">
      <c r="A325" s="132"/>
      <c r="B325" s="619" t="s">
        <v>6773</v>
      </c>
      <c r="C325" s="620"/>
      <c r="D325" s="620"/>
      <c r="E325" s="620"/>
      <c r="F325" s="621"/>
      <c r="G325" s="97">
        <f>SUM(G323:G324)</f>
        <v>136.45999999999998</v>
      </c>
      <c r="H325" s="622" t="s">
        <v>6773</v>
      </c>
      <c r="I325" s="623"/>
      <c r="J325" s="623"/>
      <c r="K325" s="97">
        <v>135.33000000000001</v>
      </c>
    </row>
    <row r="326" spans="1:11" ht="15" thickBot="1" x14ac:dyDescent="0.35">
      <c r="A326" s="314"/>
      <c r="B326" s="627" t="s">
        <v>6777</v>
      </c>
      <c r="C326" s="628"/>
      <c r="D326" s="628"/>
      <c r="E326" s="628"/>
      <c r="F326" s="629"/>
      <c r="G326" s="117">
        <v>3275</v>
      </c>
      <c r="H326" s="630" t="s">
        <v>6777</v>
      </c>
      <c r="I326" s="631"/>
      <c r="J326" s="631"/>
      <c r="K326" s="315">
        <f>SUM(K325,K322,K319,K316,K308,K304,K301)</f>
        <v>3271.99</v>
      </c>
    </row>
    <row r="327" spans="1:11" x14ac:dyDescent="0.3">
      <c r="A327" s="67"/>
      <c r="B327" s="67"/>
      <c r="C327" s="67"/>
      <c r="D327" s="67"/>
      <c r="E327" s="121"/>
      <c r="F327" s="67"/>
      <c r="G327" s="121"/>
      <c r="H327" s="122"/>
      <c r="I327" s="121"/>
      <c r="J327" s="67"/>
      <c r="K327" s="123"/>
    </row>
    <row r="328" spans="1:11" x14ac:dyDescent="0.3">
      <c r="A328" s="67" t="s">
        <v>12073</v>
      </c>
      <c r="B328" s="67"/>
      <c r="C328" s="67"/>
      <c r="D328" s="67"/>
      <c r="E328" s="67"/>
      <c r="F328" s="67"/>
      <c r="G328" s="67"/>
      <c r="H328" s="67"/>
      <c r="I328" s="67"/>
      <c r="J328" s="67"/>
      <c r="K328" s="67"/>
    </row>
    <row r="329" spans="1:11" x14ac:dyDescent="0.3">
      <c r="A329" s="632" t="s">
        <v>12074</v>
      </c>
      <c r="B329" s="632"/>
      <c r="C329" s="632"/>
      <c r="D329" s="632"/>
      <c r="E329" s="632"/>
      <c r="F329" s="632"/>
      <c r="G329" s="632"/>
      <c r="H329" s="632"/>
      <c r="I329" s="632"/>
      <c r="J329" s="632"/>
      <c r="K329" s="632"/>
    </row>
    <row r="330" spans="1:11" ht="15" thickBot="1" x14ac:dyDescent="0.35">
      <c r="A330" s="617" t="s">
        <v>12075</v>
      </c>
      <c r="B330" s="617"/>
      <c r="C330" s="617"/>
      <c r="D330" s="617"/>
      <c r="E330" s="617"/>
      <c r="F330" s="617"/>
      <c r="G330" s="617"/>
      <c r="H330" s="617"/>
      <c r="I330" s="617"/>
      <c r="J330" s="617"/>
      <c r="K330" s="617"/>
    </row>
    <row r="331" spans="1:11" x14ac:dyDescent="0.3">
      <c r="A331" s="609" t="s">
        <v>6759</v>
      </c>
      <c r="B331" s="611" t="s">
        <v>6760</v>
      </c>
      <c r="C331" s="612"/>
      <c r="D331" s="612"/>
      <c r="E331" s="612"/>
      <c r="F331" s="612"/>
      <c r="G331" s="612"/>
      <c r="H331" s="614" t="s">
        <v>6761</v>
      </c>
      <c r="I331" s="615"/>
      <c r="J331" s="615"/>
      <c r="K331" s="616"/>
    </row>
    <row r="332" spans="1:11" ht="40.200000000000003" thickBot="1" x14ac:dyDescent="0.35">
      <c r="A332" s="618"/>
      <c r="B332" s="302" t="s">
        <v>6762</v>
      </c>
      <c r="C332" s="294" t="s">
        <v>6936</v>
      </c>
      <c r="D332" s="294" t="s">
        <v>6764</v>
      </c>
      <c r="E332" s="294" t="s">
        <v>6781</v>
      </c>
      <c r="F332" s="294" t="s">
        <v>6766</v>
      </c>
      <c r="G332" s="316" t="s">
        <v>6767</v>
      </c>
      <c r="H332" s="302" t="s">
        <v>6763</v>
      </c>
      <c r="I332" s="294" t="s">
        <v>6781</v>
      </c>
      <c r="J332" s="294" t="s">
        <v>6766</v>
      </c>
      <c r="K332" s="303" t="s">
        <v>6767</v>
      </c>
    </row>
    <row r="333" spans="1:11" x14ac:dyDescent="0.3">
      <c r="A333" s="601" t="s">
        <v>12076</v>
      </c>
      <c r="B333" s="604">
        <v>1696</v>
      </c>
      <c r="C333" s="318" t="s">
        <v>12077</v>
      </c>
      <c r="D333" s="319" t="s">
        <v>2529</v>
      </c>
      <c r="E333" s="320">
        <v>18956</v>
      </c>
      <c r="F333" s="319">
        <v>2.7777777777777776E-2</v>
      </c>
      <c r="G333" s="321">
        <f>E333/36</f>
        <v>526.55555555555554</v>
      </c>
      <c r="H333" s="106" t="s">
        <v>12078</v>
      </c>
      <c r="I333" s="102">
        <v>10329</v>
      </c>
      <c r="J333" s="104" t="s">
        <v>12079</v>
      </c>
      <c r="K333" s="322">
        <f>I333*240/3528</f>
        <v>702.65306122448976</v>
      </c>
    </row>
    <row r="334" spans="1:11" ht="26.4" x14ac:dyDescent="0.3">
      <c r="A334" s="602"/>
      <c r="B334" s="605"/>
      <c r="C334" s="323" t="s">
        <v>12080</v>
      </c>
      <c r="D334" s="324" t="s">
        <v>2533</v>
      </c>
      <c r="E334" s="325">
        <v>2355</v>
      </c>
      <c r="F334" s="324">
        <v>2.7777777777777776E-2</v>
      </c>
      <c r="G334" s="326">
        <f t="shared" ref="G334:G338" si="12">E334/36</f>
        <v>65.416666666666671</v>
      </c>
      <c r="H334" s="91"/>
      <c r="I334" s="110"/>
      <c r="J334" s="95"/>
      <c r="K334" s="188"/>
    </row>
    <row r="335" spans="1:11" ht="26.4" x14ac:dyDescent="0.3">
      <c r="A335" s="602"/>
      <c r="B335" s="605"/>
      <c r="C335" s="323" t="s">
        <v>12081</v>
      </c>
      <c r="D335" s="324" t="s">
        <v>2533</v>
      </c>
      <c r="E335" s="325">
        <v>542</v>
      </c>
      <c r="F335" s="324">
        <v>2.7777777777777776E-2</v>
      </c>
      <c r="G335" s="326">
        <f t="shared" si="12"/>
        <v>15.055555555555555</v>
      </c>
      <c r="H335" s="91"/>
      <c r="I335" s="110"/>
      <c r="J335" s="95"/>
      <c r="K335" s="188"/>
    </row>
    <row r="336" spans="1:11" ht="26.4" x14ac:dyDescent="0.3">
      <c r="A336" s="602"/>
      <c r="B336" s="605"/>
      <c r="C336" s="323" t="s">
        <v>12082</v>
      </c>
      <c r="D336" s="324" t="s">
        <v>2533</v>
      </c>
      <c r="E336" s="325">
        <v>203</v>
      </c>
      <c r="F336" s="324">
        <v>2.7777777777777776E-2</v>
      </c>
      <c r="G336" s="326">
        <f t="shared" si="12"/>
        <v>5.6388888888888893</v>
      </c>
      <c r="H336" s="91"/>
      <c r="I336" s="110"/>
      <c r="J336" s="95"/>
      <c r="K336" s="188"/>
    </row>
    <row r="337" spans="1:11" x14ac:dyDescent="0.3">
      <c r="A337" s="602"/>
      <c r="B337" s="605"/>
      <c r="C337" s="323">
        <v>1730</v>
      </c>
      <c r="D337" s="327" t="s">
        <v>12083</v>
      </c>
      <c r="E337" s="325">
        <v>2112</v>
      </c>
      <c r="F337" s="324">
        <v>2.7777777777777776E-2</v>
      </c>
      <c r="G337" s="326">
        <f t="shared" si="12"/>
        <v>58.666666666666664</v>
      </c>
      <c r="H337" s="91"/>
      <c r="I337" s="110"/>
      <c r="J337" s="95"/>
      <c r="K337" s="188"/>
    </row>
    <row r="338" spans="1:11" ht="26.4" x14ac:dyDescent="0.3">
      <c r="A338" s="602"/>
      <c r="B338" s="606"/>
      <c r="C338" s="323">
        <v>1732</v>
      </c>
      <c r="D338" s="324" t="s">
        <v>2533</v>
      </c>
      <c r="E338" s="325">
        <v>1127</v>
      </c>
      <c r="F338" s="324">
        <v>2.7777777777777776E-2</v>
      </c>
      <c r="G338" s="326">
        <f t="shared" si="12"/>
        <v>31.305555555555557</v>
      </c>
      <c r="H338" s="91"/>
      <c r="I338" s="110"/>
      <c r="J338" s="95"/>
      <c r="K338" s="188"/>
    </row>
    <row r="339" spans="1:11" ht="15" thickBot="1" x14ac:dyDescent="0.35">
      <c r="A339" s="603"/>
      <c r="B339" s="607" t="s">
        <v>6773</v>
      </c>
      <c r="C339" s="608"/>
      <c r="D339" s="608"/>
      <c r="E339" s="608"/>
      <c r="F339" s="608"/>
      <c r="G339" s="328">
        <f>SUM(G331:G338)</f>
        <v>702.6388888888888</v>
      </c>
      <c r="H339" s="329"/>
      <c r="I339" s="330"/>
      <c r="J339" s="330"/>
      <c r="K339" s="118"/>
    </row>
    <row r="340" spans="1:11" x14ac:dyDescent="0.3">
      <c r="A340" s="601" t="s">
        <v>12084</v>
      </c>
      <c r="B340" s="604">
        <v>1696</v>
      </c>
      <c r="C340" s="318" t="s">
        <v>12077</v>
      </c>
      <c r="D340" s="319" t="s">
        <v>2529</v>
      </c>
      <c r="E340" s="320">
        <v>18956</v>
      </c>
      <c r="F340" s="331" t="s">
        <v>12085</v>
      </c>
      <c r="G340" s="321">
        <f>E340*7/240</f>
        <v>552.88333333333333</v>
      </c>
      <c r="H340" s="106" t="s">
        <v>12078</v>
      </c>
      <c r="I340" s="102">
        <v>10329</v>
      </c>
      <c r="J340" s="104" t="s">
        <v>12086</v>
      </c>
      <c r="K340" s="322">
        <f>I340*252/3528</f>
        <v>737.78571428571433</v>
      </c>
    </row>
    <row r="341" spans="1:11" ht="26.4" x14ac:dyDescent="0.3">
      <c r="A341" s="602"/>
      <c r="B341" s="605"/>
      <c r="C341" s="323" t="s">
        <v>12080</v>
      </c>
      <c r="D341" s="324" t="s">
        <v>2533</v>
      </c>
      <c r="E341" s="325">
        <v>2355</v>
      </c>
      <c r="F341" s="327" t="s">
        <v>12085</v>
      </c>
      <c r="G341" s="326">
        <f t="shared" ref="G341:G345" si="13">E341*7/240</f>
        <v>68.6875</v>
      </c>
      <c r="H341" s="91"/>
      <c r="I341" s="110"/>
      <c r="J341" s="95"/>
      <c r="K341" s="188"/>
    </row>
    <row r="342" spans="1:11" ht="26.4" x14ac:dyDescent="0.3">
      <c r="A342" s="602"/>
      <c r="B342" s="605"/>
      <c r="C342" s="323" t="s">
        <v>12081</v>
      </c>
      <c r="D342" s="324" t="s">
        <v>2533</v>
      </c>
      <c r="E342" s="325">
        <v>542</v>
      </c>
      <c r="F342" s="327" t="s">
        <v>12085</v>
      </c>
      <c r="G342" s="326">
        <f t="shared" si="13"/>
        <v>15.808333333333334</v>
      </c>
      <c r="H342" s="91"/>
      <c r="I342" s="110"/>
      <c r="J342" s="95"/>
      <c r="K342" s="188"/>
    </row>
    <row r="343" spans="1:11" ht="26.4" x14ac:dyDescent="0.3">
      <c r="A343" s="602"/>
      <c r="B343" s="605"/>
      <c r="C343" s="323" t="s">
        <v>12082</v>
      </c>
      <c r="D343" s="324" t="s">
        <v>2533</v>
      </c>
      <c r="E343" s="325">
        <v>203</v>
      </c>
      <c r="F343" s="327" t="s">
        <v>12085</v>
      </c>
      <c r="G343" s="326">
        <f t="shared" si="13"/>
        <v>5.9208333333333334</v>
      </c>
      <c r="H343" s="91"/>
      <c r="I343" s="110"/>
      <c r="J343" s="95"/>
      <c r="K343" s="188"/>
    </row>
    <row r="344" spans="1:11" x14ac:dyDescent="0.3">
      <c r="A344" s="602"/>
      <c r="B344" s="605"/>
      <c r="C344" s="323">
        <v>1730</v>
      </c>
      <c r="D344" s="327" t="s">
        <v>12083</v>
      </c>
      <c r="E344" s="325">
        <v>2112</v>
      </c>
      <c r="F344" s="327" t="s">
        <v>12085</v>
      </c>
      <c r="G344" s="326">
        <f t="shared" si="13"/>
        <v>61.6</v>
      </c>
      <c r="H344" s="91"/>
      <c r="I344" s="110"/>
      <c r="J344" s="95"/>
      <c r="K344" s="188"/>
    </row>
    <row r="345" spans="1:11" ht="26.4" x14ac:dyDescent="0.3">
      <c r="A345" s="602"/>
      <c r="B345" s="606"/>
      <c r="C345" s="323">
        <v>1732</v>
      </c>
      <c r="D345" s="324" t="s">
        <v>2533</v>
      </c>
      <c r="E345" s="325">
        <v>1127</v>
      </c>
      <c r="F345" s="327" t="s">
        <v>12085</v>
      </c>
      <c r="G345" s="326">
        <f t="shared" si="13"/>
        <v>32.87083333333333</v>
      </c>
      <c r="H345" s="91"/>
      <c r="I345" s="110"/>
      <c r="J345" s="95"/>
      <c r="K345" s="188"/>
    </row>
    <row r="346" spans="1:11" ht="15" thickBot="1" x14ac:dyDescent="0.35">
      <c r="A346" s="603"/>
      <c r="B346" s="607" t="s">
        <v>6773</v>
      </c>
      <c r="C346" s="608"/>
      <c r="D346" s="608"/>
      <c r="E346" s="608"/>
      <c r="F346" s="608"/>
      <c r="G346" s="328">
        <f>SUM(G340:G345)</f>
        <v>737.77083333333326</v>
      </c>
      <c r="H346" s="329"/>
      <c r="I346" s="330"/>
      <c r="J346" s="330"/>
      <c r="K346" s="118"/>
    </row>
    <row r="347" spans="1:11" x14ac:dyDescent="0.3">
      <c r="A347" s="601" t="s">
        <v>12087</v>
      </c>
      <c r="B347" s="604">
        <v>1696</v>
      </c>
      <c r="C347" s="318" t="s">
        <v>12077</v>
      </c>
      <c r="D347" s="319" t="s">
        <v>2529</v>
      </c>
      <c r="E347" s="320">
        <v>18956</v>
      </c>
      <c r="F347" s="319">
        <v>0.5</v>
      </c>
      <c r="G347" s="321">
        <f>E347/2</f>
        <v>9478</v>
      </c>
      <c r="H347" s="106" t="s">
        <v>12088</v>
      </c>
      <c r="I347" s="102">
        <v>14966</v>
      </c>
      <c r="J347" s="104" t="s">
        <v>12089</v>
      </c>
      <c r="K347" s="322">
        <f>I347*60/71</f>
        <v>12647.323943661971</v>
      </c>
    </row>
    <row r="348" spans="1:11" ht="26.4" x14ac:dyDescent="0.3">
      <c r="A348" s="602"/>
      <c r="B348" s="605"/>
      <c r="C348" s="323" t="s">
        <v>12080</v>
      </c>
      <c r="D348" s="324" t="s">
        <v>2533</v>
      </c>
      <c r="E348" s="325">
        <v>2355</v>
      </c>
      <c r="F348" s="324">
        <v>0.5</v>
      </c>
      <c r="G348" s="326">
        <f t="shared" ref="G348:G352" si="14">E348/2</f>
        <v>1177.5</v>
      </c>
      <c r="H348" s="91"/>
      <c r="I348" s="110"/>
      <c r="J348" s="95"/>
      <c r="K348" s="188"/>
    </row>
    <row r="349" spans="1:11" ht="26.4" x14ac:dyDescent="0.3">
      <c r="A349" s="602"/>
      <c r="B349" s="605"/>
      <c r="C349" s="323" t="s">
        <v>12081</v>
      </c>
      <c r="D349" s="324" t="s">
        <v>2533</v>
      </c>
      <c r="E349" s="325">
        <v>542</v>
      </c>
      <c r="F349" s="324">
        <v>0.5</v>
      </c>
      <c r="G349" s="326">
        <f t="shared" si="14"/>
        <v>271</v>
      </c>
      <c r="H349" s="91"/>
      <c r="I349" s="110"/>
      <c r="J349" s="95"/>
      <c r="K349" s="188"/>
    </row>
    <row r="350" spans="1:11" ht="26.4" x14ac:dyDescent="0.3">
      <c r="A350" s="602"/>
      <c r="B350" s="605"/>
      <c r="C350" s="323" t="s">
        <v>12082</v>
      </c>
      <c r="D350" s="324" t="s">
        <v>2533</v>
      </c>
      <c r="E350" s="325">
        <v>203</v>
      </c>
      <c r="F350" s="324">
        <v>0.5</v>
      </c>
      <c r="G350" s="326">
        <f t="shared" si="14"/>
        <v>101.5</v>
      </c>
      <c r="H350" s="91"/>
      <c r="I350" s="110"/>
      <c r="J350" s="95"/>
      <c r="K350" s="188"/>
    </row>
    <row r="351" spans="1:11" x14ac:dyDescent="0.3">
      <c r="A351" s="602"/>
      <c r="B351" s="605"/>
      <c r="C351" s="323">
        <v>1730</v>
      </c>
      <c r="D351" s="327" t="s">
        <v>12083</v>
      </c>
      <c r="E351" s="325">
        <v>2112</v>
      </c>
      <c r="F351" s="324">
        <v>0.5</v>
      </c>
      <c r="G351" s="326">
        <f t="shared" si="14"/>
        <v>1056</v>
      </c>
      <c r="H351" s="91"/>
      <c r="I351" s="110"/>
      <c r="J351" s="95"/>
      <c r="K351" s="188"/>
    </row>
    <row r="352" spans="1:11" ht="26.4" x14ac:dyDescent="0.3">
      <c r="A352" s="602"/>
      <c r="B352" s="606"/>
      <c r="C352" s="323">
        <v>1732</v>
      </c>
      <c r="D352" s="324" t="s">
        <v>2533</v>
      </c>
      <c r="E352" s="325">
        <v>1127</v>
      </c>
      <c r="F352" s="324">
        <v>0.5</v>
      </c>
      <c r="G352" s="326">
        <f t="shared" si="14"/>
        <v>563.5</v>
      </c>
      <c r="H352" s="91"/>
      <c r="I352" s="110"/>
      <c r="J352" s="95"/>
      <c r="K352" s="188"/>
    </row>
    <row r="353" spans="1:11" ht="15" thickBot="1" x14ac:dyDescent="0.35">
      <c r="A353" s="603"/>
      <c r="B353" s="607" t="s">
        <v>6773</v>
      </c>
      <c r="C353" s="608"/>
      <c r="D353" s="608"/>
      <c r="E353" s="608"/>
      <c r="F353" s="608"/>
      <c r="G353" s="328">
        <f>SUM(G347:G352)</f>
        <v>12647.5</v>
      </c>
      <c r="H353" s="329"/>
      <c r="I353" s="330"/>
      <c r="J353" s="330"/>
      <c r="K353" s="118"/>
    </row>
    <row r="354" spans="1:11" x14ac:dyDescent="0.3">
      <c r="A354" s="601" t="s">
        <v>12090</v>
      </c>
      <c r="B354" s="604">
        <v>1696</v>
      </c>
      <c r="C354" s="318" t="s">
        <v>12077</v>
      </c>
      <c r="D354" s="319" t="s">
        <v>2529</v>
      </c>
      <c r="E354" s="320">
        <v>18956</v>
      </c>
      <c r="F354" s="331" t="s">
        <v>12091</v>
      </c>
      <c r="G354" s="321">
        <f>E354*7/120</f>
        <v>1105.7666666666667</v>
      </c>
      <c r="H354" s="106" t="s">
        <v>12078</v>
      </c>
      <c r="I354" s="102">
        <v>10329</v>
      </c>
      <c r="J354" s="104" t="s">
        <v>12092</v>
      </c>
      <c r="K354" s="322">
        <f>I354*504/3528</f>
        <v>1475.5714285714287</v>
      </c>
    </row>
    <row r="355" spans="1:11" ht="26.4" x14ac:dyDescent="0.3">
      <c r="A355" s="602"/>
      <c r="B355" s="605"/>
      <c r="C355" s="323" t="s">
        <v>12080</v>
      </c>
      <c r="D355" s="324" t="s">
        <v>2533</v>
      </c>
      <c r="E355" s="325">
        <v>2355</v>
      </c>
      <c r="F355" s="327" t="s">
        <v>12091</v>
      </c>
      <c r="G355" s="326">
        <f t="shared" ref="G355:G359" si="15">E355*7/120</f>
        <v>137.375</v>
      </c>
      <c r="H355" s="91"/>
      <c r="I355" s="110"/>
      <c r="J355" s="95"/>
      <c r="K355" s="188"/>
    </row>
    <row r="356" spans="1:11" ht="26.4" x14ac:dyDescent="0.3">
      <c r="A356" s="602"/>
      <c r="B356" s="605"/>
      <c r="C356" s="323" t="s">
        <v>12081</v>
      </c>
      <c r="D356" s="324" t="s">
        <v>2533</v>
      </c>
      <c r="E356" s="325">
        <v>542</v>
      </c>
      <c r="F356" s="327" t="s">
        <v>12091</v>
      </c>
      <c r="G356" s="326">
        <f t="shared" si="15"/>
        <v>31.616666666666667</v>
      </c>
      <c r="H356" s="91"/>
      <c r="I356" s="110"/>
      <c r="J356" s="95"/>
      <c r="K356" s="188"/>
    </row>
    <row r="357" spans="1:11" ht="26.4" x14ac:dyDescent="0.3">
      <c r="A357" s="602"/>
      <c r="B357" s="605"/>
      <c r="C357" s="323" t="s">
        <v>12082</v>
      </c>
      <c r="D357" s="324" t="s">
        <v>2533</v>
      </c>
      <c r="E357" s="325">
        <v>203</v>
      </c>
      <c r="F357" s="327" t="s">
        <v>12091</v>
      </c>
      <c r="G357" s="326">
        <f t="shared" si="15"/>
        <v>11.841666666666667</v>
      </c>
      <c r="H357" s="91"/>
      <c r="I357" s="110"/>
      <c r="J357" s="95"/>
      <c r="K357" s="188"/>
    </row>
    <row r="358" spans="1:11" x14ac:dyDescent="0.3">
      <c r="A358" s="602"/>
      <c r="B358" s="605"/>
      <c r="C358" s="323">
        <v>1730</v>
      </c>
      <c r="D358" s="327" t="s">
        <v>12083</v>
      </c>
      <c r="E358" s="325">
        <v>2112</v>
      </c>
      <c r="F358" s="327" t="s">
        <v>12091</v>
      </c>
      <c r="G358" s="326">
        <f t="shared" si="15"/>
        <v>123.2</v>
      </c>
      <c r="H358" s="91"/>
      <c r="I358" s="110"/>
      <c r="J358" s="95"/>
      <c r="K358" s="188"/>
    </row>
    <row r="359" spans="1:11" ht="26.4" x14ac:dyDescent="0.3">
      <c r="A359" s="602"/>
      <c r="B359" s="606"/>
      <c r="C359" s="323">
        <v>1732</v>
      </c>
      <c r="D359" s="324" t="s">
        <v>2533</v>
      </c>
      <c r="E359" s="325">
        <v>1127</v>
      </c>
      <c r="F359" s="327" t="s">
        <v>12091</v>
      </c>
      <c r="G359" s="326">
        <f t="shared" si="15"/>
        <v>65.74166666666666</v>
      </c>
      <c r="H359" s="91"/>
      <c r="I359" s="110"/>
      <c r="J359" s="95"/>
      <c r="K359" s="188"/>
    </row>
    <row r="360" spans="1:11" ht="15" thickBot="1" x14ac:dyDescent="0.35">
      <c r="A360" s="603"/>
      <c r="B360" s="607" t="s">
        <v>6773</v>
      </c>
      <c r="C360" s="608"/>
      <c r="D360" s="608"/>
      <c r="E360" s="608"/>
      <c r="F360" s="608"/>
      <c r="G360" s="328">
        <f>SUM(G354:G359)</f>
        <v>1475.5416666666665</v>
      </c>
      <c r="H360" s="329"/>
      <c r="I360" s="330"/>
      <c r="J360" s="330"/>
      <c r="K360" s="118"/>
    </row>
    <row r="361" spans="1:11" x14ac:dyDescent="0.3">
      <c r="A361" s="601" t="s">
        <v>12093</v>
      </c>
      <c r="B361" s="604">
        <v>1696</v>
      </c>
      <c r="C361" s="318" t="s">
        <v>12077</v>
      </c>
      <c r="D361" s="319" t="s">
        <v>2529</v>
      </c>
      <c r="E361" s="320">
        <v>18956</v>
      </c>
      <c r="F361" s="331" t="s">
        <v>12094</v>
      </c>
      <c r="G361" s="321">
        <f>E361*7/320</f>
        <v>414.66250000000002</v>
      </c>
      <c r="H361" s="106" t="s">
        <v>12078</v>
      </c>
      <c r="I361" s="102">
        <v>10329</v>
      </c>
      <c r="J361" s="104" t="s">
        <v>12095</v>
      </c>
      <c r="K361" s="322">
        <f>I361*189/3528</f>
        <v>553.33928571428567</v>
      </c>
    </row>
    <row r="362" spans="1:11" ht="26.4" x14ac:dyDescent="0.3">
      <c r="A362" s="602"/>
      <c r="B362" s="605"/>
      <c r="C362" s="323" t="s">
        <v>12080</v>
      </c>
      <c r="D362" s="324" t="s">
        <v>2533</v>
      </c>
      <c r="E362" s="325">
        <v>2355</v>
      </c>
      <c r="F362" s="327" t="s">
        <v>12094</v>
      </c>
      <c r="G362" s="326">
        <f t="shared" ref="G362:G366" si="16">E362*7/320</f>
        <v>51.515625</v>
      </c>
      <c r="H362" s="91"/>
      <c r="I362" s="110"/>
      <c r="J362" s="95"/>
      <c r="K362" s="188"/>
    </row>
    <row r="363" spans="1:11" ht="26.4" x14ac:dyDescent="0.3">
      <c r="A363" s="602"/>
      <c r="B363" s="605"/>
      <c r="C363" s="323" t="s">
        <v>12081</v>
      </c>
      <c r="D363" s="324" t="s">
        <v>2533</v>
      </c>
      <c r="E363" s="325">
        <v>542</v>
      </c>
      <c r="F363" s="327" t="s">
        <v>12094</v>
      </c>
      <c r="G363" s="326">
        <f t="shared" si="16"/>
        <v>11.856249999999999</v>
      </c>
      <c r="H363" s="91"/>
      <c r="I363" s="110"/>
      <c r="J363" s="95"/>
      <c r="K363" s="188"/>
    </row>
    <row r="364" spans="1:11" ht="26.4" x14ac:dyDescent="0.3">
      <c r="A364" s="602"/>
      <c r="B364" s="605"/>
      <c r="C364" s="323" t="s">
        <v>12082</v>
      </c>
      <c r="D364" s="324" t="s">
        <v>2533</v>
      </c>
      <c r="E364" s="325">
        <v>203</v>
      </c>
      <c r="F364" s="327" t="s">
        <v>12094</v>
      </c>
      <c r="G364" s="326">
        <f t="shared" si="16"/>
        <v>4.4406249999999998</v>
      </c>
      <c r="H364" s="91"/>
      <c r="I364" s="110"/>
      <c r="J364" s="95"/>
      <c r="K364" s="188"/>
    </row>
    <row r="365" spans="1:11" x14ac:dyDescent="0.3">
      <c r="A365" s="602"/>
      <c r="B365" s="605"/>
      <c r="C365" s="323">
        <v>1730</v>
      </c>
      <c r="D365" s="327" t="s">
        <v>12083</v>
      </c>
      <c r="E365" s="325">
        <v>2112</v>
      </c>
      <c r="F365" s="327" t="s">
        <v>12094</v>
      </c>
      <c r="G365" s="326">
        <f t="shared" si="16"/>
        <v>46.2</v>
      </c>
      <c r="H365" s="91"/>
      <c r="I365" s="110"/>
      <c r="J365" s="95"/>
      <c r="K365" s="188"/>
    </row>
    <row r="366" spans="1:11" ht="26.4" x14ac:dyDescent="0.3">
      <c r="A366" s="602"/>
      <c r="B366" s="606"/>
      <c r="C366" s="323">
        <v>1732</v>
      </c>
      <c r="D366" s="324" t="s">
        <v>2533</v>
      </c>
      <c r="E366" s="325">
        <v>1127</v>
      </c>
      <c r="F366" s="327" t="s">
        <v>12094</v>
      </c>
      <c r="G366" s="326">
        <f t="shared" si="16"/>
        <v>24.653124999999999</v>
      </c>
      <c r="H366" s="91"/>
      <c r="I366" s="110"/>
      <c r="J366" s="95"/>
      <c r="K366" s="188"/>
    </row>
    <row r="367" spans="1:11" ht="15" thickBot="1" x14ac:dyDescent="0.35">
      <c r="A367" s="603"/>
      <c r="B367" s="607" t="s">
        <v>6773</v>
      </c>
      <c r="C367" s="608"/>
      <c r="D367" s="608"/>
      <c r="E367" s="608"/>
      <c r="F367" s="608"/>
      <c r="G367" s="328">
        <f>SUM(G361:G366)</f>
        <v>553.32812500000011</v>
      </c>
      <c r="H367" s="329"/>
      <c r="I367" s="330"/>
      <c r="J367" s="330"/>
      <c r="K367" s="118"/>
    </row>
    <row r="368" spans="1:11" x14ac:dyDescent="0.3">
      <c r="A368" s="609" t="s">
        <v>6759</v>
      </c>
      <c r="B368" s="611" t="s">
        <v>6760</v>
      </c>
      <c r="C368" s="612"/>
      <c r="D368" s="612"/>
      <c r="E368" s="612"/>
      <c r="F368" s="612"/>
      <c r="G368" s="613"/>
      <c r="H368" s="614" t="s">
        <v>6761</v>
      </c>
      <c r="I368" s="615"/>
      <c r="J368" s="615"/>
      <c r="K368" s="616"/>
    </row>
    <row r="369" spans="1:11" ht="40.200000000000003" thickBot="1" x14ac:dyDescent="0.35">
      <c r="A369" s="610"/>
      <c r="B369" s="302" t="s">
        <v>6762</v>
      </c>
      <c r="C369" s="294" t="s">
        <v>6936</v>
      </c>
      <c r="D369" s="294" t="s">
        <v>6764</v>
      </c>
      <c r="E369" s="294" t="s">
        <v>6781</v>
      </c>
      <c r="F369" s="294" t="s">
        <v>6766</v>
      </c>
      <c r="G369" s="316" t="s">
        <v>6767</v>
      </c>
      <c r="H369" s="302" t="s">
        <v>6763</v>
      </c>
      <c r="I369" s="294" t="s">
        <v>6781</v>
      </c>
      <c r="J369" s="294" t="s">
        <v>6766</v>
      </c>
      <c r="K369" s="303" t="s">
        <v>6767</v>
      </c>
    </row>
    <row r="370" spans="1:11" x14ac:dyDescent="0.3">
      <c r="A370" s="601" t="s">
        <v>12096</v>
      </c>
      <c r="B370" s="604">
        <v>1696</v>
      </c>
      <c r="C370" s="318" t="s">
        <v>12077</v>
      </c>
      <c r="D370" s="319" t="s">
        <v>2529</v>
      </c>
      <c r="E370" s="320">
        <v>18956</v>
      </c>
      <c r="F370" s="331" t="s">
        <v>12097</v>
      </c>
      <c r="G370" s="321">
        <f>E370*11/120</f>
        <v>1737.6333333333334</v>
      </c>
      <c r="H370" s="106" t="s">
        <v>12078</v>
      </c>
      <c r="I370" s="102">
        <v>10329</v>
      </c>
      <c r="J370" s="104" t="s">
        <v>12098</v>
      </c>
      <c r="K370" s="322">
        <f>I370*792/3528</f>
        <v>2318.7551020408164</v>
      </c>
    </row>
    <row r="371" spans="1:11" ht="26.4" x14ac:dyDescent="0.3">
      <c r="A371" s="602"/>
      <c r="B371" s="605"/>
      <c r="C371" s="323" t="s">
        <v>12080</v>
      </c>
      <c r="D371" s="324" t="s">
        <v>2533</v>
      </c>
      <c r="E371" s="325">
        <v>2355</v>
      </c>
      <c r="F371" s="327" t="s">
        <v>12097</v>
      </c>
      <c r="G371" s="326">
        <f t="shared" ref="G371:G375" si="17">E371*11/120</f>
        <v>215.875</v>
      </c>
      <c r="H371" s="91"/>
      <c r="I371" s="110"/>
      <c r="J371" s="95"/>
      <c r="K371" s="188"/>
    </row>
    <row r="372" spans="1:11" ht="26.4" x14ac:dyDescent="0.3">
      <c r="A372" s="602"/>
      <c r="B372" s="605"/>
      <c r="C372" s="323" t="s">
        <v>12081</v>
      </c>
      <c r="D372" s="324" t="s">
        <v>2533</v>
      </c>
      <c r="E372" s="325">
        <v>542</v>
      </c>
      <c r="F372" s="327" t="s">
        <v>12097</v>
      </c>
      <c r="G372" s="326">
        <f t="shared" si="17"/>
        <v>49.68333333333333</v>
      </c>
      <c r="H372" s="91"/>
      <c r="I372" s="110"/>
      <c r="J372" s="95"/>
      <c r="K372" s="188"/>
    </row>
    <row r="373" spans="1:11" ht="26.4" x14ac:dyDescent="0.3">
      <c r="A373" s="602"/>
      <c r="B373" s="605"/>
      <c r="C373" s="323" t="s">
        <v>12082</v>
      </c>
      <c r="D373" s="324" t="s">
        <v>2533</v>
      </c>
      <c r="E373" s="325">
        <v>203</v>
      </c>
      <c r="F373" s="327" t="s">
        <v>12097</v>
      </c>
      <c r="G373" s="326">
        <f t="shared" si="17"/>
        <v>18.608333333333334</v>
      </c>
      <c r="H373" s="91"/>
      <c r="I373" s="110"/>
      <c r="J373" s="95"/>
      <c r="K373" s="188"/>
    </row>
    <row r="374" spans="1:11" x14ac:dyDescent="0.3">
      <c r="A374" s="602"/>
      <c r="B374" s="605"/>
      <c r="C374" s="323">
        <v>1730</v>
      </c>
      <c r="D374" s="327" t="s">
        <v>12083</v>
      </c>
      <c r="E374" s="325">
        <v>2112</v>
      </c>
      <c r="F374" s="327" t="s">
        <v>12097</v>
      </c>
      <c r="G374" s="326">
        <f t="shared" si="17"/>
        <v>193.6</v>
      </c>
      <c r="H374" s="91"/>
      <c r="I374" s="110"/>
      <c r="J374" s="95"/>
      <c r="K374" s="188"/>
    </row>
    <row r="375" spans="1:11" ht="26.4" x14ac:dyDescent="0.3">
      <c r="A375" s="602"/>
      <c r="B375" s="606"/>
      <c r="C375" s="323">
        <v>1732</v>
      </c>
      <c r="D375" s="324" t="s">
        <v>2533</v>
      </c>
      <c r="E375" s="325">
        <v>1127</v>
      </c>
      <c r="F375" s="327" t="s">
        <v>12097</v>
      </c>
      <c r="G375" s="326">
        <f t="shared" si="17"/>
        <v>103.30833333333334</v>
      </c>
      <c r="H375" s="91"/>
      <c r="I375" s="110"/>
      <c r="J375" s="95"/>
      <c r="K375" s="188"/>
    </row>
    <row r="376" spans="1:11" ht="15" thickBot="1" x14ac:dyDescent="0.35">
      <c r="A376" s="603"/>
      <c r="B376" s="607" t="s">
        <v>6773</v>
      </c>
      <c r="C376" s="608"/>
      <c r="D376" s="608"/>
      <c r="E376" s="608"/>
      <c r="F376" s="608"/>
      <c r="G376" s="328">
        <f>SUM(G370:G375)</f>
        <v>2318.7083333333335</v>
      </c>
      <c r="H376" s="329"/>
      <c r="I376" s="330"/>
      <c r="J376" s="330"/>
      <c r="K376" s="118"/>
    </row>
    <row r="377" spans="1:11" x14ac:dyDescent="0.3">
      <c r="A377" s="601" t="s">
        <v>12099</v>
      </c>
      <c r="B377" s="604">
        <v>1696</v>
      </c>
      <c r="C377" s="318" t="s">
        <v>12077</v>
      </c>
      <c r="D377" s="319" t="s">
        <v>2529</v>
      </c>
      <c r="E377" s="320">
        <v>18956</v>
      </c>
      <c r="F377" s="331" t="s">
        <v>12100</v>
      </c>
      <c r="G377" s="321">
        <f>E377*7/80</f>
        <v>1658.65</v>
      </c>
      <c r="H377" s="106" t="s">
        <v>12078</v>
      </c>
      <c r="I377" s="102">
        <v>10329</v>
      </c>
      <c r="J377" s="104" t="s">
        <v>12101</v>
      </c>
      <c r="K377" s="322">
        <f>I377*756/3528</f>
        <v>2213.3571428571427</v>
      </c>
    </row>
    <row r="378" spans="1:11" ht="26.4" x14ac:dyDescent="0.3">
      <c r="A378" s="602"/>
      <c r="B378" s="605"/>
      <c r="C378" s="323" t="s">
        <v>12080</v>
      </c>
      <c r="D378" s="324" t="s">
        <v>2533</v>
      </c>
      <c r="E378" s="325">
        <v>2355</v>
      </c>
      <c r="F378" s="327" t="s">
        <v>12100</v>
      </c>
      <c r="G378" s="326">
        <f t="shared" ref="G378:G382" si="18">E378*7/80</f>
        <v>206.0625</v>
      </c>
      <c r="H378" s="91"/>
      <c r="I378" s="110"/>
      <c r="J378" s="95"/>
      <c r="K378" s="188"/>
    </row>
    <row r="379" spans="1:11" ht="26.4" x14ac:dyDescent="0.3">
      <c r="A379" s="602"/>
      <c r="B379" s="605"/>
      <c r="C379" s="323" t="s">
        <v>12081</v>
      </c>
      <c r="D379" s="324" t="s">
        <v>2533</v>
      </c>
      <c r="E379" s="325">
        <v>542</v>
      </c>
      <c r="F379" s="327" t="s">
        <v>12100</v>
      </c>
      <c r="G379" s="326">
        <f t="shared" si="18"/>
        <v>47.424999999999997</v>
      </c>
      <c r="H379" s="91"/>
      <c r="I379" s="110"/>
      <c r="J379" s="95"/>
      <c r="K379" s="188"/>
    </row>
    <row r="380" spans="1:11" ht="26.4" x14ac:dyDescent="0.3">
      <c r="A380" s="602"/>
      <c r="B380" s="605"/>
      <c r="C380" s="323" t="s">
        <v>12082</v>
      </c>
      <c r="D380" s="324" t="s">
        <v>2533</v>
      </c>
      <c r="E380" s="325">
        <v>203</v>
      </c>
      <c r="F380" s="327" t="s">
        <v>12100</v>
      </c>
      <c r="G380" s="326">
        <f t="shared" si="18"/>
        <v>17.762499999999999</v>
      </c>
      <c r="H380" s="91"/>
      <c r="I380" s="110"/>
      <c r="J380" s="95"/>
      <c r="K380" s="188"/>
    </row>
    <row r="381" spans="1:11" x14ac:dyDescent="0.3">
      <c r="A381" s="602"/>
      <c r="B381" s="605"/>
      <c r="C381" s="323">
        <v>1730</v>
      </c>
      <c r="D381" s="327" t="s">
        <v>12083</v>
      </c>
      <c r="E381" s="325">
        <v>2112</v>
      </c>
      <c r="F381" s="327" t="s">
        <v>12100</v>
      </c>
      <c r="G381" s="326">
        <f t="shared" si="18"/>
        <v>184.8</v>
      </c>
      <c r="H381" s="91"/>
      <c r="I381" s="110"/>
      <c r="J381" s="95"/>
      <c r="K381" s="188"/>
    </row>
    <row r="382" spans="1:11" ht="26.4" x14ac:dyDescent="0.3">
      <c r="A382" s="602"/>
      <c r="B382" s="606"/>
      <c r="C382" s="323">
        <v>1732</v>
      </c>
      <c r="D382" s="324" t="s">
        <v>2533</v>
      </c>
      <c r="E382" s="325">
        <v>1127</v>
      </c>
      <c r="F382" s="327" t="s">
        <v>12100</v>
      </c>
      <c r="G382" s="326">
        <f t="shared" si="18"/>
        <v>98.612499999999997</v>
      </c>
      <c r="H382" s="91"/>
      <c r="I382" s="110"/>
      <c r="J382" s="95"/>
      <c r="K382" s="188"/>
    </row>
    <row r="383" spans="1:11" ht="15" thickBot="1" x14ac:dyDescent="0.35">
      <c r="A383" s="603"/>
      <c r="B383" s="607" t="s">
        <v>6773</v>
      </c>
      <c r="C383" s="608"/>
      <c r="D383" s="608"/>
      <c r="E383" s="608"/>
      <c r="F383" s="608"/>
      <c r="G383" s="328">
        <f>SUM(G377:G382)</f>
        <v>2213.3125000000005</v>
      </c>
      <c r="H383" s="329"/>
      <c r="I383" s="330"/>
      <c r="J383" s="330"/>
      <c r="K383" s="118"/>
    </row>
    <row r="384" spans="1:11" x14ac:dyDescent="0.3">
      <c r="A384" s="601" t="s">
        <v>12102</v>
      </c>
      <c r="B384" s="604">
        <v>1696</v>
      </c>
      <c r="C384" s="318" t="s">
        <v>12077</v>
      </c>
      <c r="D384" s="319" t="s">
        <v>2529</v>
      </c>
      <c r="E384" s="320">
        <v>18956</v>
      </c>
      <c r="F384" s="331" t="s">
        <v>12097</v>
      </c>
      <c r="G384" s="321">
        <f>E384*11/120</f>
        <v>1737.6333333333334</v>
      </c>
      <c r="H384" s="106" t="s">
        <v>12088</v>
      </c>
      <c r="I384" s="102">
        <v>14966</v>
      </c>
      <c r="J384" s="104" t="s">
        <v>12103</v>
      </c>
      <c r="K384" s="322">
        <f>I384*11/71</f>
        <v>2318.676056338028</v>
      </c>
    </row>
    <row r="385" spans="1:11" ht="26.4" x14ac:dyDescent="0.3">
      <c r="A385" s="602"/>
      <c r="B385" s="605"/>
      <c r="C385" s="323" t="s">
        <v>12080</v>
      </c>
      <c r="D385" s="324" t="s">
        <v>2533</v>
      </c>
      <c r="E385" s="325">
        <v>2355</v>
      </c>
      <c r="F385" s="327" t="s">
        <v>12097</v>
      </c>
      <c r="G385" s="326">
        <f t="shared" ref="G385:G389" si="19">E385*11/120</f>
        <v>215.875</v>
      </c>
      <c r="H385" s="91"/>
      <c r="I385" s="110"/>
      <c r="J385" s="95"/>
      <c r="K385" s="188"/>
    </row>
    <row r="386" spans="1:11" ht="26.4" x14ac:dyDescent="0.3">
      <c r="A386" s="602"/>
      <c r="B386" s="605"/>
      <c r="C386" s="323" t="s">
        <v>12081</v>
      </c>
      <c r="D386" s="324" t="s">
        <v>2533</v>
      </c>
      <c r="E386" s="325">
        <v>542</v>
      </c>
      <c r="F386" s="327" t="s">
        <v>12097</v>
      </c>
      <c r="G386" s="326">
        <f t="shared" si="19"/>
        <v>49.68333333333333</v>
      </c>
      <c r="H386" s="91"/>
      <c r="I386" s="110"/>
      <c r="J386" s="95"/>
      <c r="K386" s="188"/>
    </row>
    <row r="387" spans="1:11" ht="26.4" x14ac:dyDescent="0.3">
      <c r="A387" s="602"/>
      <c r="B387" s="605"/>
      <c r="C387" s="323" t="s">
        <v>12082</v>
      </c>
      <c r="D387" s="324" t="s">
        <v>2533</v>
      </c>
      <c r="E387" s="325">
        <v>203</v>
      </c>
      <c r="F387" s="327" t="s">
        <v>12097</v>
      </c>
      <c r="G387" s="326">
        <f t="shared" si="19"/>
        <v>18.608333333333334</v>
      </c>
      <c r="H387" s="91"/>
      <c r="I387" s="110"/>
      <c r="J387" s="95"/>
      <c r="K387" s="188"/>
    </row>
    <row r="388" spans="1:11" x14ac:dyDescent="0.3">
      <c r="A388" s="602"/>
      <c r="B388" s="605"/>
      <c r="C388" s="323">
        <v>1730</v>
      </c>
      <c r="D388" s="327" t="s">
        <v>12083</v>
      </c>
      <c r="E388" s="325">
        <v>2112</v>
      </c>
      <c r="F388" s="327" t="s">
        <v>12097</v>
      </c>
      <c r="G388" s="326">
        <f t="shared" si="19"/>
        <v>193.6</v>
      </c>
      <c r="H388" s="91"/>
      <c r="I388" s="110"/>
      <c r="J388" s="95"/>
      <c r="K388" s="188"/>
    </row>
    <row r="389" spans="1:11" ht="26.4" x14ac:dyDescent="0.3">
      <c r="A389" s="602"/>
      <c r="B389" s="606"/>
      <c r="C389" s="323">
        <v>1732</v>
      </c>
      <c r="D389" s="324" t="s">
        <v>2533</v>
      </c>
      <c r="E389" s="325">
        <v>1127</v>
      </c>
      <c r="F389" s="327" t="s">
        <v>12097</v>
      </c>
      <c r="G389" s="326">
        <f t="shared" si="19"/>
        <v>103.30833333333334</v>
      </c>
      <c r="H389" s="91"/>
      <c r="I389" s="110"/>
      <c r="J389" s="95"/>
      <c r="K389" s="188"/>
    </row>
    <row r="390" spans="1:11" ht="15" thickBot="1" x14ac:dyDescent="0.35">
      <c r="A390" s="603"/>
      <c r="B390" s="607" t="s">
        <v>6773</v>
      </c>
      <c r="C390" s="608"/>
      <c r="D390" s="608"/>
      <c r="E390" s="608"/>
      <c r="F390" s="608"/>
      <c r="G390" s="328">
        <f>SUM(G384:G389)</f>
        <v>2318.7083333333335</v>
      </c>
      <c r="H390" s="329"/>
      <c r="I390" s="330"/>
      <c r="J390" s="330"/>
      <c r="K390" s="118"/>
    </row>
    <row r="391" spans="1:11" x14ac:dyDescent="0.3">
      <c r="A391" s="601" t="s">
        <v>12104</v>
      </c>
      <c r="B391" s="604">
        <v>1696</v>
      </c>
      <c r="C391" s="318" t="s">
        <v>12077</v>
      </c>
      <c r="D391" s="319" t="s">
        <v>2529</v>
      </c>
      <c r="E391" s="320">
        <v>18956</v>
      </c>
      <c r="F391" s="331" t="s">
        <v>12105</v>
      </c>
      <c r="G391" s="321">
        <f>E391/18</f>
        <v>1053.1111111111111</v>
      </c>
      <c r="H391" s="106" t="s">
        <v>12078</v>
      </c>
      <c r="I391" s="102">
        <v>10329</v>
      </c>
      <c r="J391" s="104" t="s">
        <v>12106</v>
      </c>
      <c r="K391" s="322">
        <f>I391*480/3528</f>
        <v>1405.3061224489795</v>
      </c>
    </row>
    <row r="392" spans="1:11" ht="26.4" x14ac:dyDescent="0.3">
      <c r="A392" s="602"/>
      <c r="B392" s="605"/>
      <c r="C392" s="323" t="s">
        <v>12080</v>
      </c>
      <c r="D392" s="324" t="s">
        <v>2533</v>
      </c>
      <c r="E392" s="325">
        <v>2355</v>
      </c>
      <c r="F392" s="327" t="s">
        <v>12105</v>
      </c>
      <c r="G392" s="326">
        <f t="shared" ref="G392:G396" si="20">E392/18</f>
        <v>130.83333333333334</v>
      </c>
      <c r="H392" s="91"/>
      <c r="I392" s="110"/>
      <c r="J392" s="95"/>
      <c r="K392" s="188"/>
    </row>
    <row r="393" spans="1:11" ht="26.4" x14ac:dyDescent="0.3">
      <c r="A393" s="602"/>
      <c r="B393" s="605"/>
      <c r="C393" s="323" t="s">
        <v>12081</v>
      </c>
      <c r="D393" s="324" t="s">
        <v>2533</v>
      </c>
      <c r="E393" s="325">
        <v>542</v>
      </c>
      <c r="F393" s="327" t="s">
        <v>12105</v>
      </c>
      <c r="G393" s="326">
        <f t="shared" si="20"/>
        <v>30.111111111111111</v>
      </c>
      <c r="H393" s="91"/>
      <c r="I393" s="110"/>
      <c r="J393" s="95"/>
      <c r="K393" s="188"/>
    </row>
    <row r="394" spans="1:11" ht="26.4" x14ac:dyDescent="0.3">
      <c r="A394" s="602"/>
      <c r="B394" s="605"/>
      <c r="C394" s="323" t="s">
        <v>12082</v>
      </c>
      <c r="D394" s="324" t="s">
        <v>2533</v>
      </c>
      <c r="E394" s="325">
        <v>203</v>
      </c>
      <c r="F394" s="327" t="s">
        <v>12105</v>
      </c>
      <c r="G394" s="326">
        <f t="shared" si="20"/>
        <v>11.277777777777779</v>
      </c>
      <c r="H394" s="91"/>
      <c r="I394" s="110"/>
      <c r="J394" s="95"/>
      <c r="K394" s="188"/>
    </row>
    <row r="395" spans="1:11" x14ac:dyDescent="0.3">
      <c r="A395" s="602"/>
      <c r="B395" s="605"/>
      <c r="C395" s="323">
        <v>1730</v>
      </c>
      <c r="D395" s="327" t="s">
        <v>12083</v>
      </c>
      <c r="E395" s="325">
        <v>2112</v>
      </c>
      <c r="F395" s="327" t="s">
        <v>12105</v>
      </c>
      <c r="G395" s="326">
        <f t="shared" si="20"/>
        <v>117.33333333333333</v>
      </c>
      <c r="H395" s="91"/>
      <c r="I395" s="110"/>
      <c r="J395" s="95"/>
      <c r="K395" s="188"/>
    </row>
    <row r="396" spans="1:11" ht="26.4" x14ac:dyDescent="0.3">
      <c r="A396" s="602"/>
      <c r="B396" s="606"/>
      <c r="C396" s="323">
        <v>1732</v>
      </c>
      <c r="D396" s="324" t="s">
        <v>2533</v>
      </c>
      <c r="E396" s="325">
        <v>1127</v>
      </c>
      <c r="F396" s="327" t="s">
        <v>12105</v>
      </c>
      <c r="G396" s="326">
        <f t="shared" si="20"/>
        <v>62.611111111111114</v>
      </c>
      <c r="H396" s="91"/>
      <c r="I396" s="110"/>
      <c r="J396" s="95"/>
      <c r="K396" s="188"/>
    </row>
    <row r="397" spans="1:11" ht="15" thickBot="1" x14ac:dyDescent="0.35">
      <c r="A397" s="603"/>
      <c r="B397" s="607" t="s">
        <v>6773</v>
      </c>
      <c r="C397" s="608"/>
      <c r="D397" s="608"/>
      <c r="E397" s="608"/>
      <c r="F397" s="608"/>
      <c r="G397" s="328">
        <f>SUM(G391:G396)</f>
        <v>1405.2777777777776</v>
      </c>
      <c r="H397" s="329"/>
      <c r="I397" s="330"/>
      <c r="J397" s="330"/>
      <c r="K397" s="118"/>
    </row>
    <row r="398" spans="1:11" x14ac:dyDescent="0.3">
      <c r="A398" s="601" t="s">
        <v>12107</v>
      </c>
      <c r="B398" s="604">
        <v>1696</v>
      </c>
      <c r="C398" s="318" t="s">
        <v>12077</v>
      </c>
      <c r="D398" s="319" t="s">
        <v>2529</v>
      </c>
      <c r="E398" s="320">
        <v>18956</v>
      </c>
      <c r="F398" s="331" t="s">
        <v>12108</v>
      </c>
      <c r="G398" s="321">
        <f>E398*7/192</f>
        <v>691.10416666666663</v>
      </c>
      <c r="H398" s="106" t="s">
        <v>12078</v>
      </c>
      <c r="I398" s="102">
        <v>10329</v>
      </c>
      <c r="J398" s="104" t="s">
        <v>12109</v>
      </c>
      <c r="K398" s="322">
        <f>I398*315/3528</f>
        <v>922.23214285714289</v>
      </c>
    </row>
    <row r="399" spans="1:11" ht="26.4" x14ac:dyDescent="0.3">
      <c r="A399" s="602"/>
      <c r="B399" s="605"/>
      <c r="C399" s="323" t="s">
        <v>12080</v>
      </c>
      <c r="D399" s="324" t="s">
        <v>2533</v>
      </c>
      <c r="E399" s="325">
        <v>2355</v>
      </c>
      <c r="F399" s="327" t="s">
        <v>12108</v>
      </c>
      <c r="G399" s="326">
        <f t="shared" ref="G399:G403" si="21">E399*7/192</f>
        <v>85.859375</v>
      </c>
      <c r="H399" s="91"/>
      <c r="I399" s="110"/>
      <c r="J399" s="95"/>
      <c r="K399" s="188"/>
    </row>
    <row r="400" spans="1:11" ht="26.4" x14ac:dyDescent="0.3">
      <c r="A400" s="602"/>
      <c r="B400" s="605"/>
      <c r="C400" s="323" t="s">
        <v>12081</v>
      </c>
      <c r="D400" s="324" t="s">
        <v>2533</v>
      </c>
      <c r="E400" s="325">
        <v>542</v>
      </c>
      <c r="F400" s="327" t="s">
        <v>12108</v>
      </c>
      <c r="G400" s="326">
        <f t="shared" si="21"/>
        <v>19.760416666666668</v>
      </c>
      <c r="H400" s="91"/>
      <c r="I400" s="110"/>
      <c r="J400" s="95"/>
      <c r="K400" s="188"/>
    </row>
    <row r="401" spans="1:11" ht="26.4" x14ac:dyDescent="0.3">
      <c r="A401" s="602"/>
      <c r="B401" s="605"/>
      <c r="C401" s="323" t="s">
        <v>12082</v>
      </c>
      <c r="D401" s="324" t="s">
        <v>2533</v>
      </c>
      <c r="E401" s="325">
        <v>203</v>
      </c>
      <c r="F401" s="327" t="s">
        <v>12108</v>
      </c>
      <c r="G401" s="326">
        <f t="shared" si="21"/>
        <v>7.401041666666667</v>
      </c>
      <c r="H401" s="91"/>
      <c r="I401" s="110"/>
      <c r="J401" s="95"/>
      <c r="K401" s="188"/>
    </row>
    <row r="402" spans="1:11" x14ac:dyDescent="0.3">
      <c r="A402" s="602"/>
      <c r="B402" s="605"/>
      <c r="C402" s="323">
        <v>1730</v>
      </c>
      <c r="D402" s="327" t="s">
        <v>12083</v>
      </c>
      <c r="E402" s="325">
        <v>2112</v>
      </c>
      <c r="F402" s="327" t="s">
        <v>12108</v>
      </c>
      <c r="G402" s="326">
        <f t="shared" si="21"/>
        <v>77</v>
      </c>
      <c r="H402" s="91"/>
      <c r="I402" s="110"/>
      <c r="J402" s="95"/>
      <c r="K402" s="188"/>
    </row>
    <row r="403" spans="1:11" ht="26.4" x14ac:dyDescent="0.3">
      <c r="A403" s="602"/>
      <c r="B403" s="606"/>
      <c r="C403" s="323">
        <v>1732</v>
      </c>
      <c r="D403" s="324" t="s">
        <v>2533</v>
      </c>
      <c r="E403" s="325">
        <v>1127</v>
      </c>
      <c r="F403" s="327" t="s">
        <v>12108</v>
      </c>
      <c r="G403" s="326">
        <f t="shared" si="21"/>
        <v>41.088541666666664</v>
      </c>
      <c r="H403" s="91"/>
      <c r="I403" s="110"/>
      <c r="J403" s="95"/>
      <c r="K403" s="188"/>
    </row>
    <row r="404" spans="1:11" ht="15" thickBot="1" x14ac:dyDescent="0.35">
      <c r="A404" s="603"/>
      <c r="B404" s="607" t="s">
        <v>6773</v>
      </c>
      <c r="C404" s="608"/>
      <c r="D404" s="608"/>
      <c r="E404" s="608"/>
      <c r="F404" s="608"/>
      <c r="G404" s="328">
        <f>SUM(G398:G403)</f>
        <v>922.21354166666652</v>
      </c>
      <c r="H404" s="329"/>
      <c r="I404" s="330"/>
      <c r="J404" s="330"/>
      <c r="K404" s="118"/>
    </row>
    <row r="405" spans="1:11" ht="15" thickBot="1" x14ac:dyDescent="0.35">
      <c r="A405" s="332"/>
      <c r="B405" s="595" t="s">
        <v>6777</v>
      </c>
      <c r="C405" s="596"/>
      <c r="D405" s="596"/>
      <c r="E405" s="596"/>
      <c r="F405" s="597"/>
      <c r="G405" s="333">
        <f>SUM(G404,G397,G390,G383,G376,G367,G360,G353,G346,G339)</f>
        <v>25295</v>
      </c>
      <c r="H405" s="598" t="s">
        <v>6773</v>
      </c>
      <c r="I405" s="599"/>
      <c r="J405" s="600"/>
      <c r="K405" s="334">
        <f>SUM(K333:K404)</f>
        <v>25294.999999999996</v>
      </c>
    </row>
    <row r="406" spans="1:11" x14ac:dyDescent="0.3">
      <c r="E406" s="54"/>
      <c r="G406" s="54"/>
      <c r="H406" s="55"/>
      <c r="I406" s="54"/>
      <c r="K406" s="56"/>
    </row>
    <row r="407" spans="1:11" x14ac:dyDescent="0.3">
      <c r="A407" s="678" t="s">
        <v>6755</v>
      </c>
      <c r="B407" s="678"/>
      <c r="C407" s="678"/>
      <c r="D407" s="678"/>
      <c r="E407" s="678"/>
      <c r="F407" s="678"/>
      <c r="G407" s="678"/>
      <c r="H407" s="678"/>
      <c r="I407" s="678"/>
      <c r="J407" s="678"/>
      <c r="K407" s="678"/>
    </row>
    <row r="408" spans="1:11" x14ac:dyDescent="0.3">
      <c r="A408" s="678" t="s">
        <v>6756</v>
      </c>
      <c r="B408" s="678"/>
      <c r="C408" s="678"/>
      <c r="D408" s="678"/>
      <c r="E408" s="678"/>
      <c r="F408" s="678"/>
      <c r="G408" s="678"/>
      <c r="H408" s="678"/>
      <c r="I408" s="678"/>
      <c r="J408" s="678"/>
      <c r="K408" s="678"/>
    </row>
    <row r="409" spans="1:11" x14ac:dyDescent="0.3">
      <c r="E409" s="54"/>
      <c r="G409" s="54"/>
      <c r="H409" s="55"/>
      <c r="I409" s="54"/>
      <c r="K409" s="56"/>
    </row>
    <row r="410" spans="1:11" ht="30.6" customHeight="1" x14ac:dyDescent="0.3">
      <c r="A410" s="632" t="s">
        <v>13156</v>
      </c>
      <c r="B410" s="632"/>
      <c r="C410" s="632"/>
      <c r="D410" s="632"/>
      <c r="E410" s="632"/>
      <c r="F410" s="632"/>
      <c r="G410" s="632"/>
      <c r="H410" s="632"/>
      <c r="I410" s="632"/>
      <c r="J410" s="632"/>
      <c r="K410" s="632"/>
    </row>
    <row r="411" spans="1:11" ht="15" thickBot="1" x14ac:dyDescent="0.35">
      <c r="A411" s="617" t="s">
        <v>13157</v>
      </c>
      <c r="B411" s="617"/>
      <c r="C411" s="617"/>
      <c r="D411" s="617"/>
      <c r="E411" s="617"/>
      <c r="F411" s="617"/>
      <c r="G411" s="617"/>
      <c r="H411" s="617"/>
      <c r="I411" s="617"/>
      <c r="J411" s="617"/>
      <c r="K411" s="617"/>
    </row>
    <row r="412" spans="1:11" x14ac:dyDescent="0.3">
      <c r="A412" s="656" t="s">
        <v>6759</v>
      </c>
      <c r="B412" s="611" t="s">
        <v>6760</v>
      </c>
      <c r="C412" s="612"/>
      <c r="D412" s="612"/>
      <c r="E412" s="612"/>
      <c r="F412" s="612"/>
      <c r="G412" s="613"/>
      <c r="H412" s="614" t="s">
        <v>6761</v>
      </c>
      <c r="I412" s="615"/>
      <c r="J412" s="615"/>
      <c r="K412" s="616"/>
    </row>
    <row r="413" spans="1:11" ht="40.200000000000003" thickBot="1" x14ac:dyDescent="0.35">
      <c r="A413" s="657"/>
      <c r="B413" s="176" t="s">
        <v>6762</v>
      </c>
      <c r="C413" s="174" t="s">
        <v>6763</v>
      </c>
      <c r="D413" s="174" t="s">
        <v>6764</v>
      </c>
      <c r="E413" s="174" t="s">
        <v>6781</v>
      </c>
      <c r="F413" s="174" t="s">
        <v>6766</v>
      </c>
      <c r="G413" s="175" t="s">
        <v>6767</v>
      </c>
      <c r="H413" s="176" t="s">
        <v>6763</v>
      </c>
      <c r="I413" s="174" t="s">
        <v>6781</v>
      </c>
      <c r="J413" s="174" t="s">
        <v>6766</v>
      </c>
      <c r="K413" s="175" t="s">
        <v>6767</v>
      </c>
    </row>
    <row r="414" spans="1:11" ht="66" x14ac:dyDescent="0.3">
      <c r="A414" s="341" t="s">
        <v>8922</v>
      </c>
      <c r="B414" s="100">
        <v>909</v>
      </c>
      <c r="C414" s="342" t="s">
        <v>13158</v>
      </c>
      <c r="D414" s="103" t="s">
        <v>12083</v>
      </c>
      <c r="E414" s="102">
        <v>1057</v>
      </c>
      <c r="F414" s="126">
        <v>0.5</v>
      </c>
      <c r="G414" s="343">
        <v>528.5</v>
      </c>
      <c r="H414" s="344" t="s">
        <v>13158</v>
      </c>
      <c r="I414" s="102">
        <v>529</v>
      </c>
      <c r="J414" s="104" t="s">
        <v>6771</v>
      </c>
      <c r="K414" s="345">
        <v>529</v>
      </c>
    </row>
    <row r="415" spans="1:11" ht="93" thickBot="1" x14ac:dyDescent="0.35">
      <c r="A415" s="346" t="s">
        <v>13159</v>
      </c>
      <c r="B415" s="113">
        <v>909</v>
      </c>
      <c r="C415" s="347" t="s">
        <v>13158</v>
      </c>
      <c r="D415" s="115" t="s">
        <v>12083</v>
      </c>
      <c r="E415" s="114">
        <v>1057</v>
      </c>
      <c r="F415" s="194">
        <v>0.5</v>
      </c>
      <c r="G415" s="348">
        <v>528.5</v>
      </c>
      <c r="H415" s="349" t="s">
        <v>13160</v>
      </c>
      <c r="I415" s="114">
        <v>528</v>
      </c>
      <c r="J415" s="304" t="s">
        <v>6771</v>
      </c>
      <c r="K415" s="350">
        <v>528</v>
      </c>
    </row>
    <row r="416" spans="1:11" ht="15" thickBot="1" x14ac:dyDescent="0.35">
      <c r="A416" s="800" t="s">
        <v>6773</v>
      </c>
      <c r="B416" s="801"/>
      <c r="C416" s="801"/>
      <c r="D416" s="801"/>
      <c r="E416" s="801"/>
      <c r="F416" s="802"/>
      <c r="G416" s="351">
        <f>SUM(G414:G415)</f>
        <v>1057</v>
      </c>
      <c r="H416" s="800" t="s">
        <v>6773</v>
      </c>
      <c r="I416" s="801"/>
      <c r="J416" s="802"/>
      <c r="K416" s="307">
        <f>SUM(K414:K415)</f>
        <v>1057</v>
      </c>
    </row>
    <row r="417" spans="1:11" x14ac:dyDescent="0.3">
      <c r="E417" s="54"/>
      <c r="G417" s="54"/>
      <c r="H417" s="55"/>
      <c r="I417" s="54"/>
      <c r="K417" s="56"/>
    </row>
    <row r="418" spans="1:11" x14ac:dyDescent="0.3">
      <c r="E418" s="54"/>
      <c r="G418" s="54"/>
      <c r="H418" s="55"/>
      <c r="I418" s="54"/>
      <c r="K418" s="56"/>
    </row>
    <row r="419" spans="1:11" ht="37.200000000000003" customHeight="1" x14ac:dyDescent="0.3">
      <c r="A419" s="632" t="s">
        <v>13161</v>
      </c>
      <c r="B419" s="679"/>
      <c r="C419" s="679"/>
      <c r="D419" s="679"/>
      <c r="E419" s="679"/>
      <c r="F419" s="679"/>
      <c r="G419" s="679"/>
      <c r="H419" s="679"/>
      <c r="I419" s="679"/>
      <c r="J419" s="679"/>
      <c r="K419" s="679"/>
    </row>
    <row r="420" spans="1:11" ht="15" thickBot="1" x14ac:dyDescent="0.35">
      <c r="A420" s="617" t="s">
        <v>13162</v>
      </c>
      <c r="B420" s="617"/>
      <c r="C420" s="617"/>
      <c r="D420" s="617"/>
      <c r="E420" s="617"/>
      <c r="F420" s="617"/>
      <c r="G420" s="617"/>
      <c r="H420" s="617"/>
      <c r="I420" s="617"/>
      <c r="J420" s="617"/>
      <c r="K420" s="617"/>
    </row>
    <row r="421" spans="1:11" x14ac:dyDescent="0.3">
      <c r="A421" s="656" t="s">
        <v>6759</v>
      </c>
      <c r="B421" s="611" t="s">
        <v>6760</v>
      </c>
      <c r="C421" s="612"/>
      <c r="D421" s="612"/>
      <c r="E421" s="612"/>
      <c r="F421" s="612"/>
      <c r="G421" s="613"/>
      <c r="H421" s="614" t="s">
        <v>6761</v>
      </c>
      <c r="I421" s="615"/>
      <c r="J421" s="615"/>
      <c r="K421" s="616"/>
    </row>
    <row r="422" spans="1:11" ht="40.200000000000003" thickBot="1" x14ac:dyDescent="0.35">
      <c r="A422" s="657"/>
      <c r="B422" s="176" t="s">
        <v>6762</v>
      </c>
      <c r="C422" s="174" t="s">
        <v>6763</v>
      </c>
      <c r="D422" s="174" t="s">
        <v>6764</v>
      </c>
      <c r="E422" s="174" t="s">
        <v>6781</v>
      </c>
      <c r="F422" s="174" t="s">
        <v>6766</v>
      </c>
      <c r="G422" s="175" t="s">
        <v>6767</v>
      </c>
      <c r="H422" s="176" t="s">
        <v>6763</v>
      </c>
      <c r="I422" s="174" t="s">
        <v>6781</v>
      </c>
      <c r="J422" s="174" t="s">
        <v>6766</v>
      </c>
      <c r="K422" s="175" t="s">
        <v>6767</v>
      </c>
    </row>
    <row r="423" spans="1:11" x14ac:dyDescent="0.3">
      <c r="A423" s="803" t="s">
        <v>13163</v>
      </c>
      <c r="B423" s="317">
        <v>65</v>
      </c>
      <c r="C423" s="352" t="s">
        <v>13164</v>
      </c>
      <c r="D423" s="353" t="s">
        <v>12083</v>
      </c>
      <c r="E423" s="354">
        <v>536</v>
      </c>
      <c r="F423" s="355">
        <v>0.25</v>
      </c>
      <c r="G423" s="356">
        <f>E423*F423</f>
        <v>134</v>
      </c>
      <c r="H423" s="357" t="s">
        <v>13164</v>
      </c>
      <c r="I423" s="354">
        <v>347</v>
      </c>
      <c r="J423" s="355">
        <v>0.38461538461538464</v>
      </c>
      <c r="K423" s="356">
        <f>I423*J423</f>
        <v>133.46153846153848</v>
      </c>
    </row>
    <row r="424" spans="1:11" x14ac:dyDescent="0.3">
      <c r="A424" s="671"/>
      <c r="B424" s="289">
        <v>65</v>
      </c>
      <c r="C424" s="92">
        <v>183</v>
      </c>
      <c r="D424" s="290" t="s">
        <v>12083</v>
      </c>
      <c r="E424" s="59">
        <v>480</v>
      </c>
      <c r="F424" s="291">
        <v>0.25</v>
      </c>
      <c r="G424" s="292">
        <f t="shared" ref="G424" si="22">E424*F424</f>
        <v>120</v>
      </c>
      <c r="H424" s="91">
        <v>183</v>
      </c>
      <c r="I424" s="59">
        <v>313</v>
      </c>
      <c r="J424" s="296">
        <v>0.38461538461538464</v>
      </c>
      <c r="K424" s="292">
        <f t="shared" ref="K424" si="23">I424*J424</f>
        <v>120.38461538461539</v>
      </c>
    </row>
    <row r="425" spans="1:11" x14ac:dyDescent="0.3">
      <c r="A425" s="672"/>
      <c r="B425" s="622" t="s">
        <v>6773</v>
      </c>
      <c r="C425" s="623"/>
      <c r="D425" s="623"/>
      <c r="E425" s="623"/>
      <c r="F425" s="623"/>
      <c r="G425" s="293">
        <f>SUM(G423:G424)</f>
        <v>254</v>
      </c>
      <c r="H425" s="622" t="s">
        <v>6773</v>
      </c>
      <c r="I425" s="623"/>
      <c r="J425" s="623"/>
      <c r="K425" s="97">
        <f>SUM(K423:K424)</f>
        <v>253.84615384615387</v>
      </c>
    </row>
    <row r="426" spans="1:11" x14ac:dyDescent="0.3">
      <c r="A426" s="670" t="s">
        <v>13165</v>
      </c>
      <c r="B426" s="289">
        <v>65</v>
      </c>
      <c r="C426" s="294" t="s">
        <v>13164</v>
      </c>
      <c r="D426" s="290" t="s">
        <v>12083</v>
      </c>
      <c r="E426" s="295">
        <v>536</v>
      </c>
      <c r="F426" s="296">
        <v>0.25</v>
      </c>
      <c r="G426" s="292">
        <f>E426*F426</f>
        <v>134</v>
      </c>
      <c r="H426" s="302" t="s">
        <v>13164</v>
      </c>
      <c r="I426" s="295">
        <v>347</v>
      </c>
      <c r="J426" s="296">
        <v>0.38461538461538464</v>
      </c>
      <c r="K426" s="292">
        <f>I426*J426</f>
        <v>133.46153846153848</v>
      </c>
    </row>
    <row r="427" spans="1:11" x14ac:dyDescent="0.3">
      <c r="A427" s="671"/>
      <c r="B427" s="289">
        <v>65</v>
      </c>
      <c r="C427" s="92">
        <v>183</v>
      </c>
      <c r="D427" s="290" t="s">
        <v>12083</v>
      </c>
      <c r="E427" s="59">
        <v>480</v>
      </c>
      <c r="F427" s="291">
        <v>0.25</v>
      </c>
      <c r="G427" s="292">
        <f t="shared" ref="G427" si="24">E427*F427</f>
        <v>120</v>
      </c>
      <c r="H427" s="91">
        <v>183</v>
      </c>
      <c r="I427" s="59">
        <v>313</v>
      </c>
      <c r="J427" s="296">
        <v>0.38461538461538464</v>
      </c>
      <c r="K427" s="292">
        <f t="shared" ref="K427" si="25">I427*J427</f>
        <v>120.38461538461539</v>
      </c>
    </row>
    <row r="428" spans="1:11" x14ac:dyDescent="0.3">
      <c r="A428" s="672"/>
      <c r="B428" s="622" t="s">
        <v>6773</v>
      </c>
      <c r="C428" s="623"/>
      <c r="D428" s="623"/>
      <c r="E428" s="623"/>
      <c r="F428" s="623"/>
      <c r="G428" s="97">
        <f>SUM(G426:G427)</f>
        <v>254</v>
      </c>
      <c r="H428" s="622" t="s">
        <v>6773</v>
      </c>
      <c r="I428" s="623"/>
      <c r="J428" s="623"/>
      <c r="K428" s="97">
        <f>SUM(K426:K427)</f>
        <v>253.84615384615387</v>
      </c>
    </row>
    <row r="429" spans="1:11" x14ac:dyDescent="0.3">
      <c r="A429" s="670" t="s">
        <v>13166</v>
      </c>
      <c r="B429" s="289">
        <v>65</v>
      </c>
      <c r="C429" s="294" t="s">
        <v>13164</v>
      </c>
      <c r="D429" s="290" t="s">
        <v>12083</v>
      </c>
      <c r="E429" s="295">
        <v>536</v>
      </c>
      <c r="F429" s="296">
        <v>0.05</v>
      </c>
      <c r="G429" s="292">
        <f>E429*F429</f>
        <v>26.8</v>
      </c>
      <c r="H429" s="302" t="s">
        <v>13164</v>
      </c>
      <c r="I429" s="295">
        <v>347</v>
      </c>
      <c r="J429" s="296">
        <v>7.6923076923076927E-2</v>
      </c>
      <c r="K429" s="292">
        <f>I429*J429</f>
        <v>26.692307692307693</v>
      </c>
    </row>
    <row r="430" spans="1:11" x14ac:dyDescent="0.3">
      <c r="A430" s="671"/>
      <c r="B430" s="289">
        <v>65</v>
      </c>
      <c r="C430" s="92">
        <v>183</v>
      </c>
      <c r="D430" s="290" t="s">
        <v>12083</v>
      </c>
      <c r="E430" s="59">
        <v>480</v>
      </c>
      <c r="F430" s="291">
        <v>0.05</v>
      </c>
      <c r="G430" s="292">
        <f t="shared" ref="G430" si="26">E430*F430</f>
        <v>24</v>
      </c>
      <c r="H430" s="91">
        <v>183</v>
      </c>
      <c r="I430" s="59">
        <v>313</v>
      </c>
      <c r="J430" s="296">
        <v>7.6923076923076927E-2</v>
      </c>
      <c r="K430" s="292">
        <f t="shared" ref="K430" si="27">I430*J430</f>
        <v>24.076923076923077</v>
      </c>
    </row>
    <row r="431" spans="1:11" x14ac:dyDescent="0.3">
      <c r="A431" s="672"/>
      <c r="B431" s="622" t="s">
        <v>6773</v>
      </c>
      <c r="C431" s="623"/>
      <c r="D431" s="623"/>
      <c r="E431" s="623"/>
      <c r="F431" s="623"/>
      <c r="G431" s="97">
        <f>SUM(G429:G430)</f>
        <v>50.8</v>
      </c>
      <c r="H431" s="622" t="s">
        <v>6773</v>
      </c>
      <c r="I431" s="623"/>
      <c r="J431" s="623"/>
      <c r="K431" s="97">
        <f>SUM(K429:K430)</f>
        <v>50.769230769230774</v>
      </c>
    </row>
    <row r="432" spans="1:11" x14ac:dyDescent="0.3">
      <c r="A432" s="670" t="s">
        <v>13167</v>
      </c>
      <c r="B432" s="289">
        <v>65</v>
      </c>
      <c r="C432" s="294" t="s">
        <v>13164</v>
      </c>
      <c r="D432" s="290" t="s">
        <v>12083</v>
      </c>
      <c r="E432" s="295">
        <v>536</v>
      </c>
      <c r="F432" s="296">
        <v>0.05</v>
      </c>
      <c r="G432" s="292">
        <f>E432*F432</f>
        <v>26.8</v>
      </c>
      <c r="H432" s="302" t="s">
        <v>13164</v>
      </c>
      <c r="I432" s="295">
        <v>347</v>
      </c>
      <c r="J432" s="296">
        <v>7.6923076923076927E-2</v>
      </c>
      <c r="K432" s="292">
        <f>I432*J432</f>
        <v>26.692307692307693</v>
      </c>
    </row>
    <row r="433" spans="1:11" x14ac:dyDescent="0.3">
      <c r="A433" s="671"/>
      <c r="B433" s="289">
        <v>65</v>
      </c>
      <c r="C433" s="92">
        <v>183</v>
      </c>
      <c r="D433" s="290" t="s">
        <v>12083</v>
      </c>
      <c r="E433" s="59">
        <v>480</v>
      </c>
      <c r="F433" s="291">
        <v>0.05</v>
      </c>
      <c r="G433" s="292">
        <f t="shared" ref="G433" si="28">E433*F433</f>
        <v>24</v>
      </c>
      <c r="H433" s="91">
        <v>183</v>
      </c>
      <c r="I433" s="59">
        <v>313</v>
      </c>
      <c r="J433" s="296">
        <v>7.6923076923076927E-2</v>
      </c>
      <c r="K433" s="292">
        <f t="shared" ref="K433" si="29">I433*J433</f>
        <v>24.076923076923077</v>
      </c>
    </row>
    <row r="434" spans="1:11" x14ac:dyDescent="0.3">
      <c r="A434" s="672"/>
      <c r="B434" s="622" t="s">
        <v>6773</v>
      </c>
      <c r="C434" s="623"/>
      <c r="D434" s="623"/>
      <c r="E434" s="623"/>
      <c r="F434" s="623"/>
      <c r="G434" s="97">
        <f>SUM(G432:G433)</f>
        <v>50.8</v>
      </c>
      <c r="H434" s="622" t="s">
        <v>6773</v>
      </c>
      <c r="I434" s="623"/>
      <c r="J434" s="623"/>
      <c r="K434" s="97">
        <f>SUM(K432:K433)</f>
        <v>50.769230769230774</v>
      </c>
    </row>
    <row r="435" spans="1:11" x14ac:dyDescent="0.3">
      <c r="A435" s="670" t="s">
        <v>13168</v>
      </c>
      <c r="B435" s="289">
        <v>65</v>
      </c>
      <c r="C435" s="294" t="s">
        <v>13164</v>
      </c>
      <c r="D435" s="290" t="s">
        <v>12083</v>
      </c>
      <c r="E435" s="295">
        <v>536</v>
      </c>
      <c r="F435" s="296">
        <v>0.05</v>
      </c>
      <c r="G435" s="292">
        <f>E435*F435</f>
        <v>26.8</v>
      </c>
      <c r="H435" s="302" t="s">
        <v>13164</v>
      </c>
      <c r="I435" s="295">
        <v>347</v>
      </c>
      <c r="J435" s="296">
        <v>7.6923076923076927E-2</v>
      </c>
      <c r="K435" s="292">
        <f>I435*J435</f>
        <v>26.692307692307693</v>
      </c>
    </row>
    <row r="436" spans="1:11" x14ac:dyDescent="0.3">
      <c r="A436" s="671"/>
      <c r="B436" s="289">
        <v>65</v>
      </c>
      <c r="C436" s="92">
        <v>183</v>
      </c>
      <c r="D436" s="290" t="s">
        <v>12083</v>
      </c>
      <c r="E436" s="59">
        <v>480</v>
      </c>
      <c r="F436" s="291">
        <v>0.05</v>
      </c>
      <c r="G436" s="292">
        <f t="shared" ref="G436" si="30">E436*F436</f>
        <v>24</v>
      </c>
      <c r="H436" s="91">
        <v>183</v>
      </c>
      <c r="I436" s="59">
        <v>313</v>
      </c>
      <c r="J436" s="296">
        <v>7.6923076923076927E-2</v>
      </c>
      <c r="K436" s="292">
        <f t="shared" ref="K436" si="31">I436*J436</f>
        <v>24.076923076923077</v>
      </c>
    </row>
    <row r="437" spans="1:11" x14ac:dyDescent="0.3">
      <c r="A437" s="672"/>
      <c r="B437" s="622" t="s">
        <v>6773</v>
      </c>
      <c r="C437" s="623"/>
      <c r="D437" s="623"/>
      <c r="E437" s="623"/>
      <c r="F437" s="623"/>
      <c r="G437" s="97">
        <f>SUM(G435:G436)</f>
        <v>50.8</v>
      </c>
      <c r="H437" s="622" t="s">
        <v>6773</v>
      </c>
      <c r="I437" s="623"/>
      <c r="J437" s="623"/>
      <c r="K437" s="97">
        <f>SUM(K435:K436)</f>
        <v>50.769230769230774</v>
      </c>
    </row>
    <row r="438" spans="1:11" x14ac:dyDescent="0.3">
      <c r="A438" s="670" t="s">
        <v>13169</v>
      </c>
      <c r="B438" s="289">
        <v>65</v>
      </c>
      <c r="C438" s="294" t="s">
        <v>13164</v>
      </c>
      <c r="D438" s="290" t="s">
        <v>12083</v>
      </c>
      <c r="E438" s="295">
        <v>536</v>
      </c>
      <c r="F438" s="296">
        <v>0.35</v>
      </c>
      <c r="G438" s="292">
        <f>E438*F438</f>
        <v>187.6</v>
      </c>
      <c r="H438" s="302" t="s">
        <v>13170</v>
      </c>
      <c r="I438" s="295">
        <v>356</v>
      </c>
      <c r="J438" s="358" t="s">
        <v>6771</v>
      </c>
      <c r="K438" s="359">
        <v>356</v>
      </c>
    </row>
    <row r="439" spans="1:11" x14ac:dyDescent="0.3">
      <c r="A439" s="671"/>
      <c r="B439" s="289">
        <v>65</v>
      </c>
      <c r="C439" s="92">
        <v>183</v>
      </c>
      <c r="D439" s="290" t="s">
        <v>12083</v>
      </c>
      <c r="E439" s="59">
        <v>480</v>
      </c>
      <c r="F439" s="291">
        <v>0.35</v>
      </c>
      <c r="G439" s="292">
        <f t="shared" ref="G439" si="32">E439*F439</f>
        <v>168</v>
      </c>
      <c r="H439" s="91"/>
      <c r="I439" s="59"/>
      <c r="J439" s="296"/>
      <c r="K439" s="360"/>
    </row>
    <row r="440" spans="1:11" ht="15" thickBot="1" x14ac:dyDescent="0.35">
      <c r="A440" s="674"/>
      <c r="B440" s="607" t="s">
        <v>6773</v>
      </c>
      <c r="C440" s="608"/>
      <c r="D440" s="608"/>
      <c r="E440" s="608"/>
      <c r="F440" s="608"/>
      <c r="G440" s="118">
        <f>SUM(G438:G439)</f>
        <v>355.6</v>
      </c>
      <c r="H440" s="607" t="s">
        <v>6773</v>
      </c>
      <c r="I440" s="608"/>
      <c r="J440" s="608"/>
      <c r="K440" s="118">
        <f>SUM(K438:K439)</f>
        <v>356</v>
      </c>
    </row>
    <row r="441" spans="1:11" ht="15" thickBot="1" x14ac:dyDescent="0.35">
      <c r="A441" s="640" t="s">
        <v>6777</v>
      </c>
      <c r="B441" s="641"/>
      <c r="C441" s="641"/>
      <c r="D441" s="641"/>
      <c r="E441" s="641"/>
      <c r="F441" s="642"/>
      <c r="G441" s="351">
        <f>SUM(G440,G437,G434,G431,G428,G425)</f>
        <v>1016</v>
      </c>
      <c r="H441" s="640" t="s">
        <v>6777</v>
      </c>
      <c r="I441" s="641"/>
      <c r="J441" s="642"/>
      <c r="K441" s="307">
        <f>SUM(K440,K437,K434,K431,K428,K425)</f>
        <v>1016</v>
      </c>
    </row>
    <row r="442" spans="1:11" x14ac:dyDescent="0.3">
      <c r="E442" s="54"/>
      <c r="G442" s="54"/>
      <c r="H442" s="55"/>
      <c r="I442" s="54"/>
      <c r="K442" s="56"/>
    </row>
    <row r="443" spans="1:11" x14ac:dyDescent="0.3">
      <c r="E443" s="54"/>
      <c r="G443" s="54"/>
      <c r="H443" s="55"/>
      <c r="I443" s="54"/>
      <c r="K443" s="56"/>
    </row>
    <row r="444" spans="1:11" ht="29.4" customHeight="1" x14ac:dyDescent="0.3">
      <c r="A444" s="632" t="s">
        <v>13171</v>
      </c>
      <c r="B444" s="632"/>
      <c r="C444" s="632"/>
      <c r="D444" s="632"/>
      <c r="E444" s="632"/>
      <c r="F444" s="632"/>
      <c r="G444" s="632"/>
      <c r="H444" s="632"/>
      <c r="I444" s="632"/>
      <c r="J444" s="632"/>
      <c r="K444" s="632"/>
    </row>
    <row r="445" spans="1:11" ht="15" thickBot="1" x14ac:dyDescent="0.35">
      <c r="A445" s="617" t="s">
        <v>13172</v>
      </c>
      <c r="B445" s="617"/>
      <c r="C445" s="617"/>
      <c r="D445" s="617"/>
      <c r="E445" s="617"/>
      <c r="F445" s="617"/>
      <c r="G445" s="617"/>
      <c r="H445" s="617"/>
      <c r="I445" s="617"/>
      <c r="J445" s="617"/>
      <c r="K445" s="617"/>
    </row>
    <row r="446" spans="1:11" x14ac:dyDescent="0.3">
      <c r="A446" s="611" t="s">
        <v>6759</v>
      </c>
      <c r="B446" s="680" t="s">
        <v>6760</v>
      </c>
      <c r="C446" s="682"/>
      <c r="D446" s="682"/>
      <c r="E446" s="682"/>
      <c r="F446" s="682"/>
      <c r="G446" s="683"/>
      <c r="H446" s="805" t="s">
        <v>6761</v>
      </c>
      <c r="I446" s="806"/>
      <c r="J446" s="806"/>
      <c r="K446" s="807"/>
    </row>
    <row r="447" spans="1:11" ht="42.6" thickBot="1" x14ac:dyDescent="0.35">
      <c r="A447" s="804"/>
      <c r="B447" s="176" t="s">
        <v>6762</v>
      </c>
      <c r="C447" s="174" t="s">
        <v>6763</v>
      </c>
      <c r="D447" s="174" t="s">
        <v>6764</v>
      </c>
      <c r="E447" s="174" t="s">
        <v>6781</v>
      </c>
      <c r="F447" s="174" t="s">
        <v>6766</v>
      </c>
      <c r="G447" s="175" t="s">
        <v>6767</v>
      </c>
      <c r="H447" s="176" t="s">
        <v>6763</v>
      </c>
      <c r="I447" s="174" t="s">
        <v>6781</v>
      </c>
      <c r="J447" s="174" t="s">
        <v>6766</v>
      </c>
      <c r="K447" s="175" t="s">
        <v>6967</v>
      </c>
    </row>
    <row r="448" spans="1:11" ht="26.4" x14ac:dyDescent="0.3">
      <c r="A448" s="764" t="s">
        <v>13173</v>
      </c>
      <c r="B448" s="361">
        <v>509</v>
      </c>
      <c r="C448" s="279" t="s">
        <v>13174</v>
      </c>
      <c r="D448" s="102" t="s">
        <v>13175</v>
      </c>
      <c r="E448" s="362">
        <v>61</v>
      </c>
      <c r="F448" s="363" t="s">
        <v>13176</v>
      </c>
      <c r="G448" s="364">
        <f>E448*6/24</f>
        <v>15.25</v>
      </c>
      <c r="H448" s="280" t="s">
        <v>13177</v>
      </c>
      <c r="I448" s="362">
        <v>589</v>
      </c>
      <c r="J448" s="365" t="s">
        <v>6771</v>
      </c>
      <c r="K448" s="366">
        <f>I448</f>
        <v>589</v>
      </c>
    </row>
    <row r="449" spans="1:11" ht="26.4" x14ac:dyDescent="0.3">
      <c r="A449" s="755"/>
      <c r="B449" s="367">
        <v>509</v>
      </c>
      <c r="C449" s="368" t="s">
        <v>13178</v>
      </c>
      <c r="D449" s="110" t="s">
        <v>13175</v>
      </c>
      <c r="E449" s="369">
        <v>2295</v>
      </c>
      <c r="F449" s="370" t="s">
        <v>13176</v>
      </c>
      <c r="G449" s="371">
        <f>E449*6/24</f>
        <v>573.75</v>
      </c>
      <c r="H449" s="372"/>
      <c r="I449" s="369"/>
      <c r="J449" s="373"/>
      <c r="K449" s="374"/>
    </row>
    <row r="450" spans="1:11" x14ac:dyDescent="0.3">
      <c r="A450" s="755"/>
      <c r="B450" s="808" t="s">
        <v>6773</v>
      </c>
      <c r="C450" s="809"/>
      <c r="D450" s="809"/>
      <c r="E450" s="809"/>
      <c r="F450" s="809"/>
      <c r="G450" s="375">
        <f>SUM(G448:G449)</f>
        <v>589</v>
      </c>
      <c r="H450" s="372"/>
      <c r="I450" s="369"/>
      <c r="J450" s="373"/>
      <c r="K450" s="374"/>
    </row>
    <row r="451" spans="1:11" ht="26.4" x14ac:dyDescent="0.3">
      <c r="A451" s="755" t="s">
        <v>13179</v>
      </c>
      <c r="B451" s="367">
        <v>509</v>
      </c>
      <c r="C451" s="368" t="s">
        <v>13174</v>
      </c>
      <c r="D451" s="110" t="s">
        <v>13175</v>
      </c>
      <c r="E451" s="369">
        <v>61</v>
      </c>
      <c r="F451" s="370" t="s">
        <v>6971</v>
      </c>
      <c r="G451" s="376">
        <f>E451*3/4</f>
        <v>45.75</v>
      </c>
      <c r="H451" s="372" t="s">
        <v>13174</v>
      </c>
      <c r="I451" s="369">
        <v>61</v>
      </c>
      <c r="J451" s="377" t="s">
        <v>6771</v>
      </c>
      <c r="K451" s="378">
        <f>I451</f>
        <v>61</v>
      </c>
    </row>
    <row r="452" spans="1:11" ht="26.4" x14ac:dyDescent="0.3">
      <c r="A452" s="755"/>
      <c r="B452" s="367">
        <v>509</v>
      </c>
      <c r="C452" s="368" t="s">
        <v>13178</v>
      </c>
      <c r="D452" s="110" t="s">
        <v>13175</v>
      </c>
      <c r="E452" s="369">
        <v>2295</v>
      </c>
      <c r="F452" s="370" t="s">
        <v>6971</v>
      </c>
      <c r="G452" s="376">
        <f>E452*3/4</f>
        <v>1721.25</v>
      </c>
      <c r="H452" s="372" t="s">
        <v>13180</v>
      </c>
      <c r="I452" s="369">
        <v>1706</v>
      </c>
      <c r="J452" s="377" t="s">
        <v>6771</v>
      </c>
      <c r="K452" s="378">
        <f>I452/1</f>
        <v>1706</v>
      </c>
    </row>
    <row r="453" spans="1:11" ht="15" thickBot="1" x14ac:dyDescent="0.35">
      <c r="A453" s="810"/>
      <c r="B453" s="811" t="s">
        <v>6773</v>
      </c>
      <c r="C453" s="812"/>
      <c r="D453" s="812"/>
      <c r="E453" s="812"/>
      <c r="F453" s="812"/>
      <c r="G453" s="379">
        <f>SUM(G451:G452)</f>
        <v>1767</v>
      </c>
      <c r="H453" s="813" t="s">
        <v>6773</v>
      </c>
      <c r="I453" s="814"/>
      <c r="J453" s="814"/>
      <c r="K453" s="380">
        <f>SUM(K451:K452)</f>
        <v>1767</v>
      </c>
    </row>
    <row r="454" spans="1:11" ht="15" thickBot="1" x14ac:dyDescent="0.35">
      <c r="A454" s="815" t="s">
        <v>13181</v>
      </c>
      <c r="B454" s="816"/>
      <c r="C454" s="816"/>
      <c r="D454" s="816"/>
      <c r="E454" s="816"/>
      <c r="F454" s="816"/>
      <c r="G454" s="220">
        <f>G448+G449+G451+G452</f>
        <v>2356</v>
      </c>
      <c r="H454" s="815" t="s">
        <v>6777</v>
      </c>
      <c r="I454" s="816"/>
      <c r="J454" s="816"/>
      <c r="K454" s="134">
        <f>K448+K451+K452</f>
        <v>2356</v>
      </c>
    </row>
    <row r="455" spans="1:11" x14ac:dyDescent="0.3">
      <c r="E455" s="54"/>
      <c r="G455" s="54"/>
      <c r="H455" s="55"/>
      <c r="I455" s="54"/>
      <c r="K455" s="56"/>
    </row>
    <row r="456" spans="1:11" x14ac:dyDescent="0.3">
      <c r="E456" s="54"/>
      <c r="G456" s="54"/>
      <c r="H456" s="55"/>
      <c r="I456" s="54"/>
      <c r="K456" s="56"/>
    </row>
    <row r="457" spans="1:11" ht="48.6" customHeight="1" x14ac:dyDescent="0.3">
      <c r="A457" s="817" t="s">
        <v>13182</v>
      </c>
      <c r="B457" s="817"/>
      <c r="C457" s="817"/>
      <c r="D457" s="817"/>
      <c r="E457" s="817"/>
      <c r="F457" s="817"/>
      <c r="G457" s="817"/>
      <c r="H457" s="817"/>
      <c r="I457" s="817"/>
      <c r="J457" s="817"/>
      <c r="K457" s="817"/>
    </row>
    <row r="458" spans="1:11" ht="15" thickBot="1" x14ac:dyDescent="0.35">
      <c r="A458" s="617" t="s">
        <v>13183</v>
      </c>
      <c r="B458" s="617"/>
      <c r="C458" s="617"/>
      <c r="D458" s="617"/>
      <c r="E458" s="617"/>
      <c r="F458" s="617"/>
      <c r="G458" s="617"/>
      <c r="H458" s="617"/>
      <c r="I458" s="617"/>
      <c r="J458" s="617"/>
      <c r="K458" s="617"/>
    </row>
    <row r="459" spans="1:11" x14ac:dyDescent="0.3">
      <c r="A459" s="680" t="s">
        <v>6759</v>
      </c>
      <c r="B459" s="682" t="s">
        <v>6760</v>
      </c>
      <c r="C459" s="682"/>
      <c r="D459" s="682"/>
      <c r="E459" s="682"/>
      <c r="F459" s="682"/>
      <c r="G459" s="818"/>
      <c r="H459" s="805" t="s">
        <v>6761</v>
      </c>
      <c r="I459" s="806"/>
      <c r="J459" s="806"/>
      <c r="K459" s="807"/>
    </row>
    <row r="460" spans="1:11" ht="40.200000000000003" thickBot="1" x14ac:dyDescent="0.35">
      <c r="A460" s="681"/>
      <c r="B460" s="174" t="s">
        <v>6762</v>
      </c>
      <c r="C460" s="174" t="s">
        <v>6936</v>
      </c>
      <c r="D460" s="174" t="s">
        <v>6764</v>
      </c>
      <c r="E460" s="174" t="s">
        <v>6781</v>
      </c>
      <c r="F460" s="174" t="s">
        <v>6766</v>
      </c>
      <c r="G460" s="381" t="s">
        <v>6767</v>
      </c>
      <c r="H460" s="176" t="s">
        <v>6763</v>
      </c>
      <c r="I460" s="174" t="s">
        <v>6781</v>
      </c>
      <c r="J460" s="174" t="s">
        <v>6766</v>
      </c>
      <c r="K460" s="175" t="s">
        <v>6767</v>
      </c>
    </row>
    <row r="461" spans="1:11" x14ac:dyDescent="0.3">
      <c r="A461" s="819" t="s">
        <v>13184</v>
      </c>
      <c r="B461" s="382">
        <v>1190</v>
      </c>
      <c r="C461" s="281" t="s">
        <v>13185</v>
      </c>
      <c r="D461" s="383" t="s">
        <v>2529</v>
      </c>
      <c r="E461" s="384">
        <v>2913</v>
      </c>
      <c r="F461" s="385" t="s">
        <v>6956</v>
      </c>
      <c r="G461" s="386">
        <v>1456.5</v>
      </c>
      <c r="H461" s="387" t="s">
        <v>13186</v>
      </c>
      <c r="I461" s="384">
        <v>3120</v>
      </c>
      <c r="J461" s="388" t="s">
        <v>6771</v>
      </c>
      <c r="K461" s="389">
        <f>I461*1/1</f>
        <v>3120</v>
      </c>
    </row>
    <row r="462" spans="1:11" x14ac:dyDescent="0.3">
      <c r="A462" s="820"/>
      <c r="B462" s="390">
        <v>1190</v>
      </c>
      <c r="C462" s="71" t="s">
        <v>13187</v>
      </c>
      <c r="D462" s="270" t="s">
        <v>2529</v>
      </c>
      <c r="E462" s="70">
        <v>3413</v>
      </c>
      <c r="F462" s="73" t="s">
        <v>6956</v>
      </c>
      <c r="G462" s="391">
        <v>1706.5</v>
      </c>
      <c r="H462" s="273" t="s">
        <v>13188</v>
      </c>
      <c r="I462" s="70">
        <v>43</v>
      </c>
      <c r="J462" s="75" t="s">
        <v>6771</v>
      </c>
      <c r="K462" s="392">
        <f>I462*1/1</f>
        <v>43</v>
      </c>
    </row>
    <row r="463" spans="1:11" x14ac:dyDescent="0.3">
      <c r="A463" s="821"/>
      <c r="B463" s="822" t="s">
        <v>6773</v>
      </c>
      <c r="C463" s="822"/>
      <c r="D463" s="822"/>
      <c r="E463" s="822"/>
      <c r="F463" s="823"/>
      <c r="G463" s="393">
        <f>SUM(G461:G462)</f>
        <v>3163</v>
      </c>
      <c r="H463" s="824" t="s">
        <v>6773</v>
      </c>
      <c r="I463" s="825"/>
      <c r="J463" s="826"/>
      <c r="K463" s="394">
        <f>SUM(K461:K462)</f>
        <v>3163</v>
      </c>
    </row>
    <row r="464" spans="1:11" x14ac:dyDescent="0.3">
      <c r="A464" s="827" t="s">
        <v>13189</v>
      </c>
      <c r="B464" s="390">
        <v>1190</v>
      </c>
      <c r="C464" s="71" t="s">
        <v>13185</v>
      </c>
      <c r="D464" s="270" t="s">
        <v>2529</v>
      </c>
      <c r="E464" s="70">
        <v>2913</v>
      </c>
      <c r="F464" s="73" t="s">
        <v>6956</v>
      </c>
      <c r="G464" s="391">
        <v>1456.5</v>
      </c>
      <c r="H464" s="273" t="s">
        <v>13190</v>
      </c>
      <c r="I464" s="70">
        <v>3030</v>
      </c>
      <c r="J464" s="75" t="s">
        <v>6771</v>
      </c>
      <c r="K464" s="392">
        <f>I464*1/1</f>
        <v>3030</v>
      </c>
    </row>
    <row r="465" spans="1:11" x14ac:dyDescent="0.3">
      <c r="A465" s="820"/>
      <c r="B465" s="390">
        <v>1190</v>
      </c>
      <c r="C465" s="71" t="s">
        <v>13187</v>
      </c>
      <c r="D465" s="270" t="s">
        <v>2529</v>
      </c>
      <c r="E465" s="70">
        <v>3413</v>
      </c>
      <c r="F465" s="73" t="s">
        <v>6956</v>
      </c>
      <c r="G465" s="391">
        <v>1706.5</v>
      </c>
      <c r="H465" s="273" t="s">
        <v>13191</v>
      </c>
      <c r="I465" s="70">
        <v>133</v>
      </c>
      <c r="J465" s="75" t="s">
        <v>6771</v>
      </c>
      <c r="K465" s="392">
        <f>I465*1/1</f>
        <v>133</v>
      </c>
    </row>
    <row r="466" spans="1:11" ht="15" thickBot="1" x14ac:dyDescent="0.35">
      <c r="A466" s="828"/>
      <c r="B466" s="829" t="s">
        <v>6773</v>
      </c>
      <c r="C466" s="829"/>
      <c r="D466" s="829"/>
      <c r="E466" s="829"/>
      <c r="F466" s="830"/>
      <c r="G466" s="395">
        <f>SUM(G464:G465)</f>
        <v>3163</v>
      </c>
      <c r="H466" s="831" t="s">
        <v>6773</v>
      </c>
      <c r="I466" s="832"/>
      <c r="J466" s="833"/>
      <c r="K466" s="396">
        <f>SUM(K464:K465)</f>
        <v>3163</v>
      </c>
    </row>
    <row r="467" spans="1:11" ht="15" thickBot="1" x14ac:dyDescent="0.35">
      <c r="A467" s="640" t="s">
        <v>6777</v>
      </c>
      <c r="B467" s="641"/>
      <c r="C467" s="641"/>
      <c r="D467" s="641"/>
      <c r="E467" s="641"/>
      <c r="F467" s="642"/>
      <c r="G467" s="397">
        <f>G463+G466</f>
        <v>6326</v>
      </c>
      <c r="H467" s="640" t="s">
        <v>6777</v>
      </c>
      <c r="I467" s="641"/>
      <c r="J467" s="642"/>
      <c r="K467" s="398">
        <f>K463+K466</f>
        <v>6326</v>
      </c>
    </row>
    <row r="468" spans="1:11" x14ac:dyDescent="0.3">
      <c r="A468" s="514"/>
      <c r="B468" s="514"/>
      <c r="C468" s="514"/>
      <c r="D468" s="514"/>
      <c r="E468" s="514"/>
      <c r="F468" s="514"/>
      <c r="G468" s="515"/>
      <c r="H468" s="514"/>
      <c r="I468" s="514"/>
      <c r="J468" s="514"/>
      <c r="K468" s="516"/>
    </row>
    <row r="471" spans="1:11" ht="15" thickBot="1" x14ac:dyDescent="0.35">
      <c r="A471" s="617" t="s">
        <v>13963</v>
      </c>
      <c r="B471" s="617"/>
      <c r="C471" s="617"/>
      <c r="D471" s="617"/>
      <c r="E471" s="617"/>
      <c r="F471" s="617"/>
      <c r="G471" s="617"/>
      <c r="H471" s="617"/>
      <c r="I471" s="617"/>
      <c r="J471" s="617"/>
      <c r="K471" s="617"/>
    </row>
    <row r="472" spans="1:11" x14ac:dyDescent="0.3">
      <c r="A472" s="752" t="s">
        <v>6759</v>
      </c>
      <c r="B472" s="721" t="s">
        <v>6760</v>
      </c>
      <c r="C472" s="722"/>
      <c r="D472" s="722"/>
      <c r="E472" s="722"/>
      <c r="F472" s="722"/>
      <c r="G472" s="723"/>
      <c r="H472" s="724" t="s">
        <v>6761</v>
      </c>
      <c r="I472" s="725"/>
      <c r="J472" s="725"/>
      <c r="K472" s="726"/>
    </row>
    <row r="473" spans="1:11" ht="40.200000000000003" thickBot="1" x14ac:dyDescent="0.35">
      <c r="A473" s="839"/>
      <c r="B473" s="113" t="s">
        <v>6762</v>
      </c>
      <c r="C473" s="115" t="s">
        <v>6936</v>
      </c>
      <c r="D473" s="115" t="s">
        <v>6764</v>
      </c>
      <c r="E473" s="115" t="s">
        <v>6765</v>
      </c>
      <c r="F473" s="115" t="s">
        <v>6766</v>
      </c>
      <c r="G473" s="135" t="s">
        <v>6767</v>
      </c>
      <c r="H473" s="113" t="s">
        <v>6763</v>
      </c>
      <c r="I473" s="115" t="s">
        <v>6765</v>
      </c>
      <c r="J473" s="115" t="s">
        <v>6766</v>
      </c>
      <c r="K473" s="135" t="s">
        <v>6767</v>
      </c>
    </row>
    <row r="474" spans="1:11" x14ac:dyDescent="0.3">
      <c r="A474" s="407" t="s">
        <v>13964</v>
      </c>
      <c r="B474" s="408">
        <v>1359</v>
      </c>
      <c r="C474" s="409" t="s">
        <v>13965</v>
      </c>
      <c r="D474" s="410" t="s">
        <v>2533</v>
      </c>
      <c r="E474" s="410">
        <v>1457</v>
      </c>
      <c r="F474" s="140" t="s">
        <v>13966</v>
      </c>
      <c r="G474" s="411">
        <f>E474*1/24</f>
        <v>60.708333333333336</v>
      </c>
      <c r="H474" s="137" t="s">
        <v>13967</v>
      </c>
      <c r="I474" s="410">
        <v>547</v>
      </c>
      <c r="J474" s="140" t="s">
        <v>13968</v>
      </c>
      <c r="K474" s="412">
        <f>I474*1/9</f>
        <v>60.777777777777779</v>
      </c>
    </row>
    <row r="475" spans="1:11" x14ac:dyDescent="0.3">
      <c r="A475" s="413" t="s">
        <v>13969</v>
      </c>
      <c r="B475" s="414">
        <v>1359</v>
      </c>
      <c r="C475" s="415" t="s">
        <v>13965</v>
      </c>
      <c r="D475" s="416" t="s">
        <v>2533</v>
      </c>
      <c r="E475" s="416">
        <v>1457</v>
      </c>
      <c r="F475" s="60" t="s">
        <v>6940</v>
      </c>
      <c r="G475" s="417">
        <f>E475*1/8</f>
        <v>182.125</v>
      </c>
      <c r="H475" s="142" t="s">
        <v>13967</v>
      </c>
      <c r="I475" s="416">
        <v>547</v>
      </c>
      <c r="J475" s="60" t="s">
        <v>13970</v>
      </c>
      <c r="K475" s="418">
        <f>I475*3/9</f>
        <v>182.33333333333334</v>
      </c>
    </row>
    <row r="476" spans="1:11" x14ac:dyDescent="0.3">
      <c r="A476" s="413" t="s">
        <v>13971</v>
      </c>
      <c r="B476" s="419">
        <v>1359</v>
      </c>
      <c r="C476" s="415" t="s">
        <v>13965</v>
      </c>
      <c r="D476" s="416" t="s">
        <v>2533</v>
      </c>
      <c r="E476" s="416">
        <v>1457</v>
      </c>
      <c r="F476" s="60" t="s">
        <v>13972</v>
      </c>
      <c r="G476" s="417">
        <f>E476*10/48</f>
        <v>303.54166666666669</v>
      </c>
      <c r="H476" s="142" t="s">
        <v>13967</v>
      </c>
      <c r="I476" s="416">
        <v>547</v>
      </c>
      <c r="J476" s="60" t="s">
        <v>13973</v>
      </c>
      <c r="K476" s="418">
        <f>I476*5/9</f>
        <v>303.88888888888891</v>
      </c>
    </row>
    <row r="477" spans="1:11" ht="15" thickBot="1" x14ac:dyDescent="0.35">
      <c r="A477" s="420"/>
      <c r="B477" s="840" t="s">
        <v>6773</v>
      </c>
      <c r="C477" s="840"/>
      <c r="D477" s="840"/>
      <c r="E477" s="840"/>
      <c r="F477" s="841"/>
      <c r="G477" s="421">
        <f>SUM(G474:G476)</f>
        <v>546.375</v>
      </c>
      <c r="H477" s="842" t="s">
        <v>6773</v>
      </c>
      <c r="I477" s="843"/>
      <c r="J477" s="843"/>
      <c r="K477" s="422">
        <f>SUM(K474:K476)</f>
        <v>547</v>
      </c>
    </row>
    <row r="478" spans="1:11" x14ac:dyDescent="0.3">
      <c r="A478" s="602" t="s">
        <v>13974</v>
      </c>
      <c r="B478" s="423">
        <v>1359</v>
      </c>
      <c r="C478" s="424" t="s">
        <v>13965</v>
      </c>
      <c r="D478" s="425" t="s">
        <v>2533</v>
      </c>
      <c r="E478" s="425">
        <v>1457</v>
      </c>
      <c r="F478" s="204" t="s">
        <v>6956</v>
      </c>
      <c r="G478" s="426">
        <f>E478*1/2</f>
        <v>728.5</v>
      </c>
      <c r="H478" s="137" t="s">
        <v>13975</v>
      </c>
      <c r="I478" s="410">
        <v>910</v>
      </c>
      <c r="J478" s="140" t="s">
        <v>6771</v>
      </c>
      <c r="K478" s="427">
        <f>I478</f>
        <v>910</v>
      </c>
    </row>
    <row r="479" spans="1:11" x14ac:dyDescent="0.3">
      <c r="A479" s="602"/>
      <c r="B479" s="419">
        <v>1359</v>
      </c>
      <c r="C479" s="415" t="s">
        <v>13965</v>
      </c>
      <c r="D479" s="416" t="s">
        <v>2533</v>
      </c>
      <c r="E479" s="416">
        <v>1457</v>
      </c>
      <c r="F479" s="60" t="s">
        <v>6940</v>
      </c>
      <c r="G479" s="428">
        <f>E479*1/8</f>
        <v>182.125</v>
      </c>
      <c r="H479" s="142"/>
      <c r="I479" s="416"/>
      <c r="J479" s="60"/>
      <c r="K479" s="429"/>
    </row>
    <row r="480" spans="1:11" ht="15" thickBot="1" x14ac:dyDescent="0.35">
      <c r="A480" s="603"/>
      <c r="B480" s="840" t="s">
        <v>6773</v>
      </c>
      <c r="C480" s="840"/>
      <c r="D480" s="840"/>
      <c r="E480" s="840"/>
      <c r="F480" s="841"/>
      <c r="G480" s="430">
        <f>SUM(G478:G479)</f>
        <v>910.625</v>
      </c>
      <c r="H480" s="842" t="s">
        <v>6773</v>
      </c>
      <c r="I480" s="843"/>
      <c r="J480" s="843"/>
      <c r="K480" s="431">
        <f>SUM(K478:K479)</f>
        <v>910</v>
      </c>
    </row>
    <row r="481" spans="1:11" ht="15" thickBot="1" x14ac:dyDescent="0.35">
      <c r="A481" s="834" t="s">
        <v>6777</v>
      </c>
      <c r="B481" s="835"/>
      <c r="C481" s="835"/>
      <c r="D481" s="835"/>
      <c r="E481" s="835"/>
      <c r="F481" s="836"/>
      <c r="G481" s="432">
        <f>SUM(G480,G477)</f>
        <v>1457</v>
      </c>
      <c r="H481" s="837" t="s">
        <v>13181</v>
      </c>
      <c r="I481" s="838"/>
      <c r="J481" s="838"/>
      <c r="K481" s="433">
        <f>SUM(K478,K477)</f>
        <v>1457</v>
      </c>
    </row>
    <row r="482" spans="1:11" ht="14.4" customHeight="1" x14ac:dyDescent="0.3">
      <c r="A482" s="887" t="s">
        <v>6755</v>
      </c>
      <c r="B482" s="887"/>
      <c r="C482" s="887"/>
      <c r="D482" s="887"/>
      <c r="E482" s="887"/>
      <c r="F482" s="887"/>
      <c r="G482" s="887"/>
      <c r="H482" s="887"/>
      <c r="I482" s="887"/>
      <c r="J482" s="887"/>
      <c r="K482" s="887"/>
    </row>
    <row r="483" spans="1:11" x14ac:dyDescent="0.3">
      <c r="A483" s="678" t="s">
        <v>6756</v>
      </c>
      <c r="B483" s="678"/>
      <c r="C483" s="678"/>
      <c r="D483" s="678"/>
      <c r="E483" s="678"/>
      <c r="F483" s="678"/>
      <c r="G483" s="678"/>
      <c r="H483" s="678"/>
      <c r="I483" s="678"/>
      <c r="J483" s="678"/>
      <c r="K483" s="678"/>
    </row>
    <row r="486" spans="1:11" ht="67.2" customHeight="1" x14ac:dyDescent="0.3">
      <c r="A486" s="632" t="s">
        <v>14774</v>
      </c>
      <c r="B486" s="632"/>
      <c r="C486" s="632"/>
      <c r="D486" s="632"/>
      <c r="E486" s="632"/>
      <c r="F486" s="632"/>
      <c r="G486" s="632"/>
      <c r="H486" s="632"/>
      <c r="I486" s="632"/>
      <c r="J486" s="632"/>
      <c r="K486" s="632"/>
    </row>
    <row r="487" spans="1:11" ht="15" thickBot="1" x14ac:dyDescent="0.35">
      <c r="A487" s="617" t="s">
        <v>14775</v>
      </c>
      <c r="B487" s="617"/>
      <c r="C487" s="617"/>
      <c r="D487" s="617"/>
      <c r="E487" s="617"/>
      <c r="F487" s="617"/>
      <c r="G487" s="617"/>
      <c r="H487" s="617"/>
      <c r="I487" s="617"/>
      <c r="J487" s="617"/>
      <c r="K487" s="617"/>
    </row>
    <row r="488" spans="1:11" x14ac:dyDescent="0.3">
      <c r="A488" s="643" t="s">
        <v>6759</v>
      </c>
      <c r="B488" s="704" t="s">
        <v>6760</v>
      </c>
      <c r="C488" s="646"/>
      <c r="D488" s="646"/>
      <c r="E488" s="646"/>
      <c r="F488" s="646"/>
      <c r="G488" s="754"/>
      <c r="H488" s="648" t="s">
        <v>6761</v>
      </c>
      <c r="I488" s="649"/>
      <c r="J488" s="649"/>
      <c r="K488" s="650"/>
    </row>
    <row r="489" spans="1:11" ht="40.200000000000003" thickBot="1" x14ac:dyDescent="0.35">
      <c r="A489" s="644"/>
      <c r="B489" s="184" t="s">
        <v>6762</v>
      </c>
      <c r="C489" s="81" t="s">
        <v>6936</v>
      </c>
      <c r="D489" s="81" t="s">
        <v>6764</v>
      </c>
      <c r="E489" s="81" t="s">
        <v>6781</v>
      </c>
      <c r="F489" s="81" t="s">
        <v>6766</v>
      </c>
      <c r="G489" s="124" t="s">
        <v>6767</v>
      </c>
      <c r="H489" s="80" t="s">
        <v>6936</v>
      </c>
      <c r="I489" s="81" t="s">
        <v>6781</v>
      </c>
      <c r="J489" s="81" t="s">
        <v>6766</v>
      </c>
      <c r="K489" s="82" t="s">
        <v>6767</v>
      </c>
    </row>
    <row r="490" spans="1:11" ht="79.2" x14ac:dyDescent="0.3">
      <c r="A490" s="157" t="s">
        <v>14776</v>
      </c>
      <c r="B490" s="100">
        <v>11598</v>
      </c>
      <c r="C490" s="103">
        <v>9938</v>
      </c>
      <c r="D490" s="103" t="s">
        <v>2529</v>
      </c>
      <c r="E490" s="103">
        <v>17655</v>
      </c>
      <c r="F490" s="440" t="s">
        <v>14777</v>
      </c>
      <c r="G490" s="441">
        <f>E490/96</f>
        <v>183.90625</v>
      </c>
      <c r="H490" s="129">
        <v>9938</v>
      </c>
      <c r="I490" s="83">
        <v>6559</v>
      </c>
      <c r="J490" s="83" t="s">
        <v>14778</v>
      </c>
      <c r="K490" s="442">
        <f>I490/107*3</f>
        <v>183.89719626168224</v>
      </c>
    </row>
    <row r="491" spans="1:11" ht="79.2" x14ac:dyDescent="0.3">
      <c r="A491" s="159" t="s">
        <v>14779</v>
      </c>
      <c r="B491" s="109">
        <v>11598</v>
      </c>
      <c r="C491" s="58">
        <v>9938</v>
      </c>
      <c r="D491" s="58" t="s">
        <v>2529</v>
      </c>
      <c r="E491" s="58">
        <v>17655</v>
      </c>
      <c r="F491" s="161" t="s">
        <v>14780</v>
      </c>
      <c r="G491" s="443">
        <f>E491/36</f>
        <v>490.41666666666669</v>
      </c>
      <c r="H491" s="109">
        <v>9938</v>
      </c>
      <c r="I491" s="58">
        <v>6559</v>
      </c>
      <c r="J491" s="58" t="s">
        <v>14781</v>
      </c>
      <c r="K491" s="444">
        <f>I491/107*8</f>
        <v>490.39252336448595</v>
      </c>
    </row>
    <row r="492" spans="1:11" ht="66" x14ac:dyDescent="0.3">
      <c r="A492" s="159" t="s">
        <v>14782</v>
      </c>
      <c r="B492" s="109">
        <v>11598</v>
      </c>
      <c r="C492" s="58">
        <v>9938</v>
      </c>
      <c r="D492" s="58" t="s">
        <v>2529</v>
      </c>
      <c r="E492" s="58">
        <v>17655</v>
      </c>
      <c r="F492" s="161" t="s">
        <v>13966</v>
      </c>
      <c r="G492" s="443">
        <f>E492/24</f>
        <v>735.625</v>
      </c>
      <c r="H492" s="109">
        <v>9938</v>
      </c>
      <c r="I492" s="58">
        <v>6559</v>
      </c>
      <c r="J492" s="58" t="s">
        <v>14783</v>
      </c>
      <c r="K492" s="444">
        <f>I492/107*12</f>
        <v>735.58878504672896</v>
      </c>
    </row>
    <row r="493" spans="1:11" ht="79.2" x14ac:dyDescent="0.3">
      <c r="A493" s="159" t="s">
        <v>14784</v>
      </c>
      <c r="B493" s="109">
        <v>11598</v>
      </c>
      <c r="C493" s="58">
        <v>9938</v>
      </c>
      <c r="D493" s="58" t="s">
        <v>2529</v>
      </c>
      <c r="E493" s="58">
        <v>17655</v>
      </c>
      <c r="F493" s="161" t="s">
        <v>14785</v>
      </c>
      <c r="G493" s="443">
        <f>E493/96*2</f>
        <v>367.8125</v>
      </c>
      <c r="H493" s="109">
        <v>9938</v>
      </c>
      <c r="I493" s="58">
        <v>6559</v>
      </c>
      <c r="J493" s="58" t="s">
        <v>14786</v>
      </c>
      <c r="K493" s="444">
        <f>I493/107*6</f>
        <v>367.79439252336448</v>
      </c>
    </row>
    <row r="494" spans="1:11" ht="66" x14ac:dyDescent="0.3">
      <c r="A494" s="159" t="s">
        <v>14782</v>
      </c>
      <c r="B494" s="109">
        <v>11598</v>
      </c>
      <c r="C494" s="58">
        <v>9938</v>
      </c>
      <c r="D494" s="58" t="s">
        <v>2529</v>
      </c>
      <c r="E494" s="58">
        <v>17655</v>
      </c>
      <c r="F494" s="161" t="s">
        <v>14785</v>
      </c>
      <c r="G494" s="443">
        <f t="shared" ref="G494" si="33">E494/96*2</f>
        <v>367.8125</v>
      </c>
      <c r="H494" s="109">
        <v>9938</v>
      </c>
      <c r="I494" s="58">
        <v>6559</v>
      </c>
      <c r="J494" s="58" t="s">
        <v>14786</v>
      </c>
      <c r="K494" s="444">
        <f>I494/107*6</f>
        <v>367.79439252336448</v>
      </c>
    </row>
    <row r="495" spans="1:11" ht="145.19999999999999" x14ac:dyDescent="0.3">
      <c r="A495" s="159" t="s">
        <v>14787</v>
      </c>
      <c r="B495" s="109">
        <v>11598</v>
      </c>
      <c r="C495" s="58">
        <v>9938</v>
      </c>
      <c r="D495" s="58" t="s">
        <v>2529</v>
      </c>
      <c r="E495" s="58">
        <v>17655</v>
      </c>
      <c r="F495" s="161" t="s">
        <v>14788</v>
      </c>
      <c r="G495" s="443">
        <f>E495/96*4</f>
        <v>735.625</v>
      </c>
      <c r="H495" s="109">
        <v>9938</v>
      </c>
      <c r="I495" s="58">
        <v>6559</v>
      </c>
      <c r="J495" s="58" t="s">
        <v>14783</v>
      </c>
      <c r="K495" s="444">
        <f>I495/107*12</f>
        <v>735.58878504672896</v>
      </c>
    </row>
    <row r="496" spans="1:11" ht="79.2" x14ac:dyDescent="0.3">
      <c r="A496" s="159" t="s">
        <v>14789</v>
      </c>
      <c r="B496" s="109">
        <v>11598</v>
      </c>
      <c r="C496" s="58">
        <v>9938</v>
      </c>
      <c r="D496" s="58" t="s">
        <v>2529</v>
      </c>
      <c r="E496" s="58">
        <v>17655</v>
      </c>
      <c r="F496" s="161" t="s">
        <v>13966</v>
      </c>
      <c r="G496" s="443">
        <f>E496/24</f>
        <v>735.625</v>
      </c>
      <c r="H496" s="109">
        <v>9938</v>
      </c>
      <c r="I496" s="58">
        <v>6559</v>
      </c>
      <c r="J496" s="58" t="s">
        <v>14783</v>
      </c>
      <c r="K496" s="444">
        <f>I496/107*12</f>
        <v>735.58878504672896</v>
      </c>
    </row>
    <row r="497" spans="1:11" ht="66.599999999999994" thickBot="1" x14ac:dyDescent="0.35">
      <c r="A497" s="445" t="s">
        <v>14790</v>
      </c>
      <c r="B497" s="436">
        <v>11598</v>
      </c>
      <c r="C497" s="446">
        <v>9938</v>
      </c>
      <c r="D497" s="446" t="s">
        <v>2529</v>
      </c>
      <c r="E497" s="446">
        <v>17655</v>
      </c>
      <c r="F497" s="447" t="s">
        <v>14791</v>
      </c>
      <c r="G497" s="448">
        <f>E497/96*16</f>
        <v>2942.5</v>
      </c>
      <c r="H497" s="436">
        <v>9938</v>
      </c>
      <c r="I497" s="446">
        <v>6559</v>
      </c>
      <c r="J497" s="446" t="s">
        <v>14792</v>
      </c>
      <c r="K497" s="449">
        <f>I497/107*48</f>
        <v>2942.3551401869158</v>
      </c>
    </row>
    <row r="498" spans="1:11" ht="119.4" thickBot="1" x14ac:dyDescent="0.35">
      <c r="A498" s="450" t="s">
        <v>14793</v>
      </c>
      <c r="B498" s="451">
        <v>11598</v>
      </c>
      <c r="C498" s="452">
        <v>9938</v>
      </c>
      <c r="D498" s="452" t="s">
        <v>2529</v>
      </c>
      <c r="E498" s="452">
        <v>17655</v>
      </c>
      <c r="F498" s="453" t="s">
        <v>14794</v>
      </c>
      <c r="G498" s="454">
        <f>E498/288*181</f>
        <v>11095.677083333334</v>
      </c>
      <c r="H498" s="451" t="s">
        <v>14795</v>
      </c>
      <c r="I498" s="452">
        <v>11096</v>
      </c>
      <c r="J498" s="453" t="s">
        <v>6771</v>
      </c>
      <c r="K498" s="455">
        <v>11096</v>
      </c>
    </row>
    <row r="499" spans="1:11" ht="15" thickBot="1" x14ac:dyDescent="0.35">
      <c r="A499" s="844" t="s">
        <v>6773</v>
      </c>
      <c r="B499" s="845"/>
      <c r="C499" s="845"/>
      <c r="D499" s="845"/>
      <c r="E499" s="845"/>
      <c r="F499" s="846"/>
      <c r="G499" s="456">
        <f>SUM(G490:G498)</f>
        <v>17655</v>
      </c>
      <c r="H499" s="844" t="s">
        <v>6773</v>
      </c>
      <c r="I499" s="845"/>
      <c r="J499" s="846"/>
      <c r="K499" s="457">
        <f>SUM(K490:K498)</f>
        <v>17655</v>
      </c>
    </row>
    <row r="500" spans="1:11" x14ac:dyDescent="0.3">
      <c r="A500" s="458"/>
      <c r="B500" s="458"/>
      <c r="C500" s="458"/>
      <c r="D500" s="458"/>
      <c r="E500" s="458"/>
      <c r="F500" s="458"/>
      <c r="G500" s="459"/>
      <c r="H500" s="458"/>
      <c r="I500" s="458"/>
      <c r="J500" s="458"/>
      <c r="K500" s="459"/>
    </row>
    <row r="501" spans="1:11" x14ac:dyDescent="0.3">
      <c r="A501" s="458"/>
      <c r="B501" s="458"/>
      <c r="C501" s="458"/>
      <c r="D501" s="458"/>
      <c r="E501" s="458"/>
      <c r="F501" s="458"/>
      <c r="G501" s="459"/>
      <c r="H501" s="458"/>
      <c r="I501" s="458"/>
      <c r="J501" s="458"/>
      <c r="K501" s="459"/>
    </row>
    <row r="502" spans="1:11" x14ac:dyDescent="0.3">
      <c r="A502" s="458"/>
      <c r="B502" s="458"/>
      <c r="C502" s="458"/>
      <c r="D502" s="458"/>
      <c r="E502" s="458"/>
      <c r="F502" s="458"/>
      <c r="G502" s="459"/>
      <c r="H502" s="458"/>
      <c r="I502" s="458"/>
      <c r="J502" s="458"/>
      <c r="K502" s="459"/>
    </row>
    <row r="503" spans="1:11" x14ac:dyDescent="0.3">
      <c r="E503" s="54"/>
      <c r="G503" s="54"/>
      <c r="H503" s="55"/>
      <c r="I503" s="54"/>
      <c r="K503" s="56"/>
    </row>
    <row r="504" spans="1:11" ht="30.6" customHeight="1" x14ac:dyDescent="0.3">
      <c r="A504" s="632" t="s">
        <v>14796</v>
      </c>
      <c r="B504" s="632"/>
      <c r="C504" s="632"/>
      <c r="D504" s="632"/>
      <c r="E504" s="632"/>
      <c r="F504" s="632"/>
      <c r="G504" s="632"/>
      <c r="H504" s="632"/>
      <c r="I504" s="632"/>
      <c r="J504" s="632"/>
      <c r="K504" s="632"/>
    </row>
    <row r="505" spans="1:11" ht="15" thickBot="1" x14ac:dyDescent="0.35">
      <c r="A505" s="617" t="s">
        <v>14797</v>
      </c>
      <c r="B505" s="617"/>
      <c r="C505" s="617"/>
      <c r="D505" s="617"/>
      <c r="E505" s="617"/>
      <c r="F505" s="617"/>
      <c r="G505" s="617"/>
      <c r="H505" s="617"/>
      <c r="I505" s="617"/>
      <c r="J505" s="617"/>
      <c r="K505" s="617"/>
    </row>
    <row r="506" spans="1:11" x14ac:dyDescent="0.3">
      <c r="A506" s="847" t="s">
        <v>6759</v>
      </c>
      <c r="B506" s="680" t="s">
        <v>6760</v>
      </c>
      <c r="C506" s="682"/>
      <c r="D506" s="682"/>
      <c r="E506" s="682"/>
      <c r="F506" s="682"/>
      <c r="G506" s="683"/>
      <c r="H506" s="680" t="s">
        <v>6761</v>
      </c>
      <c r="I506" s="682"/>
      <c r="J506" s="682"/>
      <c r="K506" s="683"/>
    </row>
    <row r="507" spans="1:11" ht="42.6" thickBot="1" x14ac:dyDescent="0.35">
      <c r="A507" s="848"/>
      <c r="B507" s="176" t="s">
        <v>6762</v>
      </c>
      <c r="C507" s="174" t="s">
        <v>6763</v>
      </c>
      <c r="D507" s="174" t="s">
        <v>6764</v>
      </c>
      <c r="E507" s="174" t="s">
        <v>14798</v>
      </c>
      <c r="F507" s="174" t="s">
        <v>6766</v>
      </c>
      <c r="G507" s="175" t="s">
        <v>14799</v>
      </c>
      <c r="H507" s="176" t="s">
        <v>6763</v>
      </c>
      <c r="I507" s="174" t="s">
        <v>6781</v>
      </c>
      <c r="J507" s="174" t="s">
        <v>6766</v>
      </c>
      <c r="K507" s="175" t="s">
        <v>6967</v>
      </c>
    </row>
    <row r="508" spans="1:11" ht="66" x14ac:dyDescent="0.3">
      <c r="A508" s="460" t="s">
        <v>11239</v>
      </c>
      <c r="B508" s="461">
        <v>2661</v>
      </c>
      <c r="C508" s="262" t="s">
        <v>14800</v>
      </c>
      <c r="D508" s="263" t="s">
        <v>1014</v>
      </c>
      <c r="E508" s="462">
        <v>4587</v>
      </c>
      <c r="F508" s="264" t="s">
        <v>14801</v>
      </c>
      <c r="G508" s="463">
        <v>3440.25</v>
      </c>
      <c r="H508" s="266" t="s">
        <v>14800</v>
      </c>
      <c r="I508" s="261">
        <v>3440</v>
      </c>
      <c r="J508" s="267" t="s">
        <v>6771</v>
      </c>
      <c r="K508" s="268">
        <v>3440</v>
      </c>
    </row>
    <row r="509" spans="1:11" ht="93" thickBot="1" x14ac:dyDescent="0.35">
      <c r="A509" s="464" t="s">
        <v>14802</v>
      </c>
      <c r="B509" s="465">
        <v>2661</v>
      </c>
      <c r="C509" s="466" t="s">
        <v>14800</v>
      </c>
      <c r="D509" s="467" t="s">
        <v>1014</v>
      </c>
      <c r="E509" s="468">
        <v>4587</v>
      </c>
      <c r="F509" s="469" t="s">
        <v>14803</v>
      </c>
      <c r="G509" s="470">
        <v>1146.75</v>
      </c>
      <c r="H509" s="435" t="s">
        <v>14804</v>
      </c>
      <c r="I509" s="471">
        <v>1147</v>
      </c>
      <c r="J509" s="472" t="s">
        <v>6771</v>
      </c>
      <c r="K509" s="473">
        <v>1147</v>
      </c>
    </row>
    <row r="510" spans="1:11" ht="15" thickBot="1" x14ac:dyDescent="0.35">
      <c r="A510" s="849" t="s">
        <v>6773</v>
      </c>
      <c r="B510" s="850"/>
      <c r="C510" s="850"/>
      <c r="D510" s="850"/>
      <c r="E510" s="850"/>
      <c r="F510" s="850"/>
      <c r="G510" s="474">
        <v>4587</v>
      </c>
      <c r="H510" s="851" t="s">
        <v>6773</v>
      </c>
      <c r="I510" s="852"/>
      <c r="J510" s="852"/>
      <c r="K510" s="474">
        <v>4587</v>
      </c>
    </row>
    <row r="511" spans="1:11" ht="6" customHeight="1" x14ac:dyDescent="0.3">
      <c r="E511" s="54"/>
      <c r="G511" s="54"/>
      <c r="H511" s="55"/>
      <c r="I511" s="54"/>
      <c r="K511" s="56"/>
    </row>
    <row r="512" spans="1:11" ht="30" customHeight="1" x14ac:dyDescent="0.3">
      <c r="A512" s="632" t="s">
        <v>14805</v>
      </c>
      <c r="B512" s="632"/>
      <c r="C512" s="632"/>
      <c r="D512" s="632"/>
      <c r="E512" s="632"/>
      <c r="F512" s="632"/>
      <c r="G512" s="632"/>
      <c r="H512" s="632"/>
      <c r="I512" s="632"/>
      <c r="J512" s="632"/>
      <c r="K512" s="632"/>
    </row>
    <row r="513" spans="1:11" ht="15" thickBot="1" x14ac:dyDescent="0.35">
      <c r="A513" s="617" t="s">
        <v>14806</v>
      </c>
      <c r="B513" s="617"/>
      <c r="C513" s="617"/>
      <c r="D513" s="617"/>
      <c r="E513" s="617"/>
      <c r="F513" s="617"/>
      <c r="G513" s="617"/>
      <c r="H513" s="617"/>
      <c r="I513" s="617"/>
      <c r="J513" s="617"/>
      <c r="K513" s="617"/>
    </row>
    <row r="514" spans="1:11" x14ac:dyDescent="0.3">
      <c r="A514" s="847" t="s">
        <v>6759</v>
      </c>
      <c r="B514" s="853" t="s">
        <v>6760</v>
      </c>
      <c r="C514" s="682"/>
      <c r="D514" s="682"/>
      <c r="E514" s="682"/>
      <c r="F514" s="682"/>
      <c r="G514" s="818"/>
      <c r="H514" s="805" t="s">
        <v>6761</v>
      </c>
      <c r="I514" s="806"/>
      <c r="J514" s="806"/>
      <c r="K514" s="807"/>
    </row>
    <row r="515" spans="1:11" ht="79.8" thickBot="1" x14ac:dyDescent="0.35">
      <c r="A515" s="848"/>
      <c r="B515" s="173" t="s">
        <v>6762</v>
      </c>
      <c r="C515" s="174" t="s">
        <v>6936</v>
      </c>
      <c r="D515" s="174" t="s">
        <v>6764</v>
      </c>
      <c r="E515" s="174" t="s">
        <v>14807</v>
      </c>
      <c r="F515" s="174" t="s">
        <v>6766</v>
      </c>
      <c r="G515" s="381" t="s">
        <v>14808</v>
      </c>
      <c r="H515" s="176" t="s">
        <v>6763</v>
      </c>
      <c r="I515" s="174" t="s">
        <v>6781</v>
      </c>
      <c r="J515" s="174" t="s">
        <v>6766</v>
      </c>
      <c r="K515" s="175" t="s">
        <v>6767</v>
      </c>
    </row>
    <row r="516" spans="1:11" x14ac:dyDescent="0.3">
      <c r="A516" s="854" t="s">
        <v>14809</v>
      </c>
      <c r="B516" s="857">
        <v>5264</v>
      </c>
      <c r="C516" s="860" t="s">
        <v>14810</v>
      </c>
      <c r="D516" s="863" t="s">
        <v>2529</v>
      </c>
      <c r="E516" s="863" t="s">
        <v>14811</v>
      </c>
      <c r="F516" s="866" t="s">
        <v>14812</v>
      </c>
      <c r="G516" s="869" t="s">
        <v>14813</v>
      </c>
      <c r="H516" s="387" t="s">
        <v>14814</v>
      </c>
      <c r="I516" s="383">
        <v>37</v>
      </c>
      <c r="J516" s="388" t="s">
        <v>14815</v>
      </c>
      <c r="K516" s="475">
        <f>I516*7/12</f>
        <v>21.583333333333332</v>
      </c>
    </row>
    <row r="517" spans="1:11" x14ac:dyDescent="0.3">
      <c r="A517" s="855"/>
      <c r="B517" s="858"/>
      <c r="C517" s="861"/>
      <c r="D517" s="864"/>
      <c r="E517" s="864"/>
      <c r="F517" s="867"/>
      <c r="G517" s="870"/>
      <c r="H517" s="273" t="s">
        <v>14816</v>
      </c>
      <c r="I517" s="270">
        <v>14</v>
      </c>
      <c r="J517" s="75" t="s">
        <v>14815</v>
      </c>
      <c r="K517" s="482">
        <f>I517*7/12</f>
        <v>8.1666666666666661</v>
      </c>
    </row>
    <row r="518" spans="1:11" x14ac:dyDescent="0.3">
      <c r="A518" s="855"/>
      <c r="B518" s="858"/>
      <c r="C518" s="861"/>
      <c r="D518" s="864"/>
      <c r="E518" s="864"/>
      <c r="F518" s="867"/>
      <c r="G518" s="870"/>
      <c r="H518" s="273" t="s">
        <v>14817</v>
      </c>
      <c r="I518" s="270">
        <v>4415</v>
      </c>
      <c r="J518" s="75" t="s">
        <v>14815</v>
      </c>
      <c r="K518" s="482">
        <f>I518*7/12</f>
        <v>2575.4166666666665</v>
      </c>
    </row>
    <row r="519" spans="1:11" ht="15" thickBot="1" x14ac:dyDescent="0.35">
      <c r="A519" s="856"/>
      <c r="B519" s="859"/>
      <c r="C519" s="862"/>
      <c r="D519" s="865"/>
      <c r="E519" s="865"/>
      <c r="F519" s="868"/>
      <c r="G519" s="871"/>
      <c r="H519" s="831" t="s">
        <v>6773</v>
      </c>
      <c r="I519" s="832"/>
      <c r="J519" s="833"/>
      <c r="K519" s="483">
        <f>SUM(K516:K518)</f>
        <v>2605.1666666666665</v>
      </c>
    </row>
    <row r="520" spans="1:11" x14ac:dyDescent="0.3">
      <c r="A520" s="854" t="s">
        <v>14818</v>
      </c>
      <c r="B520" s="857">
        <v>5264</v>
      </c>
      <c r="C520" s="860" t="s">
        <v>14810</v>
      </c>
      <c r="D520" s="863" t="s">
        <v>2529</v>
      </c>
      <c r="E520" s="863" t="s">
        <v>14811</v>
      </c>
      <c r="F520" s="866" t="s">
        <v>14819</v>
      </c>
      <c r="G520" s="869" t="s">
        <v>14820</v>
      </c>
      <c r="H520" s="434" t="s">
        <v>14814</v>
      </c>
      <c r="I520" s="383">
        <v>37</v>
      </c>
      <c r="J520" s="388" t="s">
        <v>14821</v>
      </c>
      <c r="K520" s="475">
        <f>I520*5/12</f>
        <v>15.416666666666666</v>
      </c>
    </row>
    <row r="521" spans="1:11" x14ac:dyDescent="0.3">
      <c r="A521" s="855"/>
      <c r="B521" s="858"/>
      <c r="C521" s="861"/>
      <c r="D521" s="864"/>
      <c r="E521" s="864"/>
      <c r="F521" s="867"/>
      <c r="G521" s="870"/>
      <c r="H521" s="273" t="s">
        <v>14816</v>
      </c>
      <c r="I521" s="270">
        <v>14</v>
      </c>
      <c r="J521" s="75" t="s">
        <v>14821</v>
      </c>
      <c r="K521" s="482">
        <f>I521*5/12</f>
        <v>5.833333333333333</v>
      </c>
    </row>
    <row r="522" spans="1:11" x14ac:dyDescent="0.3">
      <c r="A522" s="855"/>
      <c r="B522" s="858"/>
      <c r="C522" s="861"/>
      <c r="D522" s="864"/>
      <c r="E522" s="864"/>
      <c r="F522" s="867"/>
      <c r="G522" s="870"/>
      <c r="H522" s="273" t="s">
        <v>14817</v>
      </c>
      <c r="I522" s="270">
        <v>4415</v>
      </c>
      <c r="J522" s="75" t="s">
        <v>14821</v>
      </c>
      <c r="K522" s="482">
        <f>4415*5/12</f>
        <v>1839.5833333333333</v>
      </c>
    </row>
    <row r="523" spans="1:11" ht="15" thickBot="1" x14ac:dyDescent="0.35">
      <c r="A523" s="856"/>
      <c r="B523" s="859"/>
      <c r="C523" s="862"/>
      <c r="D523" s="865"/>
      <c r="E523" s="865"/>
      <c r="F523" s="868"/>
      <c r="G523" s="871"/>
      <c r="H523" s="831" t="s">
        <v>6773</v>
      </c>
      <c r="I523" s="832"/>
      <c r="J523" s="833"/>
      <c r="K523" s="483">
        <f>SUM(K520:K522)</f>
        <v>1860.8333333333333</v>
      </c>
    </row>
    <row r="524" spans="1:11" ht="145.80000000000001" thickBot="1" x14ac:dyDescent="0.35">
      <c r="A524" s="484" t="s">
        <v>14822</v>
      </c>
      <c r="B524" s="485">
        <v>5264</v>
      </c>
      <c r="C524" s="486" t="s">
        <v>14810</v>
      </c>
      <c r="D524" s="487" t="s">
        <v>2529</v>
      </c>
      <c r="E524" s="487" t="s">
        <v>14811</v>
      </c>
      <c r="F524" s="488" t="s">
        <v>14823</v>
      </c>
      <c r="G524" s="489" t="s">
        <v>14824</v>
      </c>
      <c r="H524" s="490" t="s">
        <v>14825</v>
      </c>
      <c r="I524" s="491">
        <v>2233</v>
      </c>
      <c r="J524" s="488" t="s">
        <v>6771</v>
      </c>
      <c r="K524" s="492">
        <f>I524</f>
        <v>2233</v>
      </c>
    </row>
    <row r="525" spans="1:11" ht="106.2" thickBot="1" x14ac:dyDescent="0.35">
      <c r="A525" s="484" t="s">
        <v>14826</v>
      </c>
      <c r="B525" s="485">
        <v>5264</v>
      </c>
      <c r="C525" s="486" t="s">
        <v>14810</v>
      </c>
      <c r="D525" s="487" t="s">
        <v>2529</v>
      </c>
      <c r="E525" s="487" t="s">
        <v>14811</v>
      </c>
      <c r="F525" s="488" t="s">
        <v>14827</v>
      </c>
      <c r="G525" s="489" t="s">
        <v>14828</v>
      </c>
      <c r="H525" s="490" t="s">
        <v>14829</v>
      </c>
      <c r="I525" s="491">
        <v>4467</v>
      </c>
      <c r="J525" s="488" t="s">
        <v>14830</v>
      </c>
      <c r="K525" s="492">
        <f>I525*5/6</f>
        <v>3722.5</v>
      </c>
    </row>
    <row r="526" spans="1:11" ht="145.80000000000001" thickBot="1" x14ac:dyDescent="0.35">
      <c r="A526" s="476" t="s">
        <v>14831</v>
      </c>
      <c r="B526" s="477">
        <v>5264</v>
      </c>
      <c r="C526" s="478" t="s">
        <v>14810</v>
      </c>
      <c r="D526" s="479" t="s">
        <v>2529</v>
      </c>
      <c r="E526" s="479" t="s">
        <v>14811</v>
      </c>
      <c r="F526" s="480" t="s">
        <v>14832</v>
      </c>
      <c r="G526" s="481" t="s">
        <v>14833</v>
      </c>
      <c r="H526" s="493" t="s">
        <v>14829</v>
      </c>
      <c r="I526" s="494">
        <v>4467</v>
      </c>
      <c r="J526" s="480" t="s">
        <v>6960</v>
      </c>
      <c r="K526" s="495">
        <f>I526*1/6</f>
        <v>744.5</v>
      </c>
    </row>
    <row r="527" spans="1:11" ht="15" thickBot="1" x14ac:dyDescent="0.35">
      <c r="A527" s="701" t="s">
        <v>6773</v>
      </c>
      <c r="B527" s="702"/>
      <c r="C527" s="702"/>
      <c r="D527" s="702"/>
      <c r="E527" s="702"/>
      <c r="F527" s="703"/>
      <c r="G527" s="496" t="s">
        <v>14834</v>
      </c>
      <c r="H527" s="701" t="s">
        <v>6773</v>
      </c>
      <c r="I527" s="702"/>
      <c r="J527" s="703"/>
      <c r="K527" s="497">
        <f>SUM(K524:K526,K523,K519)</f>
        <v>11166</v>
      </c>
    </row>
    <row r="528" spans="1:11" x14ac:dyDescent="0.3">
      <c r="E528" s="54"/>
      <c r="G528" s="54"/>
      <c r="H528" s="55"/>
      <c r="I528" s="54"/>
      <c r="K528" s="56"/>
    </row>
    <row r="529" spans="1:11" ht="16.2" x14ac:dyDescent="0.3">
      <c r="A529" s="67" t="s">
        <v>14835</v>
      </c>
      <c r="E529" s="54"/>
      <c r="G529" s="54"/>
      <c r="H529" s="55"/>
      <c r="I529" s="54"/>
      <c r="K529" s="56"/>
    </row>
    <row r="530" spans="1:11" ht="10.199999999999999" customHeight="1" x14ac:dyDescent="0.3">
      <c r="E530" s="54"/>
      <c r="G530" s="54"/>
      <c r="H530" s="55"/>
      <c r="I530" s="54"/>
      <c r="K530" s="56"/>
    </row>
    <row r="531" spans="1:11" ht="46.2" customHeight="1" x14ac:dyDescent="0.3">
      <c r="A531" s="632" t="s">
        <v>14836</v>
      </c>
      <c r="B531" s="632"/>
      <c r="C531" s="632"/>
      <c r="D531" s="632"/>
      <c r="E531" s="632"/>
      <c r="F531" s="632"/>
      <c r="G531" s="632"/>
      <c r="H531" s="632"/>
      <c r="I531" s="632"/>
      <c r="J531" s="632"/>
      <c r="K531" s="632"/>
    </row>
    <row r="532" spans="1:11" ht="15" thickBot="1" x14ac:dyDescent="0.35">
      <c r="A532" s="617" t="s">
        <v>14837</v>
      </c>
      <c r="B532" s="617"/>
      <c r="C532" s="617"/>
      <c r="D532" s="617"/>
      <c r="E532" s="617"/>
      <c r="F532" s="617"/>
      <c r="G532" s="617"/>
      <c r="H532" s="617"/>
      <c r="I532" s="617"/>
      <c r="J532" s="617"/>
      <c r="K532" s="617"/>
    </row>
    <row r="533" spans="1:11" x14ac:dyDescent="0.3">
      <c r="A533" s="847" t="s">
        <v>6759</v>
      </c>
      <c r="B533" s="680" t="s">
        <v>6760</v>
      </c>
      <c r="C533" s="682"/>
      <c r="D533" s="682"/>
      <c r="E533" s="682"/>
      <c r="F533" s="682"/>
      <c r="G533" s="818"/>
      <c r="H533" s="805" t="s">
        <v>6761</v>
      </c>
      <c r="I533" s="806"/>
      <c r="J533" s="806"/>
      <c r="K533" s="807"/>
    </row>
    <row r="534" spans="1:11" ht="42.6" thickBot="1" x14ac:dyDescent="0.35">
      <c r="A534" s="848"/>
      <c r="B534" s="176" t="s">
        <v>6762</v>
      </c>
      <c r="C534" s="174" t="s">
        <v>6763</v>
      </c>
      <c r="D534" s="174" t="s">
        <v>6764</v>
      </c>
      <c r="E534" s="174" t="s">
        <v>6781</v>
      </c>
      <c r="F534" s="174" t="s">
        <v>6766</v>
      </c>
      <c r="G534" s="381" t="s">
        <v>6767</v>
      </c>
      <c r="H534" s="176" t="s">
        <v>6763</v>
      </c>
      <c r="I534" s="174" t="s">
        <v>6781</v>
      </c>
      <c r="J534" s="174" t="s">
        <v>6766</v>
      </c>
      <c r="K534" s="175" t="s">
        <v>6967</v>
      </c>
    </row>
    <row r="535" spans="1:11" x14ac:dyDescent="0.3">
      <c r="A535" s="872" t="s">
        <v>14838</v>
      </c>
      <c r="B535" s="874">
        <v>11324</v>
      </c>
      <c r="C535" s="876">
        <v>12712</v>
      </c>
      <c r="D535" s="878" t="s">
        <v>2529</v>
      </c>
      <c r="E535" s="879">
        <v>3353</v>
      </c>
      <c r="F535" s="881" t="s">
        <v>6956</v>
      </c>
      <c r="G535" s="883">
        <v>1676.5</v>
      </c>
      <c r="H535" s="498" t="s">
        <v>14839</v>
      </c>
      <c r="I535" s="499">
        <v>1522</v>
      </c>
      <c r="J535" s="500" t="s">
        <v>6771</v>
      </c>
      <c r="K535" s="501">
        <v>1522</v>
      </c>
    </row>
    <row r="536" spans="1:11" x14ac:dyDescent="0.3">
      <c r="A536" s="873"/>
      <c r="B536" s="875"/>
      <c r="C536" s="877"/>
      <c r="D536" s="732"/>
      <c r="E536" s="880"/>
      <c r="F536" s="882"/>
      <c r="G536" s="884"/>
      <c r="H536" s="502" t="s">
        <v>14840</v>
      </c>
      <c r="I536" s="503">
        <v>309</v>
      </c>
      <c r="J536" s="504" t="s">
        <v>6956</v>
      </c>
      <c r="K536" s="505">
        <v>154.5</v>
      </c>
    </row>
    <row r="537" spans="1:11" x14ac:dyDescent="0.3">
      <c r="A537" s="873"/>
      <c r="B537" s="875"/>
      <c r="C537" s="877"/>
      <c r="D537" s="732"/>
      <c r="E537" s="880"/>
      <c r="F537" s="882"/>
      <c r="G537" s="884"/>
      <c r="H537" s="885" t="s">
        <v>14841</v>
      </c>
      <c r="I537" s="886"/>
      <c r="J537" s="886"/>
      <c r="K537" s="505">
        <f>SUM(K535:K536)</f>
        <v>1676.5</v>
      </c>
    </row>
    <row r="538" spans="1:11" x14ac:dyDescent="0.3">
      <c r="A538" s="873" t="s">
        <v>14842</v>
      </c>
      <c r="B538" s="875">
        <v>11324</v>
      </c>
      <c r="C538" s="877">
        <v>12712</v>
      </c>
      <c r="D538" s="732" t="s">
        <v>2529</v>
      </c>
      <c r="E538" s="880">
        <v>3353</v>
      </c>
      <c r="F538" s="882" t="s">
        <v>6956</v>
      </c>
      <c r="G538" s="884">
        <v>1676.5</v>
      </c>
      <c r="H538" s="502" t="s">
        <v>14843</v>
      </c>
      <c r="I538" s="503">
        <v>1522</v>
      </c>
      <c r="J538" s="504" t="s">
        <v>6771</v>
      </c>
      <c r="K538" s="506">
        <v>1522</v>
      </c>
    </row>
    <row r="539" spans="1:11" x14ac:dyDescent="0.3">
      <c r="A539" s="873"/>
      <c r="B539" s="875"/>
      <c r="C539" s="877"/>
      <c r="D539" s="732"/>
      <c r="E539" s="880"/>
      <c r="F539" s="882"/>
      <c r="G539" s="884"/>
      <c r="H539" s="502" t="s">
        <v>14840</v>
      </c>
      <c r="I539" s="503">
        <v>309</v>
      </c>
      <c r="J539" s="504" t="s">
        <v>6956</v>
      </c>
      <c r="K539" s="505">
        <v>154.5</v>
      </c>
    </row>
    <row r="540" spans="1:11" ht="15" thickBot="1" x14ac:dyDescent="0.35">
      <c r="A540" s="888"/>
      <c r="B540" s="889"/>
      <c r="C540" s="890"/>
      <c r="D540" s="891"/>
      <c r="E540" s="892"/>
      <c r="F540" s="893"/>
      <c r="G540" s="894"/>
      <c r="H540" s="895" t="s">
        <v>14841</v>
      </c>
      <c r="I540" s="896"/>
      <c r="J540" s="896"/>
      <c r="K540" s="507">
        <f>SUM(K538:K539)</f>
        <v>1676.5</v>
      </c>
    </row>
    <row r="541" spans="1:11" ht="15" thickBot="1" x14ac:dyDescent="0.35">
      <c r="A541" s="897" t="s">
        <v>14841</v>
      </c>
      <c r="B541" s="898"/>
      <c r="C541" s="898"/>
      <c r="D541" s="898"/>
      <c r="E541" s="898"/>
      <c r="F541" s="898"/>
      <c r="G541" s="508">
        <f>SUM(G535:G540)</f>
        <v>3353</v>
      </c>
      <c r="H541" s="897" t="s">
        <v>6777</v>
      </c>
      <c r="I541" s="898"/>
      <c r="J541" s="898"/>
      <c r="K541" s="509">
        <f>K537+K540</f>
        <v>3353</v>
      </c>
    </row>
    <row r="542" spans="1:11" ht="8.4" customHeight="1" x14ac:dyDescent="0.3">
      <c r="E542" s="54"/>
      <c r="G542" s="54"/>
      <c r="H542" s="55"/>
      <c r="I542" s="54"/>
      <c r="K542" s="56"/>
    </row>
    <row r="543" spans="1:11" ht="28.2" customHeight="1" x14ac:dyDescent="0.3">
      <c r="A543" s="632" t="s">
        <v>14844</v>
      </c>
      <c r="B543" s="632"/>
      <c r="C543" s="632"/>
      <c r="D543" s="632"/>
      <c r="E543" s="632"/>
      <c r="F543" s="632"/>
      <c r="G543" s="632"/>
      <c r="H543" s="632"/>
      <c r="I543" s="632"/>
      <c r="J543" s="632"/>
      <c r="K543" s="632"/>
    </row>
    <row r="544" spans="1:11" ht="15" thickBot="1" x14ac:dyDescent="0.35">
      <c r="A544" s="617" t="s">
        <v>14845</v>
      </c>
      <c r="B544" s="617"/>
      <c r="C544" s="617"/>
      <c r="D544" s="617"/>
      <c r="E544" s="617"/>
      <c r="F544" s="617"/>
      <c r="G544" s="617"/>
      <c r="H544" s="617"/>
      <c r="I544" s="617"/>
      <c r="J544" s="617"/>
      <c r="K544" s="617"/>
    </row>
    <row r="545" spans="1:11" x14ac:dyDescent="0.3">
      <c r="A545" s="847" t="s">
        <v>6759</v>
      </c>
      <c r="B545" s="853" t="s">
        <v>6760</v>
      </c>
      <c r="C545" s="682"/>
      <c r="D545" s="682"/>
      <c r="E545" s="682"/>
      <c r="F545" s="682"/>
      <c r="G545" s="683"/>
      <c r="H545" s="680" t="s">
        <v>6761</v>
      </c>
      <c r="I545" s="682"/>
      <c r="J545" s="682"/>
      <c r="K545" s="683"/>
    </row>
    <row r="546" spans="1:11" ht="42.6" thickBot="1" x14ac:dyDescent="0.35">
      <c r="A546" s="848"/>
      <c r="B546" s="173" t="s">
        <v>6762</v>
      </c>
      <c r="C546" s="174" t="s">
        <v>6936</v>
      </c>
      <c r="D546" s="174" t="s">
        <v>6764</v>
      </c>
      <c r="E546" s="174" t="s">
        <v>14798</v>
      </c>
      <c r="F546" s="174" t="s">
        <v>6766</v>
      </c>
      <c r="G546" s="175" t="s">
        <v>14799</v>
      </c>
      <c r="H546" s="176" t="s">
        <v>6763</v>
      </c>
      <c r="I546" s="174" t="s">
        <v>6781</v>
      </c>
      <c r="J546" s="174" t="s">
        <v>6766</v>
      </c>
      <c r="K546" s="175" t="s">
        <v>6967</v>
      </c>
    </row>
    <row r="547" spans="1:11" ht="79.2" x14ac:dyDescent="0.3">
      <c r="A547" s="460" t="s">
        <v>14846</v>
      </c>
      <c r="B547" s="510">
        <v>800</v>
      </c>
      <c r="C547" s="262">
        <v>1457</v>
      </c>
      <c r="D547" s="263" t="s">
        <v>1014</v>
      </c>
      <c r="E547" s="462">
        <v>2330</v>
      </c>
      <c r="F547" s="264" t="s">
        <v>6956</v>
      </c>
      <c r="G547" s="511">
        <f>E547/2</f>
        <v>1165</v>
      </c>
      <c r="H547" s="266" t="s">
        <v>14847</v>
      </c>
      <c r="I547" s="261">
        <v>1165</v>
      </c>
      <c r="J547" s="267" t="s">
        <v>6771</v>
      </c>
      <c r="K547" s="268">
        <f>I547*1</f>
        <v>1165</v>
      </c>
    </row>
    <row r="548" spans="1:11" ht="93" thickBot="1" x14ac:dyDescent="0.35">
      <c r="A548" s="464" t="s">
        <v>14848</v>
      </c>
      <c r="B548" s="512">
        <v>800</v>
      </c>
      <c r="C548" s="466">
        <v>1457</v>
      </c>
      <c r="D548" s="467" t="s">
        <v>1014</v>
      </c>
      <c r="E548" s="468">
        <v>2330</v>
      </c>
      <c r="F548" s="469" t="s">
        <v>6956</v>
      </c>
      <c r="G548" s="513">
        <f>E548/2</f>
        <v>1165</v>
      </c>
      <c r="H548" s="435" t="s">
        <v>14849</v>
      </c>
      <c r="I548" s="471">
        <v>1165</v>
      </c>
      <c r="J548" s="472" t="s">
        <v>6771</v>
      </c>
      <c r="K548" s="473">
        <f>I548*1</f>
        <v>1165</v>
      </c>
    </row>
    <row r="549" spans="1:11" ht="15" thickBot="1" x14ac:dyDescent="0.35">
      <c r="A549" s="849" t="s">
        <v>6773</v>
      </c>
      <c r="B549" s="850"/>
      <c r="C549" s="850"/>
      <c r="D549" s="850"/>
      <c r="E549" s="850"/>
      <c r="F549" s="850"/>
      <c r="G549" s="474">
        <f>SUM(G547:G548)</f>
        <v>2330</v>
      </c>
      <c r="H549" s="851" t="s">
        <v>6773</v>
      </c>
      <c r="I549" s="852"/>
      <c r="J549" s="852"/>
      <c r="K549" s="474">
        <f>SUM(K547:K548)</f>
        <v>2330</v>
      </c>
    </row>
    <row r="550" spans="1:11" ht="6.6" customHeight="1" x14ac:dyDescent="0.3">
      <c r="E550" s="54"/>
      <c r="G550" s="54"/>
      <c r="H550" s="55"/>
      <c r="I550" s="54"/>
      <c r="K550" s="56"/>
    </row>
    <row r="551" spans="1:11" ht="32.4" customHeight="1" x14ac:dyDescent="0.3">
      <c r="A551" s="632" t="s">
        <v>15938</v>
      </c>
      <c r="B551" s="632"/>
      <c r="C551" s="632"/>
      <c r="D551" s="632"/>
      <c r="E551" s="632"/>
      <c r="F551" s="632"/>
      <c r="G551" s="632"/>
      <c r="H551" s="632"/>
      <c r="I551" s="632"/>
      <c r="J551" s="632"/>
      <c r="K551" s="632"/>
    </row>
    <row r="552" spans="1:11" ht="15" thickBot="1" x14ac:dyDescent="0.35">
      <c r="A552" s="532" t="s">
        <v>15939</v>
      </c>
      <c r="B552" s="532"/>
      <c r="C552" s="532"/>
      <c r="D552" s="532"/>
      <c r="E552" s="532"/>
      <c r="F552" s="532"/>
      <c r="G552" s="532"/>
      <c r="H552" s="532"/>
      <c r="I552" s="532"/>
      <c r="J552" s="532"/>
      <c r="K552" s="532"/>
    </row>
    <row r="553" spans="1:11" x14ac:dyDescent="0.3">
      <c r="A553" s="899" t="s">
        <v>6759</v>
      </c>
      <c r="B553" s="645" t="s">
        <v>6760</v>
      </c>
      <c r="C553" s="646"/>
      <c r="D553" s="646"/>
      <c r="E553" s="646"/>
      <c r="F553" s="646"/>
      <c r="G553" s="754"/>
      <c r="H553" s="648" t="s">
        <v>6761</v>
      </c>
      <c r="I553" s="649"/>
      <c r="J553" s="649"/>
      <c r="K553" s="650"/>
    </row>
    <row r="554" spans="1:11" ht="42.6" thickBot="1" x14ac:dyDescent="0.35">
      <c r="A554" s="900"/>
      <c r="B554" s="533" t="s">
        <v>6762</v>
      </c>
      <c r="C554" s="534" t="s">
        <v>6936</v>
      </c>
      <c r="D554" s="534" t="s">
        <v>6764</v>
      </c>
      <c r="E554" s="534" t="s">
        <v>6781</v>
      </c>
      <c r="F554" s="534" t="s">
        <v>6766</v>
      </c>
      <c r="G554" s="535" t="s">
        <v>6767</v>
      </c>
      <c r="H554" s="533" t="s">
        <v>6763</v>
      </c>
      <c r="I554" s="534" t="s">
        <v>6781</v>
      </c>
      <c r="J554" s="534" t="s">
        <v>6766</v>
      </c>
      <c r="K554" s="536" t="s">
        <v>6967</v>
      </c>
    </row>
    <row r="555" spans="1:11" ht="26.4" x14ac:dyDescent="0.3">
      <c r="A555" s="901" t="s">
        <v>15940</v>
      </c>
      <c r="B555" s="537" t="s">
        <v>15941</v>
      </c>
      <c r="C555" s="104" t="s">
        <v>15942</v>
      </c>
      <c r="D555" s="440" t="s">
        <v>2533</v>
      </c>
      <c r="E555" s="440" t="s">
        <v>15943</v>
      </c>
      <c r="F555" s="107" t="s">
        <v>15944</v>
      </c>
      <c r="G555" s="538">
        <v>289.32</v>
      </c>
      <c r="H555" s="903">
        <v>464</v>
      </c>
      <c r="I555" s="904">
        <v>2182</v>
      </c>
      <c r="J555" s="905">
        <v>0.25</v>
      </c>
      <c r="K555" s="907">
        <f>I555*J555</f>
        <v>545.5</v>
      </c>
    </row>
    <row r="556" spans="1:11" ht="26.4" x14ac:dyDescent="0.3">
      <c r="A556" s="902"/>
      <c r="B556" s="539" t="s">
        <v>15945</v>
      </c>
      <c r="C556" s="95" t="s">
        <v>15946</v>
      </c>
      <c r="D556" s="161" t="s">
        <v>2533</v>
      </c>
      <c r="E556" s="161" t="s">
        <v>15947</v>
      </c>
      <c r="F556" s="95" t="s">
        <v>15948</v>
      </c>
      <c r="G556" s="540">
        <v>256.19</v>
      </c>
      <c r="H556" s="875"/>
      <c r="I556" s="880"/>
      <c r="J556" s="906"/>
      <c r="K556" s="908"/>
    </row>
    <row r="557" spans="1:11" x14ac:dyDescent="0.3">
      <c r="A557" s="902"/>
      <c r="B557" s="909" t="s">
        <v>6773</v>
      </c>
      <c r="C557" s="910"/>
      <c r="D557" s="910"/>
      <c r="E557" s="910"/>
      <c r="F557" s="910"/>
      <c r="G557" s="541">
        <f>SUM(G555:G556)</f>
        <v>545.51</v>
      </c>
      <c r="H557" s="875"/>
      <c r="I557" s="880"/>
      <c r="J557" s="906"/>
      <c r="K557" s="908"/>
    </row>
    <row r="558" spans="1:11" ht="26.4" x14ac:dyDescent="0.3">
      <c r="A558" s="759" t="s">
        <v>15949</v>
      </c>
      <c r="B558" s="539" t="s">
        <v>15941</v>
      </c>
      <c r="C558" s="95" t="s">
        <v>15942</v>
      </c>
      <c r="D558" s="161" t="s">
        <v>2533</v>
      </c>
      <c r="E558" s="161" t="s">
        <v>15943</v>
      </c>
      <c r="F558" s="98" t="s">
        <v>15944</v>
      </c>
      <c r="G558" s="542">
        <v>289.32</v>
      </c>
      <c r="H558" s="875">
        <v>464</v>
      </c>
      <c r="I558" s="880">
        <v>2182</v>
      </c>
      <c r="J558" s="906">
        <v>0.25</v>
      </c>
      <c r="K558" s="908">
        <f>I558*J558</f>
        <v>545.5</v>
      </c>
    </row>
    <row r="559" spans="1:11" ht="26.4" x14ac:dyDescent="0.3">
      <c r="A559" s="759"/>
      <c r="B559" s="539" t="s">
        <v>15945</v>
      </c>
      <c r="C559" s="95" t="s">
        <v>15946</v>
      </c>
      <c r="D559" s="161" t="s">
        <v>2533</v>
      </c>
      <c r="E559" s="161" t="s">
        <v>15947</v>
      </c>
      <c r="F559" s="95" t="s">
        <v>15948</v>
      </c>
      <c r="G559" s="540">
        <v>256.19</v>
      </c>
      <c r="H559" s="875"/>
      <c r="I559" s="880"/>
      <c r="J559" s="906"/>
      <c r="K559" s="908"/>
    </row>
    <row r="560" spans="1:11" x14ac:dyDescent="0.3">
      <c r="A560" s="759"/>
      <c r="B560" s="909" t="s">
        <v>6773</v>
      </c>
      <c r="C560" s="910"/>
      <c r="D560" s="910"/>
      <c r="E560" s="910"/>
      <c r="F560" s="910"/>
      <c r="G560" s="541">
        <f>SUM(G558:G559)</f>
        <v>545.51</v>
      </c>
      <c r="H560" s="875"/>
      <c r="I560" s="880"/>
      <c r="J560" s="906"/>
      <c r="K560" s="908"/>
    </row>
    <row r="561" spans="1:11" ht="26.4" x14ac:dyDescent="0.3">
      <c r="A561" s="759" t="s">
        <v>15950</v>
      </c>
      <c r="B561" s="539" t="s">
        <v>15941</v>
      </c>
      <c r="C561" s="95" t="s">
        <v>15942</v>
      </c>
      <c r="D561" s="161" t="s">
        <v>2533</v>
      </c>
      <c r="E561" s="161" t="s">
        <v>15943</v>
      </c>
      <c r="F561" s="98" t="s">
        <v>15944</v>
      </c>
      <c r="G561" s="542">
        <v>289.32</v>
      </c>
      <c r="H561" s="875">
        <v>464</v>
      </c>
      <c r="I561" s="880">
        <v>2182</v>
      </c>
      <c r="J561" s="906">
        <v>0.25</v>
      </c>
      <c r="K561" s="908">
        <f>I561*J561</f>
        <v>545.5</v>
      </c>
    </row>
    <row r="562" spans="1:11" ht="26.4" x14ac:dyDescent="0.3">
      <c r="A562" s="759"/>
      <c r="B562" s="539" t="s">
        <v>15945</v>
      </c>
      <c r="C562" s="95" t="s">
        <v>15946</v>
      </c>
      <c r="D562" s="161" t="s">
        <v>2533</v>
      </c>
      <c r="E562" s="161" t="s">
        <v>15947</v>
      </c>
      <c r="F562" s="95" t="s">
        <v>15948</v>
      </c>
      <c r="G562" s="540">
        <v>256.19</v>
      </c>
      <c r="H562" s="875"/>
      <c r="I562" s="880"/>
      <c r="J562" s="906"/>
      <c r="K562" s="908"/>
    </row>
    <row r="563" spans="1:11" x14ac:dyDescent="0.3">
      <c r="A563" s="759"/>
      <c r="B563" s="909" t="s">
        <v>6773</v>
      </c>
      <c r="C563" s="910"/>
      <c r="D563" s="910"/>
      <c r="E563" s="910"/>
      <c r="F563" s="910"/>
      <c r="G563" s="541">
        <f>SUM(G561:G562)</f>
        <v>545.51</v>
      </c>
      <c r="H563" s="875"/>
      <c r="I563" s="880"/>
      <c r="J563" s="906"/>
      <c r="K563" s="908"/>
    </row>
    <row r="564" spans="1:11" ht="26.4" x14ac:dyDescent="0.3">
      <c r="A564" s="759" t="s">
        <v>15951</v>
      </c>
      <c r="B564" s="539" t="s">
        <v>15941</v>
      </c>
      <c r="C564" s="95" t="s">
        <v>15942</v>
      </c>
      <c r="D564" s="161" t="s">
        <v>2533</v>
      </c>
      <c r="E564" s="161" t="s">
        <v>15943</v>
      </c>
      <c r="F564" s="98" t="s">
        <v>15944</v>
      </c>
      <c r="G564" s="542">
        <v>289.32</v>
      </c>
      <c r="H564" s="875">
        <v>464</v>
      </c>
      <c r="I564" s="880">
        <v>2182</v>
      </c>
      <c r="J564" s="906">
        <v>0.25</v>
      </c>
      <c r="K564" s="908">
        <f>I564*J564</f>
        <v>545.5</v>
      </c>
    </row>
    <row r="565" spans="1:11" ht="26.4" x14ac:dyDescent="0.3">
      <c r="A565" s="759"/>
      <c r="B565" s="539" t="s">
        <v>15945</v>
      </c>
      <c r="C565" s="95" t="s">
        <v>15946</v>
      </c>
      <c r="D565" s="161" t="s">
        <v>2533</v>
      </c>
      <c r="E565" s="161" t="s">
        <v>15947</v>
      </c>
      <c r="F565" s="95" t="s">
        <v>15948</v>
      </c>
      <c r="G565" s="540">
        <v>256.19</v>
      </c>
      <c r="H565" s="875"/>
      <c r="I565" s="880"/>
      <c r="J565" s="906"/>
      <c r="K565" s="908"/>
    </row>
    <row r="566" spans="1:11" x14ac:dyDescent="0.3">
      <c r="A566" s="759"/>
      <c r="B566" s="909" t="s">
        <v>6773</v>
      </c>
      <c r="C566" s="910"/>
      <c r="D566" s="910"/>
      <c r="E566" s="910"/>
      <c r="F566" s="910"/>
      <c r="G566" s="541">
        <f>SUM(G564:G565)</f>
        <v>545.51</v>
      </c>
      <c r="H566" s="875"/>
      <c r="I566" s="880"/>
      <c r="J566" s="906"/>
      <c r="K566" s="908"/>
    </row>
    <row r="567" spans="1:11" ht="11.4" customHeight="1" thickBot="1" x14ac:dyDescent="0.35">
      <c r="A567" s="346"/>
      <c r="B567" s="911" t="s">
        <v>15952</v>
      </c>
      <c r="C567" s="912"/>
      <c r="D567" s="912"/>
      <c r="E567" s="912"/>
      <c r="F567" s="913"/>
      <c r="G567" s="543">
        <f>SUM(G566,G563,G560,G557)</f>
        <v>2182.04</v>
      </c>
      <c r="H567" s="914" t="s">
        <v>15952</v>
      </c>
      <c r="I567" s="915"/>
      <c r="J567" s="915"/>
      <c r="K567" s="544">
        <f>SUM(K555:K566)</f>
        <v>2182</v>
      </c>
    </row>
    <row r="568" spans="1:11" ht="26.4" x14ac:dyDescent="0.3">
      <c r="A568" s="671" t="s">
        <v>15953</v>
      </c>
      <c r="B568" s="545" t="s">
        <v>15941</v>
      </c>
      <c r="C568" s="158" t="s">
        <v>15942</v>
      </c>
      <c r="D568" s="546" t="s">
        <v>2533</v>
      </c>
      <c r="E568" s="546" t="s">
        <v>15943</v>
      </c>
      <c r="F568" s="87" t="s">
        <v>15954</v>
      </c>
      <c r="G568" s="547">
        <v>1443.72</v>
      </c>
      <c r="H568" s="916" t="s">
        <v>15946</v>
      </c>
      <c r="I568" s="879">
        <v>2820</v>
      </c>
      <c r="J568" s="919" t="s">
        <v>6771</v>
      </c>
      <c r="K568" s="921">
        <f>I568</f>
        <v>2820</v>
      </c>
    </row>
    <row r="569" spans="1:11" ht="26.4" x14ac:dyDescent="0.3">
      <c r="A569" s="671"/>
      <c r="B569" s="539" t="s">
        <v>15945</v>
      </c>
      <c r="C569" s="95" t="s">
        <v>15946</v>
      </c>
      <c r="D569" s="161" t="s">
        <v>2533</v>
      </c>
      <c r="E569" s="161" t="s">
        <v>15947</v>
      </c>
      <c r="F569" s="95" t="s">
        <v>15955</v>
      </c>
      <c r="G569" s="548">
        <v>1376.22</v>
      </c>
      <c r="H569" s="875"/>
      <c r="I569" s="880"/>
      <c r="J569" s="882"/>
      <c r="K569" s="908"/>
    </row>
    <row r="570" spans="1:11" ht="53.4" customHeight="1" thickBot="1" x14ac:dyDescent="0.35">
      <c r="A570" s="674"/>
      <c r="B570" s="923" t="s">
        <v>6773</v>
      </c>
      <c r="C570" s="924"/>
      <c r="D570" s="924"/>
      <c r="E570" s="924"/>
      <c r="F570" s="925"/>
      <c r="G570" s="549">
        <f>SUM(G568:G569)</f>
        <v>2819.94</v>
      </c>
      <c r="H570" s="917"/>
      <c r="I570" s="918"/>
      <c r="J570" s="920"/>
      <c r="K570" s="922"/>
    </row>
    <row r="571" spans="1:11" ht="15" thickBot="1" x14ac:dyDescent="0.35">
      <c r="A571" s="926" t="s">
        <v>6777</v>
      </c>
      <c r="B571" s="927"/>
      <c r="C571" s="927"/>
      <c r="D571" s="927"/>
      <c r="E571" s="927"/>
      <c r="F571" s="927"/>
      <c r="G571" s="552">
        <f>SUM(G570,G566,G563,G560,G557)</f>
        <v>5001.9800000000005</v>
      </c>
      <c r="H571" s="926" t="s">
        <v>6777</v>
      </c>
      <c r="I571" s="927"/>
      <c r="J571" s="928"/>
      <c r="K571" s="553">
        <f>SUM(K568,K567)</f>
        <v>5002</v>
      </c>
    </row>
    <row r="572" spans="1:11" x14ac:dyDescent="0.3">
      <c r="E572" s="54"/>
      <c r="G572" s="54"/>
      <c r="H572" s="55"/>
      <c r="I572" s="54"/>
      <c r="K572" s="56"/>
    </row>
    <row r="573" spans="1:11" ht="4.8" customHeight="1" x14ac:dyDescent="0.3">
      <c r="E573" s="54"/>
      <c r="G573" s="54"/>
      <c r="H573" s="55"/>
      <c r="I573" s="54"/>
      <c r="K573" s="56"/>
    </row>
    <row r="574" spans="1:11" ht="27" customHeight="1" x14ac:dyDescent="0.3">
      <c r="A574" s="632" t="s">
        <v>15956</v>
      </c>
      <c r="B574" s="632"/>
      <c r="C574" s="632"/>
      <c r="D574" s="632"/>
      <c r="E574" s="632"/>
      <c r="F574" s="632"/>
      <c r="G574" s="632"/>
      <c r="H574" s="632"/>
      <c r="I574" s="632"/>
      <c r="J574" s="632"/>
      <c r="K574" s="554"/>
    </row>
    <row r="575" spans="1:11" ht="15" thickBot="1" x14ac:dyDescent="0.35">
      <c r="A575" s="617" t="s">
        <v>15957</v>
      </c>
      <c r="B575" s="617"/>
      <c r="C575" s="617"/>
      <c r="D575" s="617"/>
      <c r="E575" s="617"/>
      <c r="F575" s="617"/>
      <c r="G575" s="617"/>
      <c r="H575" s="617"/>
      <c r="I575" s="617"/>
      <c r="J575" s="617"/>
      <c r="K575" s="554"/>
    </row>
    <row r="576" spans="1:11" x14ac:dyDescent="0.3">
      <c r="A576" s="899" t="s">
        <v>6759</v>
      </c>
      <c r="B576" s="645" t="s">
        <v>6760</v>
      </c>
      <c r="C576" s="646"/>
      <c r="D576" s="646"/>
      <c r="E576" s="646"/>
      <c r="F576" s="646"/>
      <c r="G576" s="647"/>
      <c r="H576" s="648" t="s">
        <v>6761</v>
      </c>
      <c r="I576" s="649"/>
      <c r="J576" s="649"/>
      <c r="K576" s="650"/>
    </row>
    <row r="577" spans="1:11" ht="42.6" thickBot="1" x14ac:dyDescent="0.35">
      <c r="A577" s="929"/>
      <c r="B577" s="80" t="s">
        <v>6762</v>
      </c>
      <c r="C577" s="81" t="s">
        <v>6763</v>
      </c>
      <c r="D577" s="81" t="s">
        <v>6764</v>
      </c>
      <c r="E577" s="81" t="s">
        <v>6781</v>
      </c>
      <c r="F577" s="81" t="s">
        <v>6766</v>
      </c>
      <c r="G577" s="82" t="s">
        <v>6967</v>
      </c>
      <c r="H577" s="80" t="s">
        <v>6763</v>
      </c>
      <c r="I577" s="81" t="s">
        <v>6781</v>
      </c>
      <c r="J577" s="81" t="s">
        <v>6766</v>
      </c>
      <c r="K577" s="82" t="s">
        <v>6967</v>
      </c>
    </row>
    <row r="578" spans="1:11" ht="66" x14ac:dyDescent="0.3">
      <c r="A578" s="555" t="s">
        <v>11239</v>
      </c>
      <c r="B578" s="522">
        <v>3603</v>
      </c>
      <c r="C578" s="523" t="s">
        <v>15958</v>
      </c>
      <c r="D578" s="524" t="s">
        <v>1014</v>
      </c>
      <c r="E578" s="556">
        <v>3829</v>
      </c>
      <c r="F578" s="557" t="s">
        <v>15959</v>
      </c>
      <c r="G578" s="558" t="s">
        <v>15960</v>
      </c>
      <c r="H578" s="559" t="s">
        <v>15961</v>
      </c>
      <c r="I578" s="560" t="s">
        <v>15960</v>
      </c>
      <c r="J578" s="557" t="s">
        <v>6771</v>
      </c>
      <c r="K578" s="561">
        <f>I578*1</f>
        <v>1476</v>
      </c>
    </row>
    <row r="579" spans="1:11" ht="146.4" thickBot="1" x14ac:dyDescent="0.35">
      <c r="A579" s="562" t="s">
        <v>15962</v>
      </c>
      <c r="B579" s="550">
        <v>3603</v>
      </c>
      <c r="C579" s="563" t="s">
        <v>15958</v>
      </c>
      <c r="D579" s="551" t="s">
        <v>1014</v>
      </c>
      <c r="E579" s="551">
        <v>3829</v>
      </c>
      <c r="F579" s="564" t="s">
        <v>15963</v>
      </c>
      <c r="G579" s="565" t="s">
        <v>15964</v>
      </c>
      <c r="H579" s="566" t="s">
        <v>15958</v>
      </c>
      <c r="I579" s="567" t="s">
        <v>15964</v>
      </c>
      <c r="J579" s="564" t="s">
        <v>6771</v>
      </c>
      <c r="K579" s="568">
        <f>I579*1</f>
        <v>2353</v>
      </c>
    </row>
    <row r="580" spans="1:11" ht="15" thickBot="1" x14ac:dyDescent="0.35">
      <c r="A580" s="930" t="s">
        <v>6773</v>
      </c>
      <c r="B580" s="931"/>
      <c r="C580" s="931"/>
      <c r="D580" s="931"/>
      <c r="E580" s="931"/>
      <c r="F580" s="931"/>
      <c r="G580" s="569">
        <f>G578+G579</f>
        <v>3829</v>
      </c>
      <c r="H580" s="930" t="s">
        <v>6773</v>
      </c>
      <c r="I580" s="931"/>
      <c r="J580" s="932"/>
      <c r="K580" s="120">
        <f>SUM(K578:K579)</f>
        <v>3829</v>
      </c>
    </row>
    <row r="581" spans="1:11" x14ac:dyDescent="0.3">
      <c r="A581" s="570"/>
      <c r="B581" s="570"/>
      <c r="C581" s="570"/>
      <c r="D581" s="570"/>
      <c r="E581" s="571"/>
      <c r="F581" s="570"/>
      <c r="G581" s="571"/>
      <c r="H581" s="572"/>
      <c r="I581" s="571"/>
      <c r="J581" s="570"/>
      <c r="K581" s="554"/>
    </row>
    <row r="582" spans="1:11" ht="8.4" customHeight="1" x14ac:dyDescent="0.3">
      <c r="A582" s="570"/>
      <c r="B582" s="570"/>
      <c r="C582" s="570"/>
      <c r="D582" s="570"/>
      <c r="E582" s="571"/>
      <c r="F582" s="570"/>
      <c r="G582" s="571"/>
      <c r="H582" s="572"/>
      <c r="I582" s="571"/>
      <c r="J582" s="570"/>
      <c r="K582" s="554"/>
    </row>
    <row r="583" spans="1:11" ht="27" customHeight="1" x14ac:dyDescent="0.3">
      <c r="A583" s="632" t="s">
        <v>15965</v>
      </c>
      <c r="B583" s="632"/>
      <c r="C583" s="632"/>
      <c r="D583" s="632"/>
      <c r="E583" s="632"/>
      <c r="F583" s="632"/>
      <c r="G583" s="632"/>
      <c r="H583" s="632"/>
      <c r="I583" s="632"/>
      <c r="J583" s="632"/>
      <c r="K583" s="632"/>
    </row>
    <row r="584" spans="1:11" ht="15" thickBot="1" x14ac:dyDescent="0.35">
      <c r="A584" s="617" t="s">
        <v>15966</v>
      </c>
      <c r="B584" s="617"/>
      <c r="C584" s="617"/>
      <c r="D584" s="617"/>
      <c r="E584" s="617"/>
      <c r="F584" s="617"/>
      <c r="G584" s="617"/>
      <c r="H584" s="617"/>
      <c r="I584" s="617"/>
      <c r="J584" s="617"/>
      <c r="K584" s="617"/>
    </row>
    <row r="585" spans="1:11" x14ac:dyDescent="0.3">
      <c r="A585" s="656" t="s">
        <v>6759</v>
      </c>
      <c r="B585" s="611" t="s">
        <v>6760</v>
      </c>
      <c r="C585" s="612"/>
      <c r="D585" s="612"/>
      <c r="E585" s="612"/>
      <c r="F585" s="612"/>
      <c r="G585" s="613"/>
      <c r="H585" s="614" t="s">
        <v>6761</v>
      </c>
      <c r="I585" s="615"/>
      <c r="J585" s="615"/>
      <c r="K585" s="616"/>
    </row>
    <row r="586" spans="1:11" ht="42.6" thickBot="1" x14ac:dyDescent="0.35">
      <c r="A586" s="657"/>
      <c r="B586" s="176" t="s">
        <v>6762</v>
      </c>
      <c r="C586" s="174" t="s">
        <v>6936</v>
      </c>
      <c r="D586" s="174" t="s">
        <v>6764</v>
      </c>
      <c r="E586" s="174" t="s">
        <v>6781</v>
      </c>
      <c r="F586" s="174" t="s">
        <v>6766</v>
      </c>
      <c r="G586" s="175" t="s">
        <v>6767</v>
      </c>
      <c r="H586" s="176" t="s">
        <v>6763</v>
      </c>
      <c r="I586" s="174" t="s">
        <v>6781</v>
      </c>
      <c r="J586" s="174" t="s">
        <v>6766</v>
      </c>
      <c r="K586" s="175" t="s">
        <v>6967</v>
      </c>
    </row>
    <row r="587" spans="1:11" x14ac:dyDescent="0.3">
      <c r="A587" s="803" t="s">
        <v>15967</v>
      </c>
      <c r="B587" s="522">
        <v>889</v>
      </c>
      <c r="C587" s="524">
        <v>417</v>
      </c>
      <c r="D587" s="524" t="s">
        <v>1014</v>
      </c>
      <c r="E587" s="524">
        <v>1331</v>
      </c>
      <c r="F587" s="573" t="s">
        <v>6944</v>
      </c>
      <c r="G587" s="574">
        <f>E587/4</f>
        <v>332.75</v>
      </c>
      <c r="H587" s="934" t="s">
        <v>15968</v>
      </c>
      <c r="I587" s="935">
        <v>663</v>
      </c>
      <c r="J587" s="936" t="s">
        <v>6771</v>
      </c>
      <c r="K587" s="937">
        <f>I587</f>
        <v>663</v>
      </c>
    </row>
    <row r="588" spans="1:11" x14ac:dyDescent="0.3">
      <c r="A588" s="671"/>
      <c r="B588" s="367">
        <v>889</v>
      </c>
      <c r="C588" s="369">
        <v>418</v>
      </c>
      <c r="D588" s="369" t="s">
        <v>1014</v>
      </c>
      <c r="E588" s="369">
        <v>1320</v>
      </c>
      <c r="F588" s="93" t="s">
        <v>6944</v>
      </c>
      <c r="G588" s="575">
        <f>E588/4</f>
        <v>330</v>
      </c>
      <c r="H588" s="934"/>
      <c r="I588" s="935"/>
      <c r="J588" s="936"/>
      <c r="K588" s="937"/>
    </row>
    <row r="589" spans="1:11" x14ac:dyDescent="0.3">
      <c r="A589" s="933"/>
      <c r="B589" s="938" t="s">
        <v>14841</v>
      </c>
      <c r="C589" s="939"/>
      <c r="D589" s="939"/>
      <c r="E589" s="939"/>
      <c r="F589" s="940"/>
      <c r="G589" s="576">
        <f>SUM(G587:G588)</f>
        <v>662.75</v>
      </c>
      <c r="H589" s="874"/>
      <c r="I589" s="879"/>
      <c r="J589" s="881"/>
      <c r="K589" s="921"/>
    </row>
    <row r="590" spans="1:11" x14ac:dyDescent="0.3">
      <c r="A590" s="941" t="s">
        <v>15969</v>
      </c>
      <c r="B590" s="367">
        <v>889</v>
      </c>
      <c r="C590" s="369">
        <v>417</v>
      </c>
      <c r="D590" s="369" t="s">
        <v>1014</v>
      </c>
      <c r="E590" s="369">
        <v>1331</v>
      </c>
      <c r="F590" s="93" t="s">
        <v>15970</v>
      </c>
      <c r="G590" s="575">
        <f>E590/8*3</f>
        <v>499.125</v>
      </c>
      <c r="H590" s="917" t="s">
        <v>15971</v>
      </c>
      <c r="I590" s="918">
        <v>1988</v>
      </c>
      <c r="J590" s="920" t="s">
        <v>6956</v>
      </c>
      <c r="K590" s="922">
        <f>I590/2</f>
        <v>994</v>
      </c>
    </row>
    <row r="591" spans="1:11" x14ac:dyDescent="0.3">
      <c r="A591" s="671"/>
      <c r="B591" s="367">
        <v>889</v>
      </c>
      <c r="C591" s="369">
        <v>418</v>
      </c>
      <c r="D591" s="369" t="s">
        <v>1014</v>
      </c>
      <c r="E591" s="369">
        <v>1320</v>
      </c>
      <c r="F591" s="93" t="s">
        <v>15970</v>
      </c>
      <c r="G591" s="575">
        <f>E591/8*3</f>
        <v>495</v>
      </c>
      <c r="H591" s="934"/>
      <c r="I591" s="935"/>
      <c r="J591" s="936"/>
      <c r="K591" s="937"/>
    </row>
    <row r="592" spans="1:11" x14ac:dyDescent="0.3">
      <c r="A592" s="933"/>
      <c r="B592" s="938" t="s">
        <v>14841</v>
      </c>
      <c r="C592" s="939"/>
      <c r="D592" s="939"/>
      <c r="E592" s="939"/>
      <c r="F592" s="940"/>
      <c r="G592" s="576">
        <f>SUM(G590:G591)</f>
        <v>994.125</v>
      </c>
      <c r="H592" s="874"/>
      <c r="I592" s="879"/>
      <c r="J592" s="881"/>
      <c r="K592" s="921"/>
    </row>
    <row r="593" spans="1:11" x14ac:dyDescent="0.3">
      <c r="A593" s="941" t="s">
        <v>15972</v>
      </c>
      <c r="B593" s="367">
        <v>889</v>
      </c>
      <c r="C593" s="369">
        <v>417</v>
      </c>
      <c r="D593" s="369" t="s">
        <v>1014</v>
      </c>
      <c r="E593" s="369">
        <v>1331</v>
      </c>
      <c r="F593" s="93" t="s">
        <v>15970</v>
      </c>
      <c r="G593" s="575">
        <f>E593/8*3</f>
        <v>499.125</v>
      </c>
      <c r="H593" s="917" t="s">
        <v>15971</v>
      </c>
      <c r="I593" s="918">
        <v>1988</v>
      </c>
      <c r="J593" s="920" t="s">
        <v>6956</v>
      </c>
      <c r="K593" s="922">
        <f>I593/2</f>
        <v>994</v>
      </c>
    </row>
    <row r="594" spans="1:11" x14ac:dyDescent="0.3">
      <c r="A594" s="671"/>
      <c r="B594" s="367">
        <v>889</v>
      </c>
      <c r="C594" s="369">
        <v>418</v>
      </c>
      <c r="D594" s="369" t="s">
        <v>1014</v>
      </c>
      <c r="E594" s="369">
        <v>1320</v>
      </c>
      <c r="F594" s="93" t="s">
        <v>15970</v>
      </c>
      <c r="G594" s="575">
        <f>E594/8*3</f>
        <v>495</v>
      </c>
      <c r="H594" s="934"/>
      <c r="I594" s="935"/>
      <c r="J594" s="936"/>
      <c r="K594" s="937"/>
    </row>
    <row r="595" spans="1:11" ht="15" thickBot="1" x14ac:dyDescent="0.35">
      <c r="A595" s="671"/>
      <c r="B595" s="942" t="s">
        <v>14841</v>
      </c>
      <c r="C595" s="943"/>
      <c r="D595" s="943"/>
      <c r="E595" s="943"/>
      <c r="F595" s="944"/>
      <c r="G595" s="577">
        <f>SUM(G593:G594)</f>
        <v>994.125</v>
      </c>
      <c r="H595" s="934"/>
      <c r="I595" s="935"/>
      <c r="J595" s="936"/>
      <c r="K595" s="937"/>
    </row>
    <row r="596" spans="1:11" ht="15" thickBot="1" x14ac:dyDescent="0.35">
      <c r="A596" s="595" t="s">
        <v>15973</v>
      </c>
      <c r="B596" s="596"/>
      <c r="C596" s="596"/>
      <c r="D596" s="596"/>
      <c r="E596" s="596"/>
      <c r="F596" s="677"/>
      <c r="G596" s="578">
        <f>G589+G592+G595</f>
        <v>2651</v>
      </c>
      <c r="H596" s="947" t="s">
        <v>15973</v>
      </c>
      <c r="I596" s="948"/>
      <c r="J596" s="948"/>
      <c r="K596" s="579">
        <f>SUM(K587:K595)</f>
        <v>2651</v>
      </c>
    </row>
    <row r="597" spans="1:11" x14ac:dyDescent="0.3">
      <c r="E597" s="54"/>
      <c r="G597" s="54"/>
      <c r="H597" s="55"/>
      <c r="I597" s="54"/>
      <c r="K597" s="56"/>
    </row>
    <row r="598" spans="1:11" ht="7.8" customHeight="1" x14ac:dyDescent="0.3">
      <c r="E598" s="54"/>
      <c r="G598" s="54"/>
      <c r="H598" s="55"/>
      <c r="I598" s="54"/>
      <c r="K598" s="56"/>
    </row>
    <row r="599" spans="1:11" ht="30.6" customHeight="1" x14ac:dyDescent="0.3">
      <c r="A599" s="632" t="s">
        <v>15974</v>
      </c>
      <c r="B599" s="632"/>
      <c r="C599" s="632"/>
      <c r="D599" s="632"/>
      <c r="E599" s="632"/>
      <c r="F599" s="632"/>
      <c r="G599" s="632"/>
      <c r="H599" s="632"/>
      <c r="I599" s="632"/>
      <c r="J599" s="632"/>
      <c r="K599" s="632"/>
    </row>
    <row r="600" spans="1:11" ht="15" thickBot="1" x14ac:dyDescent="0.35">
      <c r="A600" s="617" t="s">
        <v>15975</v>
      </c>
      <c r="B600" s="617"/>
      <c r="C600" s="617"/>
      <c r="D600" s="617"/>
      <c r="E600" s="617"/>
      <c r="F600" s="617"/>
      <c r="G600" s="617"/>
      <c r="H600" s="617"/>
      <c r="I600" s="617"/>
      <c r="J600" s="617"/>
      <c r="K600" s="617"/>
    </row>
    <row r="601" spans="1:11" x14ac:dyDescent="0.3">
      <c r="A601" s="752" t="s">
        <v>6759</v>
      </c>
      <c r="B601" s="721" t="s">
        <v>6760</v>
      </c>
      <c r="C601" s="722"/>
      <c r="D601" s="722"/>
      <c r="E601" s="722"/>
      <c r="F601" s="722"/>
      <c r="G601" s="723"/>
      <c r="H601" s="724" t="s">
        <v>6761</v>
      </c>
      <c r="I601" s="725"/>
      <c r="J601" s="725"/>
      <c r="K601" s="726"/>
    </row>
    <row r="602" spans="1:11" ht="40.200000000000003" thickBot="1" x14ac:dyDescent="0.35">
      <c r="A602" s="753"/>
      <c r="B602" s="113" t="s">
        <v>6762</v>
      </c>
      <c r="C602" s="115" t="s">
        <v>6936</v>
      </c>
      <c r="D602" s="115" t="s">
        <v>6764</v>
      </c>
      <c r="E602" s="115" t="s">
        <v>6765</v>
      </c>
      <c r="F602" s="115" t="s">
        <v>6766</v>
      </c>
      <c r="G602" s="135" t="s">
        <v>6767</v>
      </c>
      <c r="H602" s="113" t="s">
        <v>6763</v>
      </c>
      <c r="I602" s="115" t="s">
        <v>6765</v>
      </c>
      <c r="J602" s="115" t="s">
        <v>6766</v>
      </c>
      <c r="K602" s="135" t="s">
        <v>6767</v>
      </c>
    </row>
    <row r="603" spans="1:11" x14ac:dyDescent="0.3">
      <c r="A603" s="949" t="s">
        <v>15976</v>
      </c>
      <c r="B603" s="580">
        <v>4206</v>
      </c>
      <c r="C603" s="581" t="s">
        <v>15977</v>
      </c>
      <c r="D603" s="582" t="s">
        <v>2533</v>
      </c>
      <c r="E603" s="582">
        <v>377</v>
      </c>
      <c r="F603" s="204" t="s">
        <v>6956</v>
      </c>
      <c r="G603" s="583">
        <v>188.5</v>
      </c>
      <c r="H603" s="202" t="s">
        <v>15978</v>
      </c>
      <c r="I603" s="203">
        <v>533</v>
      </c>
      <c r="J603" s="204" t="s">
        <v>6771</v>
      </c>
      <c r="K603" s="209">
        <v>533</v>
      </c>
    </row>
    <row r="604" spans="1:11" x14ac:dyDescent="0.3">
      <c r="A604" s="949"/>
      <c r="B604" s="584">
        <v>744</v>
      </c>
      <c r="C604" s="585" t="s">
        <v>15979</v>
      </c>
      <c r="D604" s="586" t="s">
        <v>15980</v>
      </c>
      <c r="E604" s="586">
        <v>738</v>
      </c>
      <c r="F604" s="60" t="s">
        <v>6956</v>
      </c>
      <c r="G604" s="587">
        <f>E604*1/2</f>
        <v>369</v>
      </c>
      <c r="H604" s="142" t="s">
        <v>15981</v>
      </c>
      <c r="I604" s="57">
        <v>17</v>
      </c>
      <c r="J604" s="60" t="s">
        <v>6771</v>
      </c>
      <c r="K604" s="213">
        <v>17</v>
      </c>
    </row>
    <row r="605" spans="1:11" x14ac:dyDescent="0.3">
      <c r="A605" s="950"/>
      <c r="B605" s="938" t="s">
        <v>14841</v>
      </c>
      <c r="C605" s="939"/>
      <c r="D605" s="939"/>
      <c r="E605" s="939"/>
      <c r="F605" s="940"/>
      <c r="G605" s="417">
        <f>SUM(G603:G604)</f>
        <v>557.5</v>
      </c>
      <c r="H605" s="622" t="s">
        <v>14841</v>
      </c>
      <c r="I605" s="623"/>
      <c r="J605" s="623"/>
      <c r="K605" s="144">
        <f>SUM(K603:K604)</f>
        <v>550</v>
      </c>
    </row>
    <row r="606" spans="1:11" x14ac:dyDescent="0.3">
      <c r="A606" s="941" t="s">
        <v>15982</v>
      </c>
      <c r="B606" s="584">
        <v>4206</v>
      </c>
      <c r="C606" s="585" t="s">
        <v>15977</v>
      </c>
      <c r="D606" s="586" t="s">
        <v>2533</v>
      </c>
      <c r="E606" s="586">
        <v>377</v>
      </c>
      <c r="F606" s="60" t="s">
        <v>6956</v>
      </c>
      <c r="G606" s="587">
        <v>188.5</v>
      </c>
      <c r="H606" s="142" t="s">
        <v>15983</v>
      </c>
      <c r="I606" s="57">
        <v>343</v>
      </c>
      <c r="J606" s="60" t="s">
        <v>6771</v>
      </c>
      <c r="K606" s="213">
        <v>343</v>
      </c>
    </row>
    <row r="607" spans="1:11" x14ac:dyDescent="0.3">
      <c r="A607" s="671"/>
      <c r="B607" s="584">
        <v>744</v>
      </c>
      <c r="C607" s="585" t="s">
        <v>15979</v>
      </c>
      <c r="D607" s="586" t="s">
        <v>15980</v>
      </c>
      <c r="E607" s="586">
        <v>738</v>
      </c>
      <c r="F607" s="60" t="s">
        <v>6956</v>
      </c>
      <c r="G607" s="587">
        <v>369</v>
      </c>
      <c r="H607" s="142" t="s">
        <v>15984</v>
      </c>
      <c r="I607" s="57">
        <v>207</v>
      </c>
      <c r="J607" s="60" t="s">
        <v>6771</v>
      </c>
      <c r="K607" s="213">
        <v>207</v>
      </c>
    </row>
    <row r="608" spans="1:11" ht="15" thickBot="1" x14ac:dyDescent="0.35">
      <c r="A608" s="671"/>
      <c r="B608" s="942" t="s">
        <v>14841</v>
      </c>
      <c r="C608" s="943"/>
      <c r="D608" s="943"/>
      <c r="E608" s="943"/>
      <c r="F608" s="944"/>
      <c r="G608" s="588">
        <f>SUM(G606:G607)</f>
        <v>557.5</v>
      </c>
      <c r="H608" s="675" t="s">
        <v>14841</v>
      </c>
      <c r="I608" s="676"/>
      <c r="J608" s="676"/>
      <c r="K608" s="589">
        <f>SUM(K606:K607)</f>
        <v>550</v>
      </c>
    </row>
    <row r="609" spans="1:11" ht="15" thickBot="1" x14ac:dyDescent="0.35">
      <c r="A609" s="595" t="s">
        <v>15973</v>
      </c>
      <c r="B609" s="596"/>
      <c r="C609" s="596"/>
      <c r="D609" s="596"/>
      <c r="E609" s="596"/>
      <c r="F609" s="677"/>
      <c r="G609" s="432">
        <f>SUM(G608,G605)</f>
        <v>1115</v>
      </c>
      <c r="H609" s="945" t="s">
        <v>15985</v>
      </c>
      <c r="I609" s="946"/>
      <c r="J609" s="946"/>
      <c r="K609" s="590">
        <v>1110</v>
      </c>
    </row>
    <row r="611" spans="1:11" ht="16.2" x14ac:dyDescent="0.3">
      <c r="A611" s="67" t="s">
        <v>15986</v>
      </c>
    </row>
    <row r="613" spans="1:11" x14ac:dyDescent="0.3">
      <c r="A613" s="678" t="s">
        <v>6755</v>
      </c>
      <c r="B613" s="678"/>
      <c r="C613" s="678"/>
      <c r="D613" s="678"/>
      <c r="E613" s="678"/>
      <c r="F613" s="678"/>
      <c r="G613" s="678"/>
      <c r="H613" s="678"/>
      <c r="I613" s="678"/>
      <c r="J613" s="678"/>
      <c r="K613" s="678"/>
    </row>
    <row r="614" spans="1:11" x14ac:dyDescent="0.3">
      <c r="A614" s="678" t="s">
        <v>6756</v>
      </c>
      <c r="B614" s="678"/>
      <c r="C614" s="678"/>
      <c r="D614" s="678"/>
      <c r="E614" s="678"/>
      <c r="F614" s="678"/>
      <c r="G614" s="678"/>
      <c r="H614" s="678"/>
      <c r="I614" s="678"/>
      <c r="J614" s="678"/>
      <c r="K614" s="678"/>
    </row>
    <row r="615" spans="1:11" x14ac:dyDescent="0.3">
      <c r="A615" s="591"/>
      <c r="B615" s="591"/>
      <c r="C615" s="591"/>
      <c r="D615" s="591"/>
      <c r="E615" s="591"/>
      <c r="F615" s="591"/>
      <c r="G615" s="591"/>
      <c r="H615" s="591"/>
      <c r="I615" s="591"/>
      <c r="J615" s="591"/>
      <c r="K615" s="591"/>
    </row>
    <row r="616" spans="1:11" ht="6" customHeight="1" x14ac:dyDescent="0.3">
      <c r="A616" s="591"/>
      <c r="B616" s="591"/>
      <c r="C616" s="591"/>
      <c r="D616" s="591"/>
      <c r="E616" s="591"/>
      <c r="F616" s="591"/>
      <c r="G616" s="591"/>
      <c r="H616" s="591"/>
      <c r="I616" s="591"/>
      <c r="J616" s="591"/>
      <c r="K616" s="591"/>
    </row>
    <row r="617" spans="1:11" hidden="1" x14ac:dyDescent="0.3">
      <c r="E617" s="54"/>
      <c r="G617" s="54"/>
      <c r="H617" s="55"/>
      <c r="I617" s="54"/>
      <c r="K617" s="56"/>
    </row>
    <row r="618" spans="1:11" ht="35.4" customHeight="1" x14ac:dyDescent="0.3">
      <c r="A618" s="632" t="s">
        <v>16465</v>
      </c>
      <c r="B618" s="632"/>
      <c r="C618" s="632"/>
      <c r="D618" s="632"/>
      <c r="E618" s="632"/>
      <c r="F618" s="632"/>
      <c r="G618" s="632"/>
      <c r="H618" s="632"/>
      <c r="I618" s="632"/>
      <c r="J618" s="632"/>
      <c r="K618" s="632"/>
    </row>
    <row r="619" spans="1:11" ht="15" thickBot="1" x14ac:dyDescent="0.35">
      <c r="A619" s="617" t="s">
        <v>16466</v>
      </c>
      <c r="B619" s="617"/>
      <c r="C619" s="617"/>
      <c r="D619" s="617"/>
      <c r="E619" s="617"/>
      <c r="F619" s="617"/>
      <c r="G619" s="617"/>
      <c r="H619" s="617"/>
      <c r="I619" s="617"/>
      <c r="J619" s="617"/>
      <c r="K619" s="617"/>
    </row>
    <row r="620" spans="1:11" x14ac:dyDescent="0.3">
      <c r="A620" s="730" t="s">
        <v>6759</v>
      </c>
      <c r="B620" s="611" t="s">
        <v>6760</v>
      </c>
      <c r="C620" s="612"/>
      <c r="D620" s="612"/>
      <c r="E620" s="612"/>
      <c r="F620" s="612"/>
      <c r="G620" s="613"/>
      <c r="H620" s="614" t="s">
        <v>6761</v>
      </c>
      <c r="I620" s="615"/>
      <c r="J620" s="615"/>
      <c r="K620" s="616"/>
    </row>
    <row r="621" spans="1:11" ht="42.6" thickBot="1" x14ac:dyDescent="0.35">
      <c r="A621" s="731"/>
      <c r="B621" s="176" t="s">
        <v>6762</v>
      </c>
      <c r="C621" s="174" t="s">
        <v>6936</v>
      </c>
      <c r="D621" s="174" t="s">
        <v>6764</v>
      </c>
      <c r="E621" s="174" t="s">
        <v>6781</v>
      </c>
      <c r="F621" s="174" t="s">
        <v>6766</v>
      </c>
      <c r="G621" s="175" t="s">
        <v>6767</v>
      </c>
      <c r="H621" s="176" t="s">
        <v>6763</v>
      </c>
      <c r="I621" s="174" t="s">
        <v>6781</v>
      </c>
      <c r="J621" s="174" t="s">
        <v>6766</v>
      </c>
      <c r="K621" s="175" t="s">
        <v>6967</v>
      </c>
    </row>
    <row r="622" spans="1:11" ht="105.6" x14ac:dyDescent="0.3">
      <c r="A622" s="157" t="s">
        <v>16467</v>
      </c>
      <c r="B622" s="522">
        <v>6164</v>
      </c>
      <c r="C622" s="203" t="s">
        <v>16468</v>
      </c>
      <c r="D622" s="524" t="s">
        <v>1014</v>
      </c>
      <c r="E622" s="524">
        <v>5059</v>
      </c>
      <c r="F622" s="204" t="s">
        <v>6956</v>
      </c>
      <c r="G622" s="968">
        <f>E622/2</f>
        <v>2529.5</v>
      </c>
      <c r="H622" s="137" t="s">
        <v>16469</v>
      </c>
      <c r="I622" s="362">
        <v>2530</v>
      </c>
      <c r="J622" s="969" t="s">
        <v>6771</v>
      </c>
      <c r="K622" s="141">
        <f>I622</f>
        <v>2530</v>
      </c>
    </row>
    <row r="623" spans="1:11" ht="106.2" thickBot="1" x14ac:dyDescent="0.35">
      <c r="A623" s="162" t="s">
        <v>16470</v>
      </c>
      <c r="B623" s="592">
        <v>6164</v>
      </c>
      <c r="C623" s="152" t="s">
        <v>16468</v>
      </c>
      <c r="D623" s="593" t="s">
        <v>1014</v>
      </c>
      <c r="E623" s="593">
        <v>5059</v>
      </c>
      <c r="F623" s="153" t="s">
        <v>6956</v>
      </c>
      <c r="G623" s="970">
        <f>E623/2</f>
        <v>2529.5</v>
      </c>
      <c r="H623" s="163" t="s">
        <v>16471</v>
      </c>
      <c r="I623" s="593">
        <v>2529</v>
      </c>
      <c r="J623" s="153" t="s">
        <v>6771</v>
      </c>
      <c r="K623" s="145">
        <f>I623</f>
        <v>2529</v>
      </c>
    </row>
    <row r="624" spans="1:11" ht="15" thickBot="1" x14ac:dyDescent="0.35">
      <c r="A624" s="688" t="s">
        <v>6773</v>
      </c>
      <c r="B624" s="728"/>
      <c r="C624" s="728"/>
      <c r="D624" s="728"/>
      <c r="E624" s="728"/>
      <c r="F624" s="728"/>
      <c r="G624" s="971">
        <f>SUM(G622:G623)</f>
        <v>5059</v>
      </c>
      <c r="H624" s="727" t="s">
        <v>6773</v>
      </c>
      <c r="I624" s="728"/>
      <c r="J624" s="728"/>
      <c r="K624" s="972">
        <f>SUM(K622:K623)</f>
        <v>5059</v>
      </c>
    </row>
    <row r="625" spans="1:11" x14ac:dyDescent="0.3">
      <c r="E625" s="54"/>
      <c r="G625" s="54"/>
      <c r="H625" s="55"/>
      <c r="I625" s="54"/>
      <c r="K625" s="56"/>
    </row>
    <row r="626" spans="1:11" x14ac:dyDescent="0.3">
      <c r="E626" s="54"/>
      <c r="G626" s="54"/>
      <c r="H626" s="55"/>
      <c r="I626" s="54"/>
      <c r="K626" s="56"/>
    </row>
    <row r="627" spans="1:11" ht="27" customHeight="1" x14ac:dyDescent="0.3">
      <c r="A627" s="632" t="s">
        <v>16472</v>
      </c>
      <c r="B627" s="632"/>
      <c r="C627" s="632"/>
      <c r="D627" s="632"/>
      <c r="E627" s="632"/>
      <c r="F627" s="632"/>
      <c r="G627" s="632"/>
      <c r="H627" s="632"/>
      <c r="I627" s="632"/>
      <c r="J627" s="632"/>
      <c r="K627" s="632"/>
    </row>
    <row r="628" spans="1:11" ht="15" thickBot="1" x14ac:dyDescent="0.35">
      <c r="A628" s="532" t="s">
        <v>16473</v>
      </c>
      <c r="B628" s="532"/>
      <c r="C628" s="532"/>
      <c r="D628" s="532"/>
      <c r="E628" s="532"/>
      <c r="F628" s="532"/>
      <c r="G628" s="532"/>
      <c r="H628" s="532"/>
      <c r="I628" s="532"/>
      <c r="J628" s="532"/>
      <c r="K628" s="532"/>
    </row>
    <row r="629" spans="1:11" x14ac:dyDescent="0.3">
      <c r="A629" s="899" t="s">
        <v>6759</v>
      </c>
      <c r="B629" s="645" t="s">
        <v>6760</v>
      </c>
      <c r="C629" s="646"/>
      <c r="D629" s="646"/>
      <c r="E629" s="646"/>
      <c r="F629" s="646"/>
      <c r="G629" s="754"/>
      <c r="H629" s="648" t="s">
        <v>6761</v>
      </c>
      <c r="I629" s="649"/>
      <c r="J629" s="649"/>
      <c r="K629" s="650"/>
    </row>
    <row r="630" spans="1:11" ht="42.6" thickBot="1" x14ac:dyDescent="0.35">
      <c r="A630" s="900"/>
      <c r="B630" s="533" t="s">
        <v>6762</v>
      </c>
      <c r="C630" s="534" t="s">
        <v>6763</v>
      </c>
      <c r="D630" s="534" t="s">
        <v>6764</v>
      </c>
      <c r="E630" s="534" t="s">
        <v>6781</v>
      </c>
      <c r="F630" s="534" t="s">
        <v>6766</v>
      </c>
      <c r="G630" s="535" t="s">
        <v>6767</v>
      </c>
      <c r="H630" s="533" t="s">
        <v>6763</v>
      </c>
      <c r="I630" s="534" t="s">
        <v>6781</v>
      </c>
      <c r="J630" s="534" t="s">
        <v>6766</v>
      </c>
      <c r="K630" s="536" t="s">
        <v>6967</v>
      </c>
    </row>
    <row r="631" spans="1:11" x14ac:dyDescent="0.3">
      <c r="A631" s="901" t="s">
        <v>16474</v>
      </c>
      <c r="B631" s="537" t="s">
        <v>16475</v>
      </c>
      <c r="C631" s="104" t="s">
        <v>16476</v>
      </c>
      <c r="D631" s="440" t="s">
        <v>2529</v>
      </c>
      <c r="E631" s="440" t="s">
        <v>16477</v>
      </c>
      <c r="F631" s="107">
        <v>0.5</v>
      </c>
      <c r="G631" s="345">
        <v>1512</v>
      </c>
      <c r="H631" s="721" t="s">
        <v>16476</v>
      </c>
      <c r="I631" s="904">
        <v>3024</v>
      </c>
      <c r="J631" s="973" t="s">
        <v>6771</v>
      </c>
      <c r="K631" s="974">
        <v>3024</v>
      </c>
    </row>
    <row r="632" spans="1:11" x14ac:dyDescent="0.3">
      <c r="A632" s="902"/>
      <c r="B632" s="539" t="s">
        <v>16475</v>
      </c>
      <c r="C632" s="95" t="s">
        <v>16478</v>
      </c>
      <c r="D632" s="161" t="s">
        <v>2529</v>
      </c>
      <c r="E632" s="161" t="s">
        <v>16477</v>
      </c>
      <c r="F632" s="95" t="s">
        <v>6956</v>
      </c>
      <c r="G632" s="94">
        <v>1512</v>
      </c>
      <c r="H632" s="875"/>
      <c r="I632" s="880"/>
      <c r="J632" s="882"/>
      <c r="K632" s="975"/>
    </row>
    <row r="633" spans="1:11" x14ac:dyDescent="0.3">
      <c r="A633" s="902"/>
      <c r="B633" s="909" t="s">
        <v>6773</v>
      </c>
      <c r="C633" s="910"/>
      <c r="D633" s="910"/>
      <c r="E633" s="910"/>
      <c r="F633" s="910"/>
      <c r="G633" s="97">
        <f>SUM(G631:G632)</f>
        <v>3024</v>
      </c>
      <c r="H633" s="875"/>
      <c r="I633" s="880"/>
      <c r="J633" s="882"/>
      <c r="K633" s="975"/>
    </row>
    <row r="634" spans="1:11" x14ac:dyDescent="0.3">
      <c r="A634" s="759" t="s">
        <v>16479</v>
      </c>
      <c r="B634" s="539" t="s">
        <v>16475</v>
      </c>
      <c r="C634" s="95" t="s">
        <v>16476</v>
      </c>
      <c r="D634" s="161" t="s">
        <v>2529</v>
      </c>
      <c r="E634" s="161" t="s">
        <v>16477</v>
      </c>
      <c r="F634" s="98">
        <v>0.5</v>
      </c>
      <c r="G634" s="188">
        <v>1512</v>
      </c>
      <c r="H634" s="976" t="s">
        <v>16478</v>
      </c>
      <c r="I634" s="880">
        <v>3024</v>
      </c>
      <c r="J634" s="733" t="s">
        <v>6771</v>
      </c>
      <c r="K634" s="975">
        <v>3024</v>
      </c>
    </row>
    <row r="635" spans="1:11" x14ac:dyDescent="0.3">
      <c r="A635" s="759"/>
      <c r="B635" s="539" t="s">
        <v>16475</v>
      </c>
      <c r="C635" s="95" t="s">
        <v>16478</v>
      </c>
      <c r="D635" s="161" t="s">
        <v>2529</v>
      </c>
      <c r="E635" s="161" t="s">
        <v>16477</v>
      </c>
      <c r="F635" s="95" t="s">
        <v>6956</v>
      </c>
      <c r="G635" s="94">
        <v>1512</v>
      </c>
      <c r="H635" s="875"/>
      <c r="I635" s="880"/>
      <c r="J635" s="882"/>
      <c r="K635" s="975"/>
    </row>
    <row r="636" spans="1:11" ht="83.4" customHeight="1" thickBot="1" x14ac:dyDescent="0.35">
      <c r="A636" s="759"/>
      <c r="B636" s="909" t="s">
        <v>6773</v>
      </c>
      <c r="C636" s="910"/>
      <c r="D636" s="910"/>
      <c r="E636" s="910"/>
      <c r="F636" s="910"/>
      <c r="G636" s="97">
        <f>SUM(G634:G635)</f>
        <v>3024</v>
      </c>
      <c r="H636" s="889"/>
      <c r="I636" s="892"/>
      <c r="J636" s="893"/>
      <c r="K636" s="977"/>
    </row>
    <row r="637" spans="1:11" ht="15" thickBot="1" x14ac:dyDescent="0.35">
      <c r="A637" s="926" t="s">
        <v>6777</v>
      </c>
      <c r="B637" s="927"/>
      <c r="C637" s="927"/>
      <c r="D637" s="927"/>
      <c r="E637" s="927"/>
      <c r="F637" s="927"/>
      <c r="G637" s="552">
        <f>SUM(G633,G636)</f>
        <v>6048</v>
      </c>
      <c r="H637" s="727" t="s">
        <v>6773</v>
      </c>
      <c r="I637" s="728"/>
      <c r="J637" s="728"/>
      <c r="K637" s="978">
        <f>SUM(K631,K634)</f>
        <v>6048</v>
      </c>
    </row>
    <row r="638" spans="1:11" x14ac:dyDescent="0.3">
      <c r="E638" s="54"/>
      <c r="G638" s="54"/>
      <c r="H638" s="55"/>
      <c r="I638" s="54"/>
      <c r="K638" s="56"/>
    </row>
    <row r="639" spans="1:11" x14ac:dyDescent="0.3">
      <c r="E639" s="54"/>
      <c r="G639" s="54"/>
      <c r="H639" s="55"/>
      <c r="I639" s="54"/>
      <c r="K639" s="56"/>
    </row>
    <row r="640" spans="1:11" x14ac:dyDescent="0.3">
      <c r="E640" s="54"/>
      <c r="G640" s="54"/>
      <c r="H640" s="55"/>
      <c r="I640" s="54"/>
      <c r="K640" s="56"/>
    </row>
    <row r="641" spans="1:11" x14ac:dyDescent="0.3">
      <c r="E641" s="54"/>
      <c r="G641" s="54"/>
      <c r="H641" s="55"/>
      <c r="I641" s="54"/>
      <c r="K641" s="56"/>
    </row>
    <row r="642" spans="1:11" x14ac:dyDescent="0.3">
      <c r="E642" s="54"/>
      <c r="G642" s="54"/>
      <c r="H642" s="55"/>
      <c r="I642" s="54"/>
      <c r="K642" s="56"/>
    </row>
    <row r="643" spans="1:11" x14ac:dyDescent="0.3">
      <c r="E643" s="54"/>
      <c r="G643" s="54"/>
      <c r="H643" s="55"/>
      <c r="I643" s="54"/>
      <c r="K643" s="56"/>
    </row>
    <row r="644" spans="1:11" x14ac:dyDescent="0.3">
      <c r="E644" s="54"/>
      <c r="G644" s="54"/>
      <c r="H644" s="55"/>
      <c r="I644" s="54"/>
      <c r="K644" s="56"/>
    </row>
    <row r="645" spans="1:11" x14ac:dyDescent="0.3">
      <c r="E645" s="54"/>
      <c r="G645" s="54"/>
      <c r="H645" s="55"/>
      <c r="I645" s="54"/>
      <c r="K645" s="56"/>
    </row>
    <row r="646" spans="1:11" x14ac:dyDescent="0.3">
      <c r="E646" s="54"/>
      <c r="G646" s="54"/>
      <c r="H646" s="55"/>
      <c r="I646" s="54"/>
      <c r="K646" s="56"/>
    </row>
    <row r="647" spans="1:11" ht="39.6" customHeight="1" x14ac:dyDescent="0.3">
      <c r="A647" s="632" t="s">
        <v>16480</v>
      </c>
      <c r="B647" s="632"/>
      <c r="C647" s="632"/>
      <c r="D647" s="632"/>
      <c r="E647" s="632"/>
      <c r="F647" s="632"/>
      <c r="G647" s="632"/>
      <c r="H647" s="632"/>
      <c r="I647" s="632"/>
      <c r="J647" s="632"/>
      <c r="K647" s="632"/>
    </row>
    <row r="648" spans="1:11" ht="15" thickBot="1" x14ac:dyDescent="0.35">
      <c r="A648" s="617" t="s">
        <v>16481</v>
      </c>
      <c r="B648" s="617"/>
      <c r="C648" s="617"/>
      <c r="D648" s="617"/>
      <c r="E648" s="617"/>
      <c r="F648" s="617"/>
      <c r="G648" s="617"/>
      <c r="H648" s="617"/>
      <c r="I648" s="617"/>
      <c r="J648" s="617"/>
      <c r="K648" s="617"/>
    </row>
    <row r="649" spans="1:11" x14ac:dyDescent="0.3">
      <c r="A649" s="752" t="s">
        <v>6759</v>
      </c>
      <c r="B649" s="721" t="s">
        <v>6760</v>
      </c>
      <c r="C649" s="722"/>
      <c r="D649" s="722"/>
      <c r="E649" s="722"/>
      <c r="F649" s="722"/>
      <c r="G649" s="979"/>
      <c r="H649" s="724" t="s">
        <v>6761</v>
      </c>
      <c r="I649" s="725"/>
      <c r="J649" s="725"/>
      <c r="K649" s="726"/>
    </row>
    <row r="650" spans="1:11" ht="40.200000000000003" thickBot="1" x14ac:dyDescent="0.35">
      <c r="A650" s="839"/>
      <c r="B650" s="436" t="s">
        <v>6762</v>
      </c>
      <c r="C650" s="446" t="s">
        <v>6936</v>
      </c>
      <c r="D650" s="446" t="s">
        <v>6764</v>
      </c>
      <c r="E650" s="446" t="s">
        <v>6765</v>
      </c>
      <c r="F650" s="446" t="s">
        <v>6766</v>
      </c>
      <c r="G650" s="980" t="s">
        <v>6767</v>
      </c>
      <c r="H650" s="113" t="s">
        <v>6763</v>
      </c>
      <c r="I650" s="115" t="s">
        <v>6765</v>
      </c>
      <c r="J650" s="115" t="s">
        <v>6766</v>
      </c>
      <c r="K650" s="136" t="s">
        <v>6767</v>
      </c>
    </row>
    <row r="651" spans="1:11" ht="145.19999999999999" x14ac:dyDescent="0.3">
      <c r="A651" s="981" t="s">
        <v>16482</v>
      </c>
      <c r="B651" s="137">
        <v>1032</v>
      </c>
      <c r="C651" s="138">
        <v>347</v>
      </c>
      <c r="D651" s="103" t="s">
        <v>2533</v>
      </c>
      <c r="E651" s="138">
        <v>2338</v>
      </c>
      <c r="F651" s="140" t="s">
        <v>16483</v>
      </c>
      <c r="G651" s="982">
        <f>$E$39/5</f>
        <v>0</v>
      </c>
      <c r="H651" s="983" t="s">
        <v>16484</v>
      </c>
      <c r="I651" s="203">
        <v>1871</v>
      </c>
      <c r="J651" s="204" t="s">
        <v>16485</v>
      </c>
      <c r="K651" s="984">
        <f>$I$39/928*232</f>
        <v>0</v>
      </c>
    </row>
    <row r="652" spans="1:11" ht="158.4" x14ac:dyDescent="0.3">
      <c r="A652" s="594" t="s">
        <v>16486</v>
      </c>
      <c r="B652" s="142">
        <v>1032</v>
      </c>
      <c r="C652" s="57">
        <v>347</v>
      </c>
      <c r="D652" s="58" t="s">
        <v>2533</v>
      </c>
      <c r="E652" s="57">
        <v>2338</v>
      </c>
      <c r="F652" s="60" t="s">
        <v>16487</v>
      </c>
      <c r="G652" s="146">
        <f>$E$40/1160*232</f>
        <v>732.80000000000007</v>
      </c>
      <c r="H652" s="985" t="s">
        <v>16484</v>
      </c>
      <c r="I652" s="57">
        <v>1871</v>
      </c>
      <c r="J652" s="60" t="s">
        <v>16485</v>
      </c>
      <c r="K652" s="144">
        <f>$I$39/928*232</f>
        <v>0</v>
      </c>
    </row>
    <row r="653" spans="1:11" ht="105.6" x14ac:dyDescent="0.3">
      <c r="A653" s="594" t="s">
        <v>16488</v>
      </c>
      <c r="B653" s="142">
        <v>1032</v>
      </c>
      <c r="C653" s="57">
        <v>347</v>
      </c>
      <c r="D653" s="58" t="s">
        <v>2533</v>
      </c>
      <c r="E653" s="57">
        <v>2338</v>
      </c>
      <c r="F653" s="60" t="s">
        <v>16489</v>
      </c>
      <c r="G653" s="146">
        <f>$E$40/1160*58</f>
        <v>183.20000000000002</v>
      </c>
      <c r="H653" s="985" t="s">
        <v>16484</v>
      </c>
      <c r="I653" s="57">
        <v>1871</v>
      </c>
      <c r="J653" s="60" t="s">
        <v>16490</v>
      </c>
      <c r="K653" s="144">
        <f>$I$39/928*58</f>
        <v>0</v>
      </c>
    </row>
    <row r="654" spans="1:11" ht="132" x14ac:dyDescent="0.3">
      <c r="A654" s="594" t="s">
        <v>16491</v>
      </c>
      <c r="B654" s="142">
        <v>1032</v>
      </c>
      <c r="C654" s="57">
        <v>347</v>
      </c>
      <c r="D654" s="58" t="s">
        <v>2533</v>
      </c>
      <c r="E654" s="57">
        <v>2338</v>
      </c>
      <c r="F654" s="60" t="s">
        <v>16492</v>
      </c>
      <c r="G654" s="146">
        <f>$E$40/1160*87</f>
        <v>274.8</v>
      </c>
      <c r="H654" s="985" t="s">
        <v>16484</v>
      </c>
      <c r="I654" s="57">
        <v>1871</v>
      </c>
      <c r="J654" s="60" t="s">
        <v>16493</v>
      </c>
      <c r="K654" s="144">
        <f>$I$39/928*87</f>
        <v>0</v>
      </c>
    </row>
    <row r="655" spans="1:11" ht="132" x14ac:dyDescent="0.3">
      <c r="A655" s="594" t="s">
        <v>16494</v>
      </c>
      <c r="B655" s="142">
        <v>1032</v>
      </c>
      <c r="C655" s="57">
        <v>347</v>
      </c>
      <c r="D655" s="58" t="s">
        <v>2533</v>
      </c>
      <c r="E655" s="57">
        <v>2338</v>
      </c>
      <c r="F655" s="60" t="s">
        <v>16495</v>
      </c>
      <c r="G655" s="146">
        <f>$E$40/1160*319</f>
        <v>1007.6</v>
      </c>
      <c r="H655" s="985" t="s">
        <v>16484</v>
      </c>
      <c r="I655" s="57">
        <v>1871</v>
      </c>
      <c r="J655" s="60" t="s">
        <v>16496</v>
      </c>
      <c r="K655" s="144">
        <f>$I$39/928*319</f>
        <v>0</v>
      </c>
    </row>
    <row r="656" spans="1:11" ht="172.8" thickBot="1" x14ac:dyDescent="0.35">
      <c r="A656" s="986" t="s">
        <v>16497</v>
      </c>
      <c r="B656" s="436">
        <v>1032</v>
      </c>
      <c r="C656" s="446">
        <v>347</v>
      </c>
      <c r="D656" s="446" t="s">
        <v>2533</v>
      </c>
      <c r="E656" s="446">
        <v>2337</v>
      </c>
      <c r="F656" s="987" t="s">
        <v>16487</v>
      </c>
      <c r="G656" s="988">
        <f>$E$44/1160*232</f>
        <v>732.80000000000007</v>
      </c>
      <c r="H656" s="989" t="s">
        <v>16498</v>
      </c>
      <c r="I656" s="990">
        <v>467</v>
      </c>
      <c r="J656" s="991" t="s">
        <v>6771</v>
      </c>
      <c r="K656" s="589">
        <f>I656</f>
        <v>467</v>
      </c>
    </row>
    <row r="657" spans="1:11" ht="15" thickBot="1" x14ac:dyDescent="0.35">
      <c r="A657" s="688" t="s">
        <v>6773</v>
      </c>
      <c r="B657" s="689"/>
      <c r="C657" s="689"/>
      <c r="D657" s="689"/>
      <c r="E657" s="689"/>
      <c r="F657" s="689"/>
      <c r="G657" s="569">
        <f>SUM(G651:G656)</f>
        <v>2931.2000000000003</v>
      </c>
      <c r="H657" s="688" t="s">
        <v>6773</v>
      </c>
      <c r="I657" s="689"/>
      <c r="J657" s="689"/>
      <c r="K657" s="120">
        <f>SUM(K651:K656)</f>
        <v>467</v>
      </c>
    </row>
  </sheetData>
  <mergeCells count="676">
    <mergeCell ref="A648:K648"/>
    <mergeCell ref="A649:A650"/>
    <mergeCell ref="B649:G649"/>
    <mergeCell ref="H649:K649"/>
    <mergeCell ref="A657:F657"/>
    <mergeCell ref="H657:J657"/>
    <mergeCell ref="A634:A636"/>
    <mergeCell ref="H634:H636"/>
    <mergeCell ref="I634:I636"/>
    <mergeCell ref="J634:J636"/>
    <mergeCell ref="K634:K636"/>
    <mergeCell ref="B636:F636"/>
    <mergeCell ref="A637:F637"/>
    <mergeCell ref="H637:J637"/>
    <mergeCell ref="A647:K647"/>
    <mergeCell ref="A627:K627"/>
    <mergeCell ref="A629:A630"/>
    <mergeCell ref="B629:G629"/>
    <mergeCell ref="H629:K629"/>
    <mergeCell ref="A631:A633"/>
    <mergeCell ref="H631:H633"/>
    <mergeCell ref="I631:I633"/>
    <mergeCell ref="J631:J633"/>
    <mergeCell ref="K631:K633"/>
    <mergeCell ref="B633:F633"/>
    <mergeCell ref="A613:K613"/>
    <mergeCell ref="A614:K614"/>
    <mergeCell ref="A618:K618"/>
    <mergeCell ref="A619:K619"/>
    <mergeCell ref="A620:A621"/>
    <mergeCell ref="B620:G620"/>
    <mergeCell ref="H620:K620"/>
    <mergeCell ref="A624:F624"/>
    <mergeCell ref="H624:J624"/>
    <mergeCell ref="A606:A608"/>
    <mergeCell ref="B608:F608"/>
    <mergeCell ref="H608:J608"/>
    <mergeCell ref="A609:F609"/>
    <mergeCell ref="H609:J609"/>
    <mergeCell ref="A596:F596"/>
    <mergeCell ref="H596:J596"/>
    <mergeCell ref="A599:K599"/>
    <mergeCell ref="A600:K600"/>
    <mergeCell ref="A601:A602"/>
    <mergeCell ref="B601:G601"/>
    <mergeCell ref="H601:K601"/>
    <mergeCell ref="A603:A605"/>
    <mergeCell ref="B605:F605"/>
    <mergeCell ref="H605:J605"/>
    <mergeCell ref="A590:A592"/>
    <mergeCell ref="H590:H592"/>
    <mergeCell ref="I590:I592"/>
    <mergeCell ref="J590:J592"/>
    <mergeCell ref="K590:K592"/>
    <mergeCell ref="B592:F592"/>
    <mergeCell ref="A593:A595"/>
    <mergeCell ref="H593:H595"/>
    <mergeCell ref="I593:I595"/>
    <mergeCell ref="J593:J595"/>
    <mergeCell ref="K593:K595"/>
    <mergeCell ref="B595:F595"/>
    <mergeCell ref="A583:K583"/>
    <mergeCell ref="A584:K584"/>
    <mergeCell ref="A585:A586"/>
    <mergeCell ref="B585:G585"/>
    <mergeCell ref="H585:K585"/>
    <mergeCell ref="A587:A589"/>
    <mergeCell ref="H587:H589"/>
    <mergeCell ref="I587:I589"/>
    <mergeCell ref="J587:J589"/>
    <mergeCell ref="K587:K589"/>
    <mergeCell ref="B589:F589"/>
    <mergeCell ref="A571:F571"/>
    <mergeCell ref="H571:J571"/>
    <mergeCell ref="A574:J574"/>
    <mergeCell ref="A575:J575"/>
    <mergeCell ref="A576:A577"/>
    <mergeCell ref="B576:G576"/>
    <mergeCell ref="H576:K576"/>
    <mergeCell ref="A580:F580"/>
    <mergeCell ref="H580:J580"/>
    <mergeCell ref="A564:A566"/>
    <mergeCell ref="H564:H566"/>
    <mergeCell ref="I564:I566"/>
    <mergeCell ref="J564:J566"/>
    <mergeCell ref="K564:K566"/>
    <mergeCell ref="B566:F566"/>
    <mergeCell ref="B567:F567"/>
    <mergeCell ref="H567:J567"/>
    <mergeCell ref="A568:A570"/>
    <mergeCell ref="H568:H570"/>
    <mergeCell ref="I568:I570"/>
    <mergeCell ref="J568:J570"/>
    <mergeCell ref="K568:K570"/>
    <mergeCell ref="B570:F570"/>
    <mergeCell ref="A558:A560"/>
    <mergeCell ref="H558:H560"/>
    <mergeCell ref="I558:I560"/>
    <mergeCell ref="J558:J560"/>
    <mergeCell ref="K558:K560"/>
    <mergeCell ref="B560:F560"/>
    <mergeCell ref="A561:A563"/>
    <mergeCell ref="H561:H563"/>
    <mergeCell ref="I561:I563"/>
    <mergeCell ref="J561:J563"/>
    <mergeCell ref="K561:K563"/>
    <mergeCell ref="B563:F563"/>
    <mergeCell ref="A551:K551"/>
    <mergeCell ref="A553:A554"/>
    <mergeCell ref="B553:G553"/>
    <mergeCell ref="H553:K553"/>
    <mergeCell ref="A555:A557"/>
    <mergeCell ref="H555:H557"/>
    <mergeCell ref="I555:I557"/>
    <mergeCell ref="J555:J557"/>
    <mergeCell ref="K555:K557"/>
    <mergeCell ref="B557:F557"/>
    <mergeCell ref="A543:K543"/>
    <mergeCell ref="A544:K544"/>
    <mergeCell ref="A545:A546"/>
    <mergeCell ref="B545:G545"/>
    <mergeCell ref="H545:K545"/>
    <mergeCell ref="A549:F549"/>
    <mergeCell ref="H549:J549"/>
    <mergeCell ref="A482:K482"/>
    <mergeCell ref="A483:K483"/>
    <mergeCell ref="A538:A540"/>
    <mergeCell ref="B538:B540"/>
    <mergeCell ref="C538:C540"/>
    <mergeCell ref="D538:D540"/>
    <mergeCell ref="E538:E540"/>
    <mergeCell ref="F538:F540"/>
    <mergeCell ref="G538:G540"/>
    <mergeCell ref="H540:J540"/>
    <mergeCell ref="A541:F541"/>
    <mergeCell ref="H541:J541"/>
    <mergeCell ref="A527:F527"/>
    <mergeCell ref="H527:J527"/>
    <mergeCell ref="A531:K531"/>
    <mergeCell ref="A532:K532"/>
    <mergeCell ref="A533:A534"/>
    <mergeCell ref="B533:G533"/>
    <mergeCell ref="H533:K533"/>
    <mergeCell ref="A535:A537"/>
    <mergeCell ref="B535:B537"/>
    <mergeCell ref="C535:C537"/>
    <mergeCell ref="D535:D537"/>
    <mergeCell ref="E535:E537"/>
    <mergeCell ref="F535:F537"/>
    <mergeCell ref="G535:G537"/>
    <mergeCell ref="H537:J537"/>
    <mergeCell ref="A516:A519"/>
    <mergeCell ref="B516:B519"/>
    <mergeCell ref="C516:C519"/>
    <mergeCell ref="D516:D519"/>
    <mergeCell ref="E516:E519"/>
    <mergeCell ref="F516:F519"/>
    <mergeCell ref="G516:G519"/>
    <mergeCell ref="H519:J519"/>
    <mergeCell ref="A520:A523"/>
    <mergeCell ref="B520:B523"/>
    <mergeCell ref="C520:C523"/>
    <mergeCell ref="D520:D523"/>
    <mergeCell ref="E520:E523"/>
    <mergeCell ref="F520:F523"/>
    <mergeCell ref="G520:G523"/>
    <mergeCell ref="H523:J523"/>
    <mergeCell ref="A506:A507"/>
    <mergeCell ref="B506:G506"/>
    <mergeCell ref="H506:K506"/>
    <mergeCell ref="A510:F510"/>
    <mergeCell ref="H510:J510"/>
    <mergeCell ref="A512:K512"/>
    <mergeCell ref="A513:K513"/>
    <mergeCell ref="A514:A515"/>
    <mergeCell ref="B514:G514"/>
    <mergeCell ref="H514:K514"/>
    <mergeCell ref="A486:K486"/>
    <mergeCell ref="A487:K487"/>
    <mergeCell ref="A488:A489"/>
    <mergeCell ref="B488:G488"/>
    <mergeCell ref="H488:K488"/>
    <mergeCell ref="A499:F499"/>
    <mergeCell ref="H499:J499"/>
    <mergeCell ref="A504:K504"/>
    <mergeCell ref="A505:K505"/>
    <mergeCell ref="A481:F481"/>
    <mergeCell ref="H481:J481"/>
    <mergeCell ref="A471:K471"/>
    <mergeCell ref="A472:A473"/>
    <mergeCell ref="B472:G472"/>
    <mergeCell ref="H472:K472"/>
    <mergeCell ref="B477:F477"/>
    <mergeCell ref="H477:J477"/>
    <mergeCell ref="A478:A480"/>
    <mergeCell ref="B480:F480"/>
    <mergeCell ref="H480:J480"/>
    <mergeCell ref="A467:F467"/>
    <mergeCell ref="H467:J467"/>
    <mergeCell ref="A459:A460"/>
    <mergeCell ref="B459:G459"/>
    <mergeCell ref="H459:K459"/>
    <mergeCell ref="A461:A463"/>
    <mergeCell ref="B463:F463"/>
    <mergeCell ref="H463:J463"/>
    <mergeCell ref="A464:A466"/>
    <mergeCell ref="B466:F466"/>
    <mergeCell ref="H466:J466"/>
    <mergeCell ref="A448:A450"/>
    <mergeCell ref="B450:F450"/>
    <mergeCell ref="A451:A453"/>
    <mergeCell ref="B453:F453"/>
    <mergeCell ref="H453:J453"/>
    <mergeCell ref="A454:F454"/>
    <mergeCell ref="H454:J454"/>
    <mergeCell ref="A457:K457"/>
    <mergeCell ref="A458:K458"/>
    <mergeCell ref="A438:A440"/>
    <mergeCell ref="B440:F440"/>
    <mergeCell ref="H440:J440"/>
    <mergeCell ref="A441:F441"/>
    <mergeCell ref="H441:J441"/>
    <mergeCell ref="A444:K444"/>
    <mergeCell ref="A445:K445"/>
    <mergeCell ref="A446:A447"/>
    <mergeCell ref="B446:G446"/>
    <mergeCell ref="H446:K446"/>
    <mergeCell ref="A429:A431"/>
    <mergeCell ref="B431:F431"/>
    <mergeCell ref="H431:J431"/>
    <mergeCell ref="A432:A434"/>
    <mergeCell ref="B434:F434"/>
    <mergeCell ref="H434:J434"/>
    <mergeCell ref="A435:A437"/>
    <mergeCell ref="B437:F437"/>
    <mergeCell ref="H437:J437"/>
    <mergeCell ref="A419:K419"/>
    <mergeCell ref="A420:K420"/>
    <mergeCell ref="A421:A422"/>
    <mergeCell ref="B421:G421"/>
    <mergeCell ref="H421:K421"/>
    <mergeCell ref="A423:A425"/>
    <mergeCell ref="B425:F425"/>
    <mergeCell ref="H425:J425"/>
    <mergeCell ref="A426:A428"/>
    <mergeCell ref="B428:F428"/>
    <mergeCell ref="H428:J428"/>
    <mergeCell ref="A407:K407"/>
    <mergeCell ref="A408:K408"/>
    <mergeCell ref="A410:K410"/>
    <mergeCell ref="A411:K411"/>
    <mergeCell ref="A412:A413"/>
    <mergeCell ref="B412:G412"/>
    <mergeCell ref="H412:K412"/>
    <mergeCell ref="A416:F416"/>
    <mergeCell ref="H416:J416"/>
    <mergeCell ref="A231:A232"/>
    <mergeCell ref="B232:F232"/>
    <mergeCell ref="H232:J232"/>
    <mergeCell ref="A223:A225"/>
    <mergeCell ref="B223:B224"/>
    <mergeCell ref="C223:C224"/>
    <mergeCell ref="D223:D224"/>
    <mergeCell ref="B225:F225"/>
    <mergeCell ref="H225:J225"/>
    <mergeCell ref="A226:A228"/>
    <mergeCell ref="B226:B227"/>
    <mergeCell ref="C226:C227"/>
    <mergeCell ref="D226:D227"/>
    <mergeCell ref="B228:F228"/>
    <mergeCell ref="H228:J228"/>
    <mergeCell ref="A220:A222"/>
    <mergeCell ref="B220:B221"/>
    <mergeCell ref="C220:C221"/>
    <mergeCell ref="D220:D221"/>
    <mergeCell ref="B222:F222"/>
    <mergeCell ref="H222:J222"/>
    <mergeCell ref="A229:A230"/>
    <mergeCell ref="B230:F230"/>
    <mergeCell ref="H230:J230"/>
    <mergeCell ref="A214:A216"/>
    <mergeCell ref="B214:B215"/>
    <mergeCell ref="C214:C215"/>
    <mergeCell ref="D214:D215"/>
    <mergeCell ref="B216:F216"/>
    <mergeCell ref="H216:J216"/>
    <mergeCell ref="A217:A219"/>
    <mergeCell ref="B217:B218"/>
    <mergeCell ref="C217:C218"/>
    <mergeCell ref="D217:D218"/>
    <mergeCell ref="B219:F219"/>
    <mergeCell ref="H219:J219"/>
    <mergeCell ref="A208:A210"/>
    <mergeCell ref="B208:B209"/>
    <mergeCell ref="C208:C209"/>
    <mergeCell ref="D208:D209"/>
    <mergeCell ref="B210:F210"/>
    <mergeCell ref="H210:J210"/>
    <mergeCell ref="A211:A213"/>
    <mergeCell ref="B211:B212"/>
    <mergeCell ref="C211:C212"/>
    <mergeCell ref="D211:D212"/>
    <mergeCell ref="B213:F213"/>
    <mergeCell ref="H213:J213"/>
    <mergeCell ref="A202:A204"/>
    <mergeCell ref="B202:B203"/>
    <mergeCell ref="C202:C203"/>
    <mergeCell ref="D202:D203"/>
    <mergeCell ref="B204:F204"/>
    <mergeCell ref="H204:J204"/>
    <mergeCell ref="A205:A207"/>
    <mergeCell ref="B205:B206"/>
    <mergeCell ref="C205:C206"/>
    <mergeCell ref="D205:D206"/>
    <mergeCell ref="B207:F207"/>
    <mergeCell ref="H207:J207"/>
    <mergeCell ref="A182:A187"/>
    <mergeCell ref="H187:J187"/>
    <mergeCell ref="A188:F188"/>
    <mergeCell ref="H188:J188"/>
    <mergeCell ref="A198:K198"/>
    <mergeCell ref="A199:K199"/>
    <mergeCell ref="A200:A201"/>
    <mergeCell ref="B200:G200"/>
    <mergeCell ref="H200:K200"/>
    <mergeCell ref="A115:F115"/>
    <mergeCell ref="H115:J115"/>
    <mergeCell ref="H112:H113"/>
    <mergeCell ref="I112:I113"/>
    <mergeCell ref="J112:J113"/>
    <mergeCell ref="K112:K113"/>
    <mergeCell ref="B114:F114"/>
    <mergeCell ref="H114:J114"/>
    <mergeCell ref="A112:A114"/>
    <mergeCell ref="B112:B113"/>
    <mergeCell ref="C112:C113"/>
    <mergeCell ref="D112:D113"/>
    <mergeCell ref="E112:E113"/>
    <mergeCell ref="A102:F102"/>
    <mergeCell ref="H102:J102"/>
    <mergeCell ref="A105:K105"/>
    <mergeCell ref="A106:K106"/>
    <mergeCell ref="A107:A108"/>
    <mergeCell ref="B107:G107"/>
    <mergeCell ref="H107:K107"/>
    <mergeCell ref="F95:F96"/>
    <mergeCell ref="G95:G96"/>
    <mergeCell ref="B97:F97"/>
    <mergeCell ref="H97:J97"/>
    <mergeCell ref="A98:A101"/>
    <mergeCell ref="B98:B100"/>
    <mergeCell ref="C98:C100"/>
    <mergeCell ref="D98:D100"/>
    <mergeCell ref="E98:E100"/>
    <mergeCell ref="F98:F100"/>
    <mergeCell ref="G98:G100"/>
    <mergeCell ref="B101:F101"/>
    <mergeCell ref="H101:J101"/>
    <mergeCell ref="A95:A97"/>
    <mergeCell ref="B95:B96"/>
    <mergeCell ref="C95:C96"/>
    <mergeCell ref="D95:D96"/>
    <mergeCell ref="E95:E96"/>
    <mergeCell ref="A91:K91"/>
    <mergeCell ref="A92:K92"/>
    <mergeCell ref="A93:A94"/>
    <mergeCell ref="B93:G93"/>
    <mergeCell ref="H93:K93"/>
    <mergeCell ref="A81:K81"/>
    <mergeCell ref="A82:A83"/>
    <mergeCell ref="B82:G82"/>
    <mergeCell ref="H82:K82"/>
    <mergeCell ref="A88:F88"/>
    <mergeCell ref="H88:J88"/>
    <mergeCell ref="A71:A73"/>
    <mergeCell ref="A74:A76"/>
    <mergeCell ref="A77:F77"/>
    <mergeCell ref="H77:J77"/>
    <mergeCell ref="A80:K80"/>
    <mergeCell ref="A64:A66"/>
    <mergeCell ref="B66:F66"/>
    <mergeCell ref="H66:J66"/>
    <mergeCell ref="A67:K67"/>
    <mergeCell ref="A68:A70"/>
    <mergeCell ref="B70:F70"/>
    <mergeCell ref="H70:J70"/>
    <mergeCell ref="A57:F57"/>
    <mergeCell ref="H57:J57"/>
    <mergeCell ref="A60:K60"/>
    <mergeCell ref="A61:K61"/>
    <mergeCell ref="A62:A63"/>
    <mergeCell ref="B62:G62"/>
    <mergeCell ref="H62:K62"/>
    <mergeCell ref="A50:K50"/>
    <mergeCell ref="A51:K51"/>
    <mergeCell ref="A52:A53"/>
    <mergeCell ref="B52:G52"/>
    <mergeCell ref="H52:K52"/>
    <mergeCell ref="H43:J43"/>
    <mergeCell ref="A44:A46"/>
    <mergeCell ref="H46:J46"/>
    <mergeCell ref="A47:F47"/>
    <mergeCell ref="H47:J47"/>
    <mergeCell ref="A40:A43"/>
    <mergeCell ref="B40:B42"/>
    <mergeCell ref="C40:C42"/>
    <mergeCell ref="D40:D42"/>
    <mergeCell ref="B43:F43"/>
    <mergeCell ref="H35:J35"/>
    <mergeCell ref="A36:A39"/>
    <mergeCell ref="B36:B38"/>
    <mergeCell ref="C36:C38"/>
    <mergeCell ref="D36:D38"/>
    <mergeCell ref="B39:F39"/>
    <mergeCell ref="H39:J39"/>
    <mergeCell ref="A32:A35"/>
    <mergeCell ref="B32:B34"/>
    <mergeCell ref="C32:C34"/>
    <mergeCell ref="D32:D34"/>
    <mergeCell ref="B35:F35"/>
    <mergeCell ref="A28:K28"/>
    <mergeCell ref="A29:K29"/>
    <mergeCell ref="A30:A31"/>
    <mergeCell ref="B30:G30"/>
    <mergeCell ref="H30:K30"/>
    <mergeCell ref="A1:K1"/>
    <mergeCell ref="A2:K2"/>
    <mergeCell ref="A4:K4"/>
    <mergeCell ref="A5:K5"/>
    <mergeCell ref="A6:A7"/>
    <mergeCell ref="B6:G6"/>
    <mergeCell ref="H6:K6"/>
    <mergeCell ref="G8:G9"/>
    <mergeCell ref="B10:F10"/>
    <mergeCell ref="H10:J10"/>
    <mergeCell ref="A11:K11"/>
    <mergeCell ref="A12:A14"/>
    <mergeCell ref="B12:B13"/>
    <mergeCell ref="C12:C13"/>
    <mergeCell ref="D12:D13"/>
    <mergeCell ref="E12:E13"/>
    <mergeCell ref="F12:F13"/>
    <mergeCell ref="A8:A10"/>
    <mergeCell ref="B8:B9"/>
    <mergeCell ref="C8:C9"/>
    <mergeCell ref="D8:D9"/>
    <mergeCell ref="E8:E9"/>
    <mergeCell ref="F8:F9"/>
    <mergeCell ref="A26:F26"/>
    <mergeCell ref="H26:J26"/>
    <mergeCell ref="G12:G13"/>
    <mergeCell ref="B14:F14"/>
    <mergeCell ref="H14:J14"/>
    <mergeCell ref="A15:F15"/>
    <mergeCell ref="H15:J15"/>
    <mergeCell ref="A19:K19"/>
    <mergeCell ref="A20:K20"/>
    <mergeCell ref="A21:A22"/>
    <mergeCell ref="B21:G21"/>
    <mergeCell ref="H21:K21"/>
    <mergeCell ref="A24:K24"/>
    <mergeCell ref="A118:K118"/>
    <mergeCell ref="A119:K119"/>
    <mergeCell ref="A120:A121"/>
    <mergeCell ref="B120:G120"/>
    <mergeCell ref="H120:K120"/>
    <mergeCell ref="A124:F124"/>
    <mergeCell ref="H124:J124"/>
    <mergeCell ref="A127:K127"/>
    <mergeCell ref="A128:K128"/>
    <mergeCell ref="A129:A130"/>
    <mergeCell ref="B129:G129"/>
    <mergeCell ref="H129:K129"/>
    <mergeCell ref="A134:F134"/>
    <mergeCell ref="H134:J134"/>
    <mergeCell ref="A137:K137"/>
    <mergeCell ref="A138:K138"/>
    <mergeCell ref="A139:A140"/>
    <mergeCell ref="B139:G139"/>
    <mergeCell ref="H139:K139"/>
    <mergeCell ref="A141:A143"/>
    <mergeCell ref="B141:B142"/>
    <mergeCell ref="C141:C142"/>
    <mergeCell ref="D141:D142"/>
    <mergeCell ref="E141:E142"/>
    <mergeCell ref="F141:F142"/>
    <mergeCell ref="G141:G142"/>
    <mergeCell ref="B143:F143"/>
    <mergeCell ref="H143:J143"/>
    <mergeCell ref="A144:A147"/>
    <mergeCell ref="B144:B146"/>
    <mergeCell ref="C144:C146"/>
    <mergeCell ref="D144:D146"/>
    <mergeCell ref="E144:E146"/>
    <mergeCell ref="F144:F146"/>
    <mergeCell ref="G144:G146"/>
    <mergeCell ref="B147:F147"/>
    <mergeCell ref="H147:J147"/>
    <mergeCell ref="A148:F148"/>
    <mergeCell ref="H148:J148"/>
    <mergeCell ref="A151:K151"/>
    <mergeCell ref="A152:K152"/>
    <mergeCell ref="A153:A154"/>
    <mergeCell ref="B153:G153"/>
    <mergeCell ref="H153:K153"/>
    <mergeCell ref="A158:A160"/>
    <mergeCell ref="B158:B159"/>
    <mergeCell ref="C158:C159"/>
    <mergeCell ref="D158:D159"/>
    <mergeCell ref="E158:E159"/>
    <mergeCell ref="H158:H159"/>
    <mergeCell ref="I158:I159"/>
    <mergeCell ref="J158:J159"/>
    <mergeCell ref="K158:K159"/>
    <mergeCell ref="B160:F160"/>
    <mergeCell ref="H160:J160"/>
    <mergeCell ref="A235:K235"/>
    <mergeCell ref="A237:K237"/>
    <mergeCell ref="A238:K238"/>
    <mergeCell ref="A239:A240"/>
    <mergeCell ref="B239:G239"/>
    <mergeCell ref="H239:K239"/>
    <mergeCell ref="A243:F243"/>
    <mergeCell ref="H243:J243"/>
    <mergeCell ref="A161:F161"/>
    <mergeCell ref="H161:J161"/>
    <mergeCell ref="A164:K164"/>
    <mergeCell ref="A165:K165"/>
    <mergeCell ref="A166:A167"/>
    <mergeCell ref="B166:G166"/>
    <mergeCell ref="H166:K166"/>
    <mergeCell ref="A170:F170"/>
    <mergeCell ref="H170:J170"/>
    <mergeCell ref="A172:K172"/>
    <mergeCell ref="A173:K173"/>
    <mergeCell ref="A174:A175"/>
    <mergeCell ref="B174:G174"/>
    <mergeCell ref="H174:K174"/>
    <mergeCell ref="A176:A181"/>
    <mergeCell ref="H181:J181"/>
    <mergeCell ref="A247:K247"/>
    <mergeCell ref="A249:K249"/>
    <mergeCell ref="A250:K250"/>
    <mergeCell ref="A251:A252"/>
    <mergeCell ref="B251:G251"/>
    <mergeCell ref="H251:K251"/>
    <mergeCell ref="A253:A257"/>
    <mergeCell ref="H256:K256"/>
    <mergeCell ref="B257:F257"/>
    <mergeCell ref="H257:J257"/>
    <mergeCell ref="A258:A262"/>
    <mergeCell ref="H261:K261"/>
    <mergeCell ref="B262:F262"/>
    <mergeCell ref="H262:J262"/>
    <mergeCell ref="A263:A267"/>
    <mergeCell ref="H266:K266"/>
    <mergeCell ref="B267:F267"/>
    <mergeCell ref="H267:J267"/>
    <mergeCell ref="A268:A272"/>
    <mergeCell ref="H271:K271"/>
    <mergeCell ref="B272:F272"/>
    <mergeCell ref="H272:J272"/>
    <mergeCell ref="A273:A277"/>
    <mergeCell ref="H276:K276"/>
    <mergeCell ref="B277:F277"/>
    <mergeCell ref="H277:J277"/>
    <mergeCell ref="A278:A282"/>
    <mergeCell ref="H281:K281"/>
    <mergeCell ref="B282:F282"/>
    <mergeCell ref="H282:J282"/>
    <mergeCell ref="B283:F283"/>
    <mergeCell ref="H283:J283"/>
    <mergeCell ref="A285:K285"/>
    <mergeCell ref="A286:K286"/>
    <mergeCell ref="A287:A288"/>
    <mergeCell ref="B287:G287"/>
    <mergeCell ref="H287:K287"/>
    <mergeCell ref="A289:A290"/>
    <mergeCell ref="B289:B290"/>
    <mergeCell ref="C289:C290"/>
    <mergeCell ref="D289:D290"/>
    <mergeCell ref="E289:E290"/>
    <mergeCell ref="F289:F290"/>
    <mergeCell ref="G289:G290"/>
    <mergeCell ref="H289:H290"/>
    <mergeCell ref="I289:I290"/>
    <mergeCell ref="J289:J290"/>
    <mergeCell ref="K289:K290"/>
    <mergeCell ref="J291:J292"/>
    <mergeCell ref="K291:K292"/>
    <mergeCell ref="B293:F293"/>
    <mergeCell ref="H293:J293"/>
    <mergeCell ref="A295:K295"/>
    <mergeCell ref="A296:K296"/>
    <mergeCell ref="A297:A298"/>
    <mergeCell ref="B297:G297"/>
    <mergeCell ref="H297:K297"/>
    <mergeCell ref="A291:A292"/>
    <mergeCell ref="B291:B292"/>
    <mergeCell ref="C291:C292"/>
    <mergeCell ref="D291:D292"/>
    <mergeCell ref="E291:E292"/>
    <mergeCell ref="F291:F292"/>
    <mergeCell ref="G291:G292"/>
    <mergeCell ref="H291:H292"/>
    <mergeCell ref="I291:I292"/>
    <mergeCell ref="A299:A301"/>
    <mergeCell ref="B299:B300"/>
    <mergeCell ref="B301:F301"/>
    <mergeCell ref="H301:J301"/>
    <mergeCell ref="A302:A304"/>
    <mergeCell ref="B302:B303"/>
    <mergeCell ref="B304:F304"/>
    <mergeCell ref="H304:J304"/>
    <mergeCell ref="A305:A308"/>
    <mergeCell ref="B305:B306"/>
    <mergeCell ref="B308:F308"/>
    <mergeCell ref="H308:J308"/>
    <mergeCell ref="A309:A316"/>
    <mergeCell ref="B309:B310"/>
    <mergeCell ref="B316:F316"/>
    <mergeCell ref="H316:J316"/>
    <mergeCell ref="A317:A318"/>
    <mergeCell ref="B317:B318"/>
    <mergeCell ref="B319:F319"/>
    <mergeCell ref="H319:J319"/>
    <mergeCell ref="A320:A321"/>
    <mergeCell ref="B320:B321"/>
    <mergeCell ref="B322:F322"/>
    <mergeCell ref="H322:J322"/>
    <mergeCell ref="A323:A324"/>
    <mergeCell ref="B323:B324"/>
    <mergeCell ref="B325:F325"/>
    <mergeCell ref="H325:J325"/>
    <mergeCell ref="B326:F326"/>
    <mergeCell ref="H326:J326"/>
    <mergeCell ref="A329:K329"/>
    <mergeCell ref="A330:K330"/>
    <mergeCell ref="A331:A332"/>
    <mergeCell ref="B331:G331"/>
    <mergeCell ref="H331:K331"/>
    <mergeCell ref="A333:A339"/>
    <mergeCell ref="B333:B338"/>
    <mergeCell ref="B339:F339"/>
    <mergeCell ref="A340:A346"/>
    <mergeCell ref="B340:B345"/>
    <mergeCell ref="B346:F346"/>
    <mergeCell ref="A347:A353"/>
    <mergeCell ref="B347:B352"/>
    <mergeCell ref="B353:F353"/>
    <mergeCell ref="A354:A360"/>
    <mergeCell ref="B354:B359"/>
    <mergeCell ref="B360:F360"/>
    <mergeCell ref="A361:A367"/>
    <mergeCell ref="B361:B366"/>
    <mergeCell ref="B367:F367"/>
    <mergeCell ref="A368:A369"/>
    <mergeCell ref="B368:G368"/>
    <mergeCell ref="H368:K368"/>
    <mergeCell ref="A370:A376"/>
    <mergeCell ref="B370:B375"/>
    <mergeCell ref="B376:F376"/>
    <mergeCell ref="A377:A383"/>
    <mergeCell ref="B377:B382"/>
    <mergeCell ref="B383:F383"/>
    <mergeCell ref="B405:F405"/>
    <mergeCell ref="H405:J405"/>
    <mergeCell ref="A384:A390"/>
    <mergeCell ref="B384:B389"/>
    <mergeCell ref="B390:F390"/>
    <mergeCell ref="A391:A397"/>
    <mergeCell ref="B391:B396"/>
    <mergeCell ref="B397:F397"/>
    <mergeCell ref="A398:A404"/>
    <mergeCell ref="B398:B403"/>
    <mergeCell ref="B404:F40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2"/>
  <sheetViews>
    <sheetView showGridLines="0" workbookViewId="0">
      <pane ySplit="1" topLeftCell="A100" activePane="bottomLeft" state="frozen"/>
      <selection pane="bottomLeft" activeCell="M102" sqref="M102"/>
    </sheetView>
  </sheetViews>
  <sheetFormatPr defaultColWidth="9.109375" defaultRowHeight="14.4" x14ac:dyDescent="0.3"/>
  <cols>
    <col min="1" max="1" width="11.6640625" style="2" bestFit="1" customWidth="1"/>
    <col min="2" max="2" width="17.88671875" style="2" customWidth="1"/>
    <col min="3" max="3" width="13.5546875" style="2" customWidth="1"/>
    <col min="4" max="4" width="7.5546875" style="2" customWidth="1"/>
    <col min="5" max="5" width="10.88671875" style="2" customWidth="1"/>
    <col min="6" max="6" width="12.5546875" style="2" customWidth="1"/>
    <col min="7" max="7" width="18.88671875" style="2" customWidth="1"/>
    <col min="8" max="8" width="4.109375" style="2" customWidth="1"/>
    <col min="9" max="9" width="8.5546875" style="2" customWidth="1"/>
    <col min="10" max="10" width="19.33203125" style="2" customWidth="1"/>
    <col min="11" max="11" width="7.44140625" style="2" hidden="1" customWidth="1"/>
    <col min="12" max="12" width="13.88671875" style="2" customWidth="1"/>
    <col min="13" max="13" width="17.44140625" style="2" customWidth="1"/>
    <col min="14" max="16384" width="9.109375" style="2"/>
  </cols>
  <sheetData>
    <row r="1" spans="1:13" s="9" customFormat="1" ht="24" x14ac:dyDescent="0.3">
      <c r="A1" s="11" t="s">
        <v>0</v>
      </c>
      <c r="B1" s="11" t="s">
        <v>1</v>
      </c>
      <c r="C1" s="11" t="s">
        <v>2</v>
      </c>
      <c r="D1" s="11" t="s">
        <v>860</v>
      </c>
      <c r="E1" s="11" t="s">
        <v>859</v>
      </c>
      <c r="F1" s="11" t="s">
        <v>4</v>
      </c>
      <c r="G1" s="11" t="s">
        <v>782</v>
      </c>
      <c r="H1" s="11" t="s">
        <v>368</v>
      </c>
      <c r="I1" s="11" t="s">
        <v>781</v>
      </c>
      <c r="J1" s="11" t="s">
        <v>858</v>
      </c>
      <c r="K1" s="958" t="s">
        <v>857</v>
      </c>
      <c r="L1" s="959"/>
      <c r="M1" s="1" t="s">
        <v>9</v>
      </c>
    </row>
    <row r="2" spans="1:13" ht="30.6" x14ac:dyDescent="0.3">
      <c r="A2" s="3">
        <v>44238</v>
      </c>
      <c r="B2" s="7" t="s">
        <v>1613</v>
      </c>
      <c r="C2" s="7" t="s">
        <v>1614</v>
      </c>
      <c r="D2" s="7">
        <v>1</v>
      </c>
      <c r="E2" s="7" t="s">
        <v>1615</v>
      </c>
      <c r="F2" s="7" t="s">
        <v>1616</v>
      </c>
      <c r="G2" s="7" t="s">
        <v>1617</v>
      </c>
      <c r="H2" s="7" t="s">
        <v>478</v>
      </c>
      <c r="I2" s="7" t="s">
        <v>872</v>
      </c>
      <c r="J2" s="7" t="s">
        <v>1618</v>
      </c>
      <c r="K2" s="962">
        <v>300</v>
      </c>
      <c r="L2" s="963"/>
      <c r="M2" s="6" t="s">
        <v>2024</v>
      </c>
    </row>
    <row r="3" spans="1:13" ht="40.799999999999997" x14ac:dyDescent="0.3">
      <c r="A3" s="3">
        <v>44238</v>
      </c>
      <c r="B3" s="7" t="s">
        <v>1619</v>
      </c>
      <c r="C3" s="7" t="s">
        <v>1620</v>
      </c>
      <c r="D3" s="7">
        <v>1</v>
      </c>
      <c r="E3" s="7" t="s">
        <v>1621</v>
      </c>
      <c r="F3" s="7" t="s">
        <v>1622</v>
      </c>
      <c r="G3" s="7" t="s">
        <v>1623</v>
      </c>
      <c r="H3" s="7" t="s">
        <v>478</v>
      </c>
      <c r="I3" s="7" t="s">
        <v>813</v>
      </c>
      <c r="J3" s="7" t="s">
        <v>1624</v>
      </c>
      <c r="K3" s="962">
        <v>0</v>
      </c>
      <c r="L3" s="963"/>
      <c r="M3" s="6" t="s">
        <v>2024</v>
      </c>
    </row>
    <row r="4" spans="1:13" ht="40.799999999999997" x14ac:dyDescent="0.3">
      <c r="A4" s="3">
        <v>44238</v>
      </c>
      <c r="B4" s="7" t="s">
        <v>1625</v>
      </c>
      <c r="C4" s="7" t="s">
        <v>1626</v>
      </c>
      <c r="D4" s="7">
        <v>1</v>
      </c>
      <c r="E4" s="7" t="s">
        <v>937</v>
      </c>
      <c r="F4" s="7" t="s">
        <v>1599</v>
      </c>
      <c r="G4" s="7" t="s">
        <v>1627</v>
      </c>
      <c r="H4" s="7" t="s">
        <v>363</v>
      </c>
      <c r="I4" s="7" t="s">
        <v>813</v>
      </c>
      <c r="J4" s="7" t="s">
        <v>1628</v>
      </c>
      <c r="K4" s="962">
        <v>0</v>
      </c>
      <c r="L4" s="963"/>
      <c r="M4" s="6" t="s">
        <v>2024</v>
      </c>
    </row>
    <row r="5" spans="1:13" ht="40.799999999999997" x14ac:dyDescent="0.3">
      <c r="A5" s="3">
        <v>44238</v>
      </c>
      <c r="B5" s="7" t="s">
        <v>1629</v>
      </c>
      <c r="C5" s="7" t="s">
        <v>1630</v>
      </c>
      <c r="D5" s="7">
        <v>1</v>
      </c>
      <c r="E5" s="7" t="s">
        <v>937</v>
      </c>
      <c r="F5" s="7" t="s">
        <v>1599</v>
      </c>
      <c r="G5" s="7" t="s">
        <v>1631</v>
      </c>
      <c r="H5" s="7" t="s">
        <v>363</v>
      </c>
      <c r="I5" s="7" t="s">
        <v>813</v>
      </c>
      <c r="J5" s="7" t="s">
        <v>1632</v>
      </c>
      <c r="K5" s="962">
        <v>0</v>
      </c>
      <c r="L5" s="963"/>
      <c r="M5" s="6" t="s">
        <v>2024</v>
      </c>
    </row>
    <row r="6" spans="1:13" ht="81.599999999999994" x14ac:dyDescent="0.3">
      <c r="A6" s="3">
        <v>44238</v>
      </c>
      <c r="B6" s="7" t="s">
        <v>1633</v>
      </c>
      <c r="C6" s="7" t="s">
        <v>1634</v>
      </c>
      <c r="D6" s="7">
        <v>1</v>
      </c>
      <c r="E6" s="7" t="s">
        <v>1635</v>
      </c>
      <c r="F6" s="7" t="s">
        <v>1636</v>
      </c>
      <c r="G6" s="7" t="s">
        <v>1637</v>
      </c>
      <c r="H6" s="7" t="s">
        <v>478</v>
      </c>
      <c r="I6" s="7" t="s">
        <v>1638</v>
      </c>
      <c r="J6" s="7" t="s">
        <v>1639</v>
      </c>
      <c r="K6" s="962">
        <v>0</v>
      </c>
      <c r="L6" s="963"/>
      <c r="M6" s="6" t="s">
        <v>2024</v>
      </c>
    </row>
    <row r="7" spans="1:13" ht="51" x14ac:dyDescent="0.3">
      <c r="A7" s="3">
        <v>44238</v>
      </c>
      <c r="B7" s="7" t="s">
        <v>1640</v>
      </c>
      <c r="C7" s="7" t="s">
        <v>1641</v>
      </c>
      <c r="D7" s="7">
        <v>1</v>
      </c>
      <c r="E7" s="7" t="s">
        <v>1642</v>
      </c>
      <c r="F7" s="7" t="s">
        <v>1643</v>
      </c>
      <c r="G7" s="7" t="s">
        <v>1644</v>
      </c>
      <c r="H7" s="7" t="s">
        <v>478</v>
      </c>
      <c r="I7" s="7" t="s">
        <v>1645</v>
      </c>
      <c r="J7" s="7" t="s">
        <v>1646</v>
      </c>
      <c r="K7" s="962">
        <v>0</v>
      </c>
      <c r="L7" s="963"/>
      <c r="M7" s="6" t="s">
        <v>2024</v>
      </c>
    </row>
    <row r="8" spans="1:13" ht="30.6" x14ac:dyDescent="0.3">
      <c r="A8" s="3">
        <v>44266</v>
      </c>
      <c r="B8" s="4" t="s">
        <v>856</v>
      </c>
      <c r="C8" s="4" t="s">
        <v>855</v>
      </c>
      <c r="D8" s="4">
        <v>1</v>
      </c>
      <c r="E8" s="4" t="s">
        <v>854</v>
      </c>
      <c r="F8" s="4" t="s">
        <v>853</v>
      </c>
      <c r="G8" s="4" t="s">
        <v>852</v>
      </c>
      <c r="H8" s="4" t="s">
        <v>478</v>
      </c>
      <c r="I8" s="4" t="s">
        <v>851</v>
      </c>
      <c r="J8" s="4" t="s">
        <v>850</v>
      </c>
      <c r="K8" s="960">
        <v>0</v>
      </c>
      <c r="L8" s="961"/>
      <c r="M8" s="6" t="s">
        <v>2024</v>
      </c>
    </row>
    <row r="9" spans="1:13" ht="51" x14ac:dyDescent="0.3">
      <c r="A9" s="3">
        <v>44266</v>
      </c>
      <c r="B9" s="4" t="s">
        <v>849</v>
      </c>
      <c r="C9" s="4" t="s">
        <v>848</v>
      </c>
      <c r="D9" s="4">
        <v>1</v>
      </c>
      <c r="E9" s="4" t="s">
        <v>847</v>
      </c>
      <c r="F9" s="4" t="s">
        <v>791</v>
      </c>
      <c r="G9" s="4" t="s">
        <v>846</v>
      </c>
      <c r="H9" s="4" t="s">
        <v>363</v>
      </c>
      <c r="I9" s="4" t="s">
        <v>813</v>
      </c>
      <c r="J9" s="4" t="s">
        <v>845</v>
      </c>
      <c r="K9" s="960">
        <v>0</v>
      </c>
      <c r="L9" s="961"/>
      <c r="M9" s="6" t="s">
        <v>2024</v>
      </c>
    </row>
    <row r="10" spans="1:13" ht="51" x14ac:dyDescent="0.3">
      <c r="A10" s="3">
        <v>44266</v>
      </c>
      <c r="B10" s="4" t="s">
        <v>844</v>
      </c>
      <c r="C10" s="4" t="s">
        <v>843</v>
      </c>
      <c r="D10" s="4">
        <v>1</v>
      </c>
      <c r="E10" s="4" t="s">
        <v>842</v>
      </c>
      <c r="F10" s="4" t="s">
        <v>841</v>
      </c>
      <c r="G10" s="4" t="s">
        <v>840</v>
      </c>
      <c r="H10" s="4" t="s">
        <v>363</v>
      </c>
      <c r="I10" s="4" t="s">
        <v>839</v>
      </c>
      <c r="J10" s="4" t="s">
        <v>838</v>
      </c>
      <c r="K10" s="960">
        <v>974.05</v>
      </c>
      <c r="L10" s="961"/>
      <c r="M10" s="6" t="s">
        <v>2024</v>
      </c>
    </row>
    <row r="11" spans="1:13" ht="91.8" x14ac:dyDescent="0.3">
      <c r="A11" s="3">
        <v>44266</v>
      </c>
      <c r="B11" s="4" t="s">
        <v>837</v>
      </c>
      <c r="C11" s="4" t="s">
        <v>836</v>
      </c>
      <c r="D11" s="4">
        <v>1</v>
      </c>
      <c r="E11" s="4" t="s">
        <v>835</v>
      </c>
      <c r="F11" s="4" t="s">
        <v>834</v>
      </c>
      <c r="G11" s="4" t="s">
        <v>833</v>
      </c>
      <c r="H11" s="4" t="s">
        <v>478</v>
      </c>
      <c r="I11" s="4" t="s">
        <v>832</v>
      </c>
      <c r="J11" s="4" t="s">
        <v>831</v>
      </c>
      <c r="K11" s="960">
        <v>1929.31</v>
      </c>
      <c r="L11" s="961"/>
      <c r="M11" s="6" t="s">
        <v>2024</v>
      </c>
    </row>
    <row r="12" spans="1:13" ht="51" x14ac:dyDescent="0.3">
      <c r="A12" s="3">
        <v>44266</v>
      </c>
      <c r="B12" s="4" t="s">
        <v>830</v>
      </c>
      <c r="C12" s="4" t="s">
        <v>829</v>
      </c>
      <c r="D12" s="4">
        <v>1</v>
      </c>
      <c r="E12" s="4" t="s">
        <v>828</v>
      </c>
      <c r="F12" s="4" t="s">
        <v>827</v>
      </c>
      <c r="G12" s="4" t="s">
        <v>826</v>
      </c>
      <c r="H12" s="4" t="s">
        <v>363</v>
      </c>
      <c r="I12" s="4" t="s">
        <v>813</v>
      </c>
      <c r="J12" s="4" t="s">
        <v>825</v>
      </c>
      <c r="K12" s="960">
        <v>0</v>
      </c>
      <c r="L12" s="961"/>
      <c r="M12" s="6" t="s">
        <v>2024</v>
      </c>
    </row>
    <row r="13" spans="1:13" ht="51" x14ac:dyDescent="0.3">
      <c r="A13" s="3">
        <v>44266</v>
      </c>
      <c r="B13" s="4" t="s">
        <v>824</v>
      </c>
      <c r="C13" s="4" t="s">
        <v>823</v>
      </c>
      <c r="D13" s="4">
        <v>1</v>
      </c>
      <c r="E13" s="4" t="s">
        <v>822</v>
      </c>
      <c r="F13" s="4" t="s">
        <v>821</v>
      </c>
      <c r="G13" s="4" t="s">
        <v>820</v>
      </c>
      <c r="H13" s="4" t="s">
        <v>478</v>
      </c>
      <c r="I13" s="4" t="s">
        <v>813</v>
      </c>
      <c r="J13" s="4" t="s">
        <v>819</v>
      </c>
      <c r="K13" s="960">
        <v>0</v>
      </c>
      <c r="L13" s="961"/>
      <c r="M13" s="6" t="s">
        <v>2024</v>
      </c>
    </row>
    <row r="14" spans="1:13" ht="51" x14ac:dyDescent="0.3">
      <c r="A14" s="3">
        <v>44266</v>
      </c>
      <c r="B14" s="4" t="s">
        <v>818</v>
      </c>
      <c r="C14" s="4" t="s">
        <v>817</v>
      </c>
      <c r="D14" s="4">
        <v>2</v>
      </c>
      <c r="E14" s="4" t="s">
        <v>816</v>
      </c>
      <c r="F14" s="4" t="s">
        <v>815</v>
      </c>
      <c r="G14" s="4" t="s">
        <v>814</v>
      </c>
      <c r="H14" s="4" t="s">
        <v>363</v>
      </c>
      <c r="I14" s="4" t="s">
        <v>813</v>
      </c>
      <c r="J14" s="4" t="s">
        <v>812</v>
      </c>
      <c r="K14" s="960">
        <v>0</v>
      </c>
      <c r="L14" s="961"/>
      <c r="M14" s="6" t="s">
        <v>2024</v>
      </c>
    </row>
    <row r="15" spans="1:13" ht="51" x14ac:dyDescent="0.3">
      <c r="A15" s="3">
        <v>44294</v>
      </c>
      <c r="B15" s="16" t="s">
        <v>1997</v>
      </c>
      <c r="C15" s="16" t="s">
        <v>1998</v>
      </c>
      <c r="D15" s="16">
        <v>1</v>
      </c>
      <c r="E15" s="16" t="s">
        <v>1999</v>
      </c>
      <c r="F15" s="16" t="s">
        <v>2000</v>
      </c>
      <c r="G15" s="16" t="s">
        <v>2001</v>
      </c>
      <c r="H15" s="16" t="s">
        <v>363</v>
      </c>
      <c r="I15" s="16" t="s">
        <v>813</v>
      </c>
      <c r="J15" s="4" t="s">
        <v>2002</v>
      </c>
      <c r="K15" s="955">
        <v>0</v>
      </c>
      <c r="L15" s="952"/>
      <c r="M15" s="6" t="s">
        <v>2024</v>
      </c>
    </row>
    <row r="16" spans="1:13" ht="71.400000000000006" x14ac:dyDescent="0.3">
      <c r="A16" s="3">
        <v>44294</v>
      </c>
      <c r="B16" s="16" t="s">
        <v>2003</v>
      </c>
      <c r="C16" s="16" t="s">
        <v>2004</v>
      </c>
      <c r="D16" s="16">
        <v>1</v>
      </c>
      <c r="E16" s="16" t="s">
        <v>2005</v>
      </c>
      <c r="F16" s="16" t="s">
        <v>346</v>
      </c>
      <c r="G16" s="16" t="s">
        <v>2006</v>
      </c>
      <c r="H16" s="16" t="s">
        <v>363</v>
      </c>
      <c r="I16" s="16" t="s">
        <v>872</v>
      </c>
      <c r="J16" s="4" t="s">
        <v>2007</v>
      </c>
      <c r="K16" s="955">
        <v>85.61</v>
      </c>
      <c r="L16" s="952"/>
      <c r="M16" s="6" t="s">
        <v>2024</v>
      </c>
    </row>
    <row r="17" spans="1:13" ht="61.2" x14ac:dyDescent="0.3">
      <c r="A17" s="3">
        <v>44294</v>
      </c>
      <c r="B17" s="16" t="s">
        <v>2008</v>
      </c>
      <c r="C17" s="16" t="s">
        <v>2009</v>
      </c>
      <c r="D17" s="16">
        <v>1</v>
      </c>
      <c r="E17" s="16" t="s">
        <v>2010</v>
      </c>
      <c r="F17" s="16" t="s">
        <v>2011</v>
      </c>
      <c r="G17" s="16" t="s">
        <v>2012</v>
      </c>
      <c r="H17" s="16" t="s">
        <v>363</v>
      </c>
      <c r="I17" s="16" t="s">
        <v>813</v>
      </c>
      <c r="J17" s="4" t="s">
        <v>2013</v>
      </c>
      <c r="K17" s="955">
        <v>0</v>
      </c>
      <c r="L17" s="952"/>
      <c r="M17" s="6" t="s">
        <v>2024</v>
      </c>
    </row>
    <row r="18" spans="1:13" ht="81.599999999999994" x14ac:dyDescent="0.3">
      <c r="A18" s="3">
        <v>44294</v>
      </c>
      <c r="B18" s="16" t="s">
        <v>137</v>
      </c>
      <c r="C18" s="16" t="s">
        <v>2014</v>
      </c>
      <c r="D18" s="16">
        <v>1</v>
      </c>
      <c r="E18" s="16" t="s">
        <v>2015</v>
      </c>
      <c r="F18" s="16" t="s">
        <v>132</v>
      </c>
      <c r="G18" s="16" t="s">
        <v>2016</v>
      </c>
      <c r="H18" s="16" t="s">
        <v>478</v>
      </c>
      <c r="I18" s="16" t="s">
        <v>813</v>
      </c>
      <c r="J18" s="4" t="s">
        <v>2017</v>
      </c>
      <c r="K18" s="955">
        <v>0</v>
      </c>
      <c r="L18" s="952"/>
      <c r="M18" s="6" t="s">
        <v>2024</v>
      </c>
    </row>
    <row r="19" spans="1:13" ht="40.799999999999997" x14ac:dyDescent="0.3">
      <c r="A19" s="3">
        <v>44294</v>
      </c>
      <c r="B19" s="16" t="s">
        <v>2018</v>
      </c>
      <c r="C19" s="16" t="s">
        <v>2019</v>
      </c>
      <c r="D19" s="16">
        <v>2</v>
      </c>
      <c r="E19" s="16" t="s">
        <v>2020</v>
      </c>
      <c r="F19" s="16" t="s">
        <v>2021</v>
      </c>
      <c r="G19" s="16" t="s">
        <v>2022</v>
      </c>
      <c r="H19" s="16" t="s">
        <v>363</v>
      </c>
      <c r="I19" s="16" t="s">
        <v>813</v>
      </c>
      <c r="J19" s="4" t="s">
        <v>2023</v>
      </c>
      <c r="K19" s="955">
        <v>0</v>
      </c>
      <c r="L19" s="952"/>
      <c r="M19" s="6" t="s">
        <v>2024</v>
      </c>
    </row>
    <row r="20" spans="1:13" ht="61.2" x14ac:dyDescent="0.3">
      <c r="A20" s="3">
        <v>44322</v>
      </c>
      <c r="B20" s="16" t="s">
        <v>1997</v>
      </c>
      <c r="C20" s="16" t="s">
        <v>2484</v>
      </c>
      <c r="D20" s="16">
        <v>1</v>
      </c>
      <c r="E20" s="16" t="s">
        <v>1999</v>
      </c>
      <c r="F20" s="16" t="s">
        <v>2485</v>
      </c>
      <c r="G20" s="16" t="s">
        <v>2486</v>
      </c>
      <c r="H20" s="16" t="s">
        <v>363</v>
      </c>
      <c r="I20" s="16" t="s">
        <v>813</v>
      </c>
      <c r="J20" s="16" t="s">
        <v>2487</v>
      </c>
      <c r="K20" s="955">
        <v>0</v>
      </c>
      <c r="L20" s="952"/>
      <c r="M20" s="6" t="s">
        <v>2024</v>
      </c>
    </row>
    <row r="21" spans="1:13" ht="71.400000000000006" x14ac:dyDescent="0.3">
      <c r="A21" s="3">
        <v>44322</v>
      </c>
      <c r="B21" s="16" t="s">
        <v>2488</v>
      </c>
      <c r="C21" s="16" t="s">
        <v>2489</v>
      </c>
      <c r="D21" s="16">
        <v>3</v>
      </c>
      <c r="E21" s="16" t="s">
        <v>2490</v>
      </c>
      <c r="F21" s="16" t="s">
        <v>2491</v>
      </c>
      <c r="G21" s="16" t="s">
        <v>2492</v>
      </c>
      <c r="H21" s="16" t="s">
        <v>478</v>
      </c>
      <c r="I21" s="16" t="s">
        <v>839</v>
      </c>
      <c r="J21" s="16" t="s">
        <v>2493</v>
      </c>
      <c r="K21" s="955">
        <v>40</v>
      </c>
      <c r="L21" s="952"/>
      <c r="M21" s="6" t="s">
        <v>2024</v>
      </c>
    </row>
    <row r="22" spans="1:13" ht="71.400000000000006" x14ac:dyDescent="0.3">
      <c r="A22" s="3">
        <v>44322</v>
      </c>
      <c r="B22" s="16" t="s">
        <v>2488</v>
      </c>
      <c r="C22" s="16" t="s">
        <v>2494</v>
      </c>
      <c r="D22" s="16">
        <v>3</v>
      </c>
      <c r="E22" s="16" t="s">
        <v>2490</v>
      </c>
      <c r="F22" s="16" t="s">
        <v>2491</v>
      </c>
      <c r="G22" s="16" t="s">
        <v>2495</v>
      </c>
      <c r="H22" s="16" t="s">
        <v>478</v>
      </c>
      <c r="I22" s="16" t="s">
        <v>839</v>
      </c>
      <c r="J22" s="16" t="s">
        <v>2496</v>
      </c>
      <c r="K22" s="955">
        <v>124.94</v>
      </c>
      <c r="L22" s="952"/>
      <c r="M22" s="6" t="s">
        <v>2024</v>
      </c>
    </row>
    <row r="23" spans="1:13" ht="61.2" x14ac:dyDescent="0.3">
      <c r="A23" s="3">
        <v>44322</v>
      </c>
      <c r="B23" s="16" t="s">
        <v>2497</v>
      </c>
      <c r="C23" s="16" t="s">
        <v>2498</v>
      </c>
      <c r="D23" s="16">
        <v>1</v>
      </c>
      <c r="E23" s="16" t="s">
        <v>2499</v>
      </c>
      <c r="F23" s="16" t="s">
        <v>2500</v>
      </c>
      <c r="G23" s="16" t="s">
        <v>2501</v>
      </c>
      <c r="H23" s="16" t="s">
        <v>363</v>
      </c>
      <c r="I23" s="16" t="s">
        <v>813</v>
      </c>
      <c r="J23" s="16" t="s">
        <v>2502</v>
      </c>
      <c r="K23" s="955">
        <v>0</v>
      </c>
      <c r="L23" s="952"/>
      <c r="M23" s="6" t="s">
        <v>2024</v>
      </c>
    </row>
    <row r="24" spans="1:13" ht="40.799999999999997" x14ac:dyDescent="0.3">
      <c r="A24" s="3">
        <v>44322</v>
      </c>
      <c r="B24" s="16" t="s">
        <v>2503</v>
      </c>
      <c r="C24" s="16" t="s">
        <v>2504</v>
      </c>
      <c r="D24" s="16">
        <v>1</v>
      </c>
      <c r="E24" s="16" t="s">
        <v>2505</v>
      </c>
      <c r="F24" s="16" t="s">
        <v>2500</v>
      </c>
      <c r="G24" s="16" t="s">
        <v>2501</v>
      </c>
      <c r="H24" s="16" t="s">
        <v>363</v>
      </c>
      <c r="I24" s="16" t="s">
        <v>813</v>
      </c>
      <c r="J24" s="16" t="s">
        <v>2506</v>
      </c>
      <c r="K24" s="955">
        <v>0</v>
      </c>
      <c r="L24" s="952"/>
      <c r="M24" s="6" t="s">
        <v>2024</v>
      </c>
    </row>
    <row r="25" spans="1:13" ht="102" x14ac:dyDescent="0.3">
      <c r="A25" s="3">
        <v>44378</v>
      </c>
      <c r="B25" s="16" t="s">
        <v>2970</v>
      </c>
      <c r="C25" s="16" t="s">
        <v>2971</v>
      </c>
      <c r="D25" s="16">
        <v>1</v>
      </c>
      <c r="E25" s="16" t="s">
        <v>2972</v>
      </c>
      <c r="F25" s="16" t="s">
        <v>2973</v>
      </c>
      <c r="G25" s="16" t="s">
        <v>2974</v>
      </c>
      <c r="H25" s="16" t="s">
        <v>478</v>
      </c>
      <c r="I25" s="16" t="s">
        <v>813</v>
      </c>
      <c r="J25" s="4" t="s">
        <v>2975</v>
      </c>
      <c r="K25" s="955">
        <v>0</v>
      </c>
      <c r="L25" s="952"/>
      <c r="M25" s="6" t="s">
        <v>2024</v>
      </c>
    </row>
    <row r="26" spans="1:13" ht="71.400000000000006" x14ac:dyDescent="0.3">
      <c r="A26" s="3">
        <v>44378</v>
      </c>
      <c r="B26" s="16" t="s">
        <v>2976</v>
      </c>
      <c r="C26" s="16" t="s">
        <v>2977</v>
      </c>
      <c r="D26" s="16">
        <v>2</v>
      </c>
      <c r="E26" s="16" t="s">
        <v>2978</v>
      </c>
      <c r="F26" s="16" t="s">
        <v>2166</v>
      </c>
      <c r="G26" s="16" t="s">
        <v>2979</v>
      </c>
      <c r="H26" s="16" t="s">
        <v>363</v>
      </c>
      <c r="I26" s="16" t="s">
        <v>813</v>
      </c>
      <c r="J26" s="4" t="s">
        <v>2980</v>
      </c>
      <c r="K26" s="955">
        <v>0</v>
      </c>
      <c r="L26" s="952"/>
      <c r="M26" s="6" t="s">
        <v>2024</v>
      </c>
    </row>
    <row r="27" spans="1:13" ht="71.400000000000006" x14ac:dyDescent="0.3">
      <c r="A27" s="3">
        <v>44378</v>
      </c>
      <c r="B27" s="16" t="s">
        <v>2981</v>
      </c>
      <c r="C27" s="16" t="s">
        <v>2982</v>
      </c>
      <c r="D27" s="16">
        <v>2</v>
      </c>
      <c r="E27" s="16" t="s">
        <v>2983</v>
      </c>
      <c r="F27" s="16" t="s">
        <v>2984</v>
      </c>
      <c r="G27" s="16" t="s">
        <v>2985</v>
      </c>
      <c r="H27" s="16" t="s">
        <v>363</v>
      </c>
      <c r="I27" s="16" t="s">
        <v>813</v>
      </c>
      <c r="J27" s="4" t="s">
        <v>2986</v>
      </c>
      <c r="K27" s="955">
        <v>0</v>
      </c>
      <c r="L27" s="952"/>
      <c r="M27" s="6" t="s">
        <v>2024</v>
      </c>
    </row>
    <row r="28" spans="1:13" ht="40.799999999999997" x14ac:dyDescent="0.3">
      <c r="A28" s="3">
        <v>44378</v>
      </c>
      <c r="B28" s="16" t="s">
        <v>2987</v>
      </c>
      <c r="C28" s="16" t="s">
        <v>2988</v>
      </c>
      <c r="D28" s="16">
        <v>1</v>
      </c>
      <c r="E28" s="16" t="s">
        <v>2989</v>
      </c>
      <c r="F28" s="16" t="s">
        <v>2894</v>
      </c>
      <c r="G28" s="16" t="s">
        <v>2990</v>
      </c>
      <c r="H28" s="16" t="s">
        <v>478</v>
      </c>
      <c r="I28" s="16" t="s">
        <v>2991</v>
      </c>
      <c r="J28" s="4" t="s">
        <v>2992</v>
      </c>
      <c r="K28" s="955">
        <v>0</v>
      </c>
      <c r="L28" s="952"/>
      <c r="M28" s="6" t="s">
        <v>2024</v>
      </c>
    </row>
    <row r="29" spans="1:13" ht="51" x14ac:dyDescent="0.3">
      <c r="A29" s="3">
        <v>44658</v>
      </c>
      <c r="B29" s="16" t="s">
        <v>5176</v>
      </c>
      <c r="C29" s="16" t="s">
        <v>5177</v>
      </c>
      <c r="D29" s="16">
        <v>1</v>
      </c>
      <c r="E29" s="16" t="s">
        <v>5178</v>
      </c>
      <c r="F29" s="16" t="s">
        <v>3325</v>
      </c>
      <c r="G29" s="16" t="s">
        <v>5179</v>
      </c>
      <c r="H29" s="16" t="s">
        <v>363</v>
      </c>
      <c r="I29" s="16" t="s">
        <v>813</v>
      </c>
      <c r="J29" s="16" t="s">
        <v>5180</v>
      </c>
      <c r="K29" s="955">
        <v>0</v>
      </c>
      <c r="L29" s="952"/>
      <c r="M29" s="6" t="s">
        <v>2024</v>
      </c>
    </row>
    <row r="30" spans="1:13" ht="71.400000000000006" x14ac:dyDescent="0.3">
      <c r="A30" s="3">
        <v>44658</v>
      </c>
      <c r="B30" s="16" t="s">
        <v>5181</v>
      </c>
      <c r="C30" s="16" t="s">
        <v>5182</v>
      </c>
      <c r="D30" s="16">
        <v>1</v>
      </c>
      <c r="E30" s="16" t="s">
        <v>5183</v>
      </c>
      <c r="F30" s="16" t="s">
        <v>2552</v>
      </c>
      <c r="G30" s="16" t="s">
        <v>5184</v>
      </c>
      <c r="H30" s="16" t="s">
        <v>363</v>
      </c>
      <c r="I30" s="16" t="s">
        <v>5185</v>
      </c>
      <c r="J30" s="16" t="s">
        <v>5186</v>
      </c>
      <c r="K30" s="955">
        <v>0</v>
      </c>
      <c r="L30" s="952"/>
      <c r="M30" s="6" t="s">
        <v>2024</v>
      </c>
    </row>
    <row r="31" spans="1:13" ht="112.2" x14ac:dyDescent="0.3">
      <c r="A31" s="3">
        <v>44658</v>
      </c>
      <c r="B31" s="16" t="s">
        <v>5187</v>
      </c>
      <c r="C31" s="16" t="s">
        <v>5188</v>
      </c>
      <c r="D31" s="16">
        <v>2</v>
      </c>
      <c r="E31" s="16" t="s">
        <v>5189</v>
      </c>
      <c r="F31" s="16" t="s">
        <v>2485</v>
      </c>
      <c r="G31" s="16" t="s">
        <v>5190</v>
      </c>
      <c r="H31" s="16" t="s">
        <v>363</v>
      </c>
      <c r="I31" s="16" t="s">
        <v>813</v>
      </c>
      <c r="J31" s="16" t="s">
        <v>5191</v>
      </c>
      <c r="K31" s="955">
        <v>0</v>
      </c>
      <c r="L31" s="952"/>
      <c r="M31" s="6" t="s">
        <v>2024</v>
      </c>
    </row>
    <row r="32" spans="1:13" ht="30.6" x14ac:dyDescent="0.3">
      <c r="A32" s="3">
        <v>44658</v>
      </c>
      <c r="B32" s="16" t="s">
        <v>5192</v>
      </c>
      <c r="C32" s="16" t="s">
        <v>5193</v>
      </c>
      <c r="D32" s="16">
        <v>1</v>
      </c>
      <c r="E32" s="16" t="s">
        <v>5194</v>
      </c>
      <c r="F32" s="16" t="s">
        <v>5195</v>
      </c>
      <c r="G32" s="16" t="s">
        <v>5196</v>
      </c>
      <c r="H32" s="16" t="s">
        <v>478</v>
      </c>
      <c r="I32" s="16" t="s">
        <v>813</v>
      </c>
      <c r="J32" s="16" t="s">
        <v>5197</v>
      </c>
      <c r="K32" s="955">
        <v>0</v>
      </c>
      <c r="L32" s="952"/>
      <c r="M32" s="6" t="s">
        <v>2024</v>
      </c>
    </row>
    <row r="33" spans="1:13" ht="40.799999999999997" x14ac:dyDescent="0.3">
      <c r="A33" s="3">
        <v>44658</v>
      </c>
      <c r="B33" s="16" t="s">
        <v>5198</v>
      </c>
      <c r="C33" s="16" t="s">
        <v>5199</v>
      </c>
      <c r="D33" s="16">
        <v>1</v>
      </c>
      <c r="E33" s="16" t="s">
        <v>5200</v>
      </c>
      <c r="F33" s="16" t="s">
        <v>5201</v>
      </c>
      <c r="G33" s="16" t="s">
        <v>5202</v>
      </c>
      <c r="H33" s="16" t="s">
        <v>478</v>
      </c>
      <c r="I33" s="16" t="s">
        <v>813</v>
      </c>
      <c r="J33" s="16" t="s">
        <v>5203</v>
      </c>
      <c r="K33" s="955">
        <v>0</v>
      </c>
      <c r="L33" s="952"/>
      <c r="M33" s="6" t="s">
        <v>2024</v>
      </c>
    </row>
    <row r="34" spans="1:13" ht="40.799999999999997" x14ac:dyDescent="0.3">
      <c r="A34" s="3">
        <v>44658</v>
      </c>
      <c r="B34" s="16" t="s">
        <v>5204</v>
      </c>
      <c r="C34" s="16" t="s">
        <v>5205</v>
      </c>
      <c r="D34" s="16">
        <v>1</v>
      </c>
      <c r="E34" s="16" t="s">
        <v>937</v>
      </c>
      <c r="F34" s="16" t="s">
        <v>4061</v>
      </c>
      <c r="G34" s="16" t="s">
        <v>5206</v>
      </c>
      <c r="H34" s="16" t="s">
        <v>363</v>
      </c>
      <c r="I34" s="16" t="s">
        <v>813</v>
      </c>
      <c r="J34" s="16" t="s">
        <v>5207</v>
      </c>
      <c r="K34" s="955">
        <v>0</v>
      </c>
      <c r="L34" s="952"/>
      <c r="M34" s="6" t="s">
        <v>2024</v>
      </c>
    </row>
    <row r="35" spans="1:13" ht="132.6" x14ac:dyDescent="0.3">
      <c r="A35" s="3">
        <v>44658</v>
      </c>
      <c r="B35" s="16" t="s">
        <v>5208</v>
      </c>
      <c r="C35" s="16" t="s">
        <v>5209</v>
      </c>
      <c r="D35" s="16">
        <v>2</v>
      </c>
      <c r="E35" s="16" t="s">
        <v>5210</v>
      </c>
      <c r="F35" s="16" t="s">
        <v>3912</v>
      </c>
      <c r="G35" s="16" t="s">
        <v>5211</v>
      </c>
      <c r="H35" s="16" t="s">
        <v>478</v>
      </c>
      <c r="I35" s="16" t="s">
        <v>813</v>
      </c>
      <c r="J35" s="16" t="s">
        <v>5212</v>
      </c>
      <c r="K35" s="955">
        <v>0</v>
      </c>
      <c r="L35" s="952"/>
      <c r="M35" s="6" t="s">
        <v>2024</v>
      </c>
    </row>
    <row r="36" spans="1:13" ht="30.6" x14ac:dyDescent="0.3">
      <c r="A36" s="3">
        <v>44658</v>
      </c>
      <c r="B36" s="16" t="s">
        <v>5213</v>
      </c>
      <c r="C36" s="16" t="s">
        <v>5214</v>
      </c>
      <c r="D36" s="16">
        <v>2</v>
      </c>
      <c r="E36" s="16" t="s">
        <v>2428</v>
      </c>
      <c r="F36" s="16" t="s">
        <v>5215</v>
      </c>
      <c r="G36" s="16" t="s">
        <v>5216</v>
      </c>
      <c r="H36" s="16" t="s">
        <v>478</v>
      </c>
      <c r="I36" s="16" t="s">
        <v>813</v>
      </c>
      <c r="J36" s="16" t="s">
        <v>5217</v>
      </c>
      <c r="K36" s="955">
        <v>0</v>
      </c>
      <c r="L36" s="952"/>
      <c r="M36" s="6" t="s">
        <v>2024</v>
      </c>
    </row>
    <row r="37" spans="1:13" ht="40.799999999999997" x14ac:dyDescent="0.3">
      <c r="A37" s="3">
        <v>44658</v>
      </c>
      <c r="B37" s="16" t="s">
        <v>5218</v>
      </c>
      <c r="C37" s="16" t="s">
        <v>5219</v>
      </c>
      <c r="D37" s="16">
        <v>2</v>
      </c>
      <c r="E37" s="16" t="s">
        <v>3580</v>
      </c>
      <c r="F37" s="16" t="s">
        <v>2181</v>
      </c>
      <c r="G37" s="16" t="s">
        <v>5220</v>
      </c>
      <c r="H37" s="16" t="s">
        <v>363</v>
      </c>
      <c r="I37" s="16" t="s">
        <v>813</v>
      </c>
      <c r="J37" s="16" t="s">
        <v>5221</v>
      </c>
      <c r="K37" s="955">
        <v>0</v>
      </c>
      <c r="L37" s="952"/>
      <c r="M37" s="6" t="s">
        <v>2024</v>
      </c>
    </row>
    <row r="38" spans="1:13" ht="61.2" x14ac:dyDescent="0.3">
      <c r="A38" s="3">
        <v>44658</v>
      </c>
      <c r="B38" s="16" t="s">
        <v>5222</v>
      </c>
      <c r="C38" s="16" t="s">
        <v>5223</v>
      </c>
      <c r="D38" s="16">
        <v>1</v>
      </c>
      <c r="E38" s="16" t="s">
        <v>5224</v>
      </c>
      <c r="F38" s="16" t="s">
        <v>2865</v>
      </c>
      <c r="G38" s="16" t="s">
        <v>5225</v>
      </c>
      <c r="H38" s="16" t="s">
        <v>363</v>
      </c>
      <c r="I38" s="16" t="s">
        <v>813</v>
      </c>
      <c r="J38" s="16" t="s">
        <v>5226</v>
      </c>
      <c r="K38" s="955">
        <v>0</v>
      </c>
      <c r="L38" s="952"/>
      <c r="M38" s="6" t="s">
        <v>2024</v>
      </c>
    </row>
    <row r="39" spans="1:13" ht="61.2" x14ac:dyDescent="0.3">
      <c r="A39" s="3">
        <v>44658</v>
      </c>
      <c r="B39" s="16" t="s">
        <v>5227</v>
      </c>
      <c r="C39" s="16" t="s">
        <v>5228</v>
      </c>
      <c r="D39" s="16">
        <v>1</v>
      </c>
      <c r="E39" s="16" t="s">
        <v>5229</v>
      </c>
      <c r="F39" s="16" t="s">
        <v>5230</v>
      </c>
      <c r="G39" s="16" t="s">
        <v>5231</v>
      </c>
      <c r="H39" s="16" t="s">
        <v>363</v>
      </c>
      <c r="I39" s="16" t="s">
        <v>813</v>
      </c>
      <c r="J39" s="16" t="s">
        <v>5232</v>
      </c>
      <c r="K39" s="955">
        <v>0</v>
      </c>
      <c r="L39" s="952"/>
      <c r="M39" s="6" t="s">
        <v>2024</v>
      </c>
    </row>
    <row r="40" spans="1:13" ht="102" x14ac:dyDescent="0.3">
      <c r="A40" s="3">
        <v>44658</v>
      </c>
      <c r="B40" s="16" t="s">
        <v>5233</v>
      </c>
      <c r="C40" s="16" t="s">
        <v>5234</v>
      </c>
      <c r="D40" s="16">
        <v>1</v>
      </c>
      <c r="E40" s="16" t="s">
        <v>5235</v>
      </c>
      <c r="F40" s="16" t="s">
        <v>5236</v>
      </c>
      <c r="G40" s="16" t="s">
        <v>5237</v>
      </c>
      <c r="H40" s="16" t="s">
        <v>478</v>
      </c>
      <c r="I40" s="16" t="s">
        <v>813</v>
      </c>
      <c r="J40" s="16" t="s">
        <v>5238</v>
      </c>
      <c r="K40" s="955">
        <v>0</v>
      </c>
      <c r="L40" s="952"/>
      <c r="M40" s="6" t="s">
        <v>2024</v>
      </c>
    </row>
    <row r="41" spans="1:13" ht="51" x14ac:dyDescent="0.3">
      <c r="A41" s="3">
        <v>44686</v>
      </c>
      <c r="B41" s="16" t="s">
        <v>6540</v>
      </c>
      <c r="C41" s="16" t="s">
        <v>6541</v>
      </c>
      <c r="D41" s="16">
        <v>1</v>
      </c>
      <c r="E41" s="16" t="s">
        <v>5026</v>
      </c>
      <c r="F41" s="16" t="s">
        <v>6542</v>
      </c>
      <c r="G41" s="16" t="s">
        <v>6543</v>
      </c>
      <c r="H41" s="16" t="s">
        <v>478</v>
      </c>
      <c r="I41" s="16" t="s">
        <v>813</v>
      </c>
      <c r="J41" s="16" t="s">
        <v>6544</v>
      </c>
      <c r="K41" s="955">
        <v>0</v>
      </c>
      <c r="L41" s="952"/>
      <c r="M41" s="6" t="s">
        <v>2024</v>
      </c>
    </row>
    <row r="42" spans="1:13" ht="40.799999999999997" x14ac:dyDescent="0.3">
      <c r="A42" s="3">
        <v>44686</v>
      </c>
      <c r="B42" s="16" t="s">
        <v>6545</v>
      </c>
      <c r="C42" s="16" t="s">
        <v>6546</v>
      </c>
      <c r="D42" s="16">
        <v>1</v>
      </c>
      <c r="E42" s="16" t="s">
        <v>5030</v>
      </c>
      <c r="F42" s="16" t="s">
        <v>6547</v>
      </c>
      <c r="G42" s="16" t="s">
        <v>6548</v>
      </c>
      <c r="H42" s="16" t="s">
        <v>478</v>
      </c>
      <c r="I42" s="16" t="s">
        <v>813</v>
      </c>
      <c r="J42" s="16" t="s">
        <v>6549</v>
      </c>
      <c r="K42" s="955">
        <v>0</v>
      </c>
      <c r="L42" s="952"/>
      <c r="M42" s="6" t="s">
        <v>2024</v>
      </c>
    </row>
    <row r="43" spans="1:13" ht="61.2" x14ac:dyDescent="0.3">
      <c r="A43" s="3">
        <v>44686</v>
      </c>
      <c r="B43" s="16" t="s">
        <v>6550</v>
      </c>
      <c r="C43" s="16" t="s">
        <v>6551</v>
      </c>
      <c r="D43" s="16">
        <v>1</v>
      </c>
      <c r="E43" s="16" t="s">
        <v>6552</v>
      </c>
      <c r="F43" s="16" t="s">
        <v>4140</v>
      </c>
      <c r="G43" s="16" t="s">
        <v>6553</v>
      </c>
      <c r="H43" s="16" t="s">
        <v>363</v>
      </c>
      <c r="I43" s="16" t="s">
        <v>813</v>
      </c>
      <c r="J43" s="16" t="s">
        <v>6554</v>
      </c>
      <c r="K43" s="955">
        <v>0</v>
      </c>
      <c r="L43" s="952"/>
      <c r="M43" s="6" t="s">
        <v>2024</v>
      </c>
    </row>
    <row r="44" spans="1:13" ht="71.400000000000006" x14ac:dyDescent="0.3">
      <c r="A44" s="3">
        <v>44714</v>
      </c>
      <c r="B44" s="16" t="s">
        <v>7645</v>
      </c>
      <c r="C44" s="16" t="s">
        <v>7646</v>
      </c>
      <c r="D44" s="16">
        <v>1</v>
      </c>
      <c r="E44" s="16" t="s">
        <v>7647</v>
      </c>
      <c r="F44" s="16" t="s">
        <v>2552</v>
      </c>
      <c r="G44" s="16" t="s">
        <v>7668</v>
      </c>
      <c r="H44" s="16" t="s">
        <v>363</v>
      </c>
      <c r="I44" s="16" t="s">
        <v>813</v>
      </c>
      <c r="J44" s="16" t="s">
        <v>7648</v>
      </c>
      <c r="K44" s="955">
        <v>0</v>
      </c>
      <c r="L44" s="952"/>
      <c r="M44" s="6" t="s">
        <v>2024</v>
      </c>
    </row>
    <row r="45" spans="1:13" ht="61.2" x14ac:dyDescent="0.3">
      <c r="A45" s="3">
        <v>44714</v>
      </c>
      <c r="B45" s="16" t="s">
        <v>7649</v>
      </c>
      <c r="C45" s="16" t="s">
        <v>7650</v>
      </c>
      <c r="D45" s="16">
        <v>3</v>
      </c>
      <c r="E45" s="16" t="s">
        <v>7651</v>
      </c>
      <c r="F45" s="16" t="s">
        <v>7652</v>
      </c>
      <c r="G45" s="16" t="s">
        <v>7669</v>
      </c>
      <c r="H45" s="16" t="s">
        <v>478</v>
      </c>
      <c r="I45" s="16" t="s">
        <v>813</v>
      </c>
      <c r="J45" s="16" t="s">
        <v>7653</v>
      </c>
      <c r="K45" s="955">
        <v>0</v>
      </c>
      <c r="L45" s="952"/>
      <c r="M45" s="6" t="s">
        <v>2024</v>
      </c>
    </row>
    <row r="46" spans="1:13" ht="40.799999999999997" x14ac:dyDescent="0.3">
      <c r="A46" s="3">
        <v>44714</v>
      </c>
      <c r="B46" s="16" t="s">
        <v>1156</v>
      </c>
      <c r="C46" s="16" t="s">
        <v>7654</v>
      </c>
      <c r="D46" s="16">
        <v>3</v>
      </c>
      <c r="E46" s="16" t="s">
        <v>4351</v>
      </c>
      <c r="F46" s="16" t="s">
        <v>2104</v>
      </c>
      <c r="G46" s="16" t="s">
        <v>7670</v>
      </c>
      <c r="H46" s="16" t="s">
        <v>363</v>
      </c>
      <c r="I46" s="16" t="s">
        <v>2906</v>
      </c>
      <c r="J46" s="16" t="s">
        <v>7655</v>
      </c>
      <c r="K46" s="955">
        <v>1716.61</v>
      </c>
      <c r="L46" s="952"/>
      <c r="M46" s="6" t="s">
        <v>2024</v>
      </c>
    </row>
    <row r="47" spans="1:13" ht="40.799999999999997" x14ac:dyDescent="0.3">
      <c r="A47" s="3">
        <v>44714</v>
      </c>
      <c r="B47" s="16" t="s">
        <v>7656</v>
      </c>
      <c r="C47" s="16" t="s">
        <v>7657</v>
      </c>
      <c r="D47" s="16">
        <v>5</v>
      </c>
      <c r="E47" s="16" t="s">
        <v>7658</v>
      </c>
      <c r="F47" s="16" t="s">
        <v>7659</v>
      </c>
      <c r="G47" s="16" t="s">
        <v>7671</v>
      </c>
      <c r="H47" s="16" t="s">
        <v>363</v>
      </c>
      <c r="I47" s="16" t="s">
        <v>872</v>
      </c>
      <c r="J47" s="16" t="s">
        <v>7660</v>
      </c>
      <c r="K47" s="955">
        <v>40</v>
      </c>
      <c r="L47" s="952"/>
      <c r="M47" s="6" t="s">
        <v>2024</v>
      </c>
    </row>
    <row r="48" spans="1:13" ht="40.799999999999997" x14ac:dyDescent="0.3">
      <c r="A48" s="3">
        <v>44714</v>
      </c>
      <c r="B48" s="16" t="s">
        <v>7661</v>
      </c>
      <c r="C48" s="16" t="s">
        <v>7662</v>
      </c>
      <c r="D48" s="16">
        <v>1</v>
      </c>
      <c r="E48" s="16" t="s">
        <v>7663</v>
      </c>
      <c r="F48" s="16" t="s">
        <v>4791</v>
      </c>
      <c r="G48" s="16" t="s">
        <v>7672</v>
      </c>
      <c r="H48" s="16" t="s">
        <v>363</v>
      </c>
      <c r="I48" s="16" t="s">
        <v>813</v>
      </c>
      <c r="J48" s="16" t="s">
        <v>7664</v>
      </c>
      <c r="K48" s="955">
        <v>0</v>
      </c>
      <c r="L48" s="952"/>
      <c r="M48" s="6" t="s">
        <v>2024</v>
      </c>
    </row>
    <row r="49" spans="1:13" ht="30.6" x14ac:dyDescent="0.3">
      <c r="A49" s="3">
        <v>44714</v>
      </c>
      <c r="B49" s="42" t="s">
        <v>137</v>
      </c>
      <c r="C49" s="42" t="s">
        <v>7665</v>
      </c>
      <c r="D49" s="42">
        <v>1</v>
      </c>
      <c r="E49" s="42" t="s">
        <v>892</v>
      </c>
      <c r="F49" s="42" t="s">
        <v>7666</v>
      </c>
      <c r="G49" s="42" t="s">
        <v>7673</v>
      </c>
      <c r="H49" s="42" t="s">
        <v>478</v>
      </c>
      <c r="I49" s="42" t="s">
        <v>872</v>
      </c>
      <c r="J49" s="42" t="s">
        <v>7667</v>
      </c>
      <c r="K49" s="953">
        <v>45.5</v>
      </c>
      <c r="L49" s="954"/>
      <c r="M49" s="6" t="s">
        <v>2024</v>
      </c>
    </row>
    <row r="50" spans="1:13" ht="40.799999999999997" x14ac:dyDescent="0.3">
      <c r="A50" s="3">
        <v>44742</v>
      </c>
      <c r="B50" s="4" t="s">
        <v>8788</v>
      </c>
      <c r="C50" s="4" t="s">
        <v>8789</v>
      </c>
      <c r="D50" s="4">
        <v>2</v>
      </c>
      <c r="E50" s="4" t="s">
        <v>8790</v>
      </c>
      <c r="F50" s="4" t="s">
        <v>4407</v>
      </c>
      <c r="G50" s="4" t="s">
        <v>8791</v>
      </c>
      <c r="H50" s="4" t="s">
        <v>363</v>
      </c>
      <c r="I50" s="4" t="s">
        <v>2906</v>
      </c>
      <c r="J50" s="956" t="s">
        <v>8792</v>
      </c>
      <c r="K50" s="957"/>
      <c r="L50" s="6">
        <v>1569.42</v>
      </c>
      <c r="M50" s="6" t="s">
        <v>2024</v>
      </c>
    </row>
    <row r="51" spans="1:13" ht="40.799999999999997" x14ac:dyDescent="0.3">
      <c r="A51" s="3">
        <v>44742</v>
      </c>
      <c r="B51" s="4" t="s">
        <v>3113</v>
      </c>
      <c r="C51" s="4" t="s">
        <v>8793</v>
      </c>
      <c r="D51" s="4">
        <v>2</v>
      </c>
      <c r="E51" s="4" t="s">
        <v>4991</v>
      </c>
      <c r="F51" s="4" t="s">
        <v>3423</v>
      </c>
      <c r="G51" s="4" t="s">
        <v>8794</v>
      </c>
      <c r="H51" s="4" t="s">
        <v>363</v>
      </c>
      <c r="I51" s="4" t="s">
        <v>813</v>
      </c>
      <c r="J51" s="956" t="s">
        <v>8795</v>
      </c>
      <c r="K51" s="957"/>
      <c r="L51" s="6">
        <v>0</v>
      </c>
      <c r="M51" s="6" t="s">
        <v>2024</v>
      </c>
    </row>
    <row r="52" spans="1:13" ht="30.6" x14ac:dyDescent="0.3">
      <c r="A52" s="3">
        <v>44742</v>
      </c>
      <c r="B52" s="4" t="s">
        <v>6276</v>
      </c>
      <c r="C52" s="4" t="s">
        <v>8796</v>
      </c>
      <c r="D52" s="4">
        <v>1</v>
      </c>
      <c r="E52" s="4" t="s">
        <v>5774</v>
      </c>
      <c r="F52" s="4" t="s">
        <v>2317</v>
      </c>
      <c r="G52" s="4" t="s">
        <v>8797</v>
      </c>
      <c r="H52" s="4" t="s">
        <v>363</v>
      </c>
      <c r="I52" s="4" t="s">
        <v>7643</v>
      </c>
      <c r="J52" s="956" t="s">
        <v>8798</v>
      </c>
      <c r="K52" s="957"/>
      <c r="L52" s="6">
        <v>648.86</v>
      </c>
      <c r="M52" s="6" t="s">
        <v>2024</v>
      </c>
    </row>
    <row r="53" spans="1:13" ht="20.399999999999999" x14ac:dyDescent="0.3">
      <c r="A53" s="3">
        <v>44742</v>
      </c>
      <c r="B53" s="4" t="s">
        <v>6276</v>
      </c>
      <c r="C53" s="4" t="s">
        <v>8799</v>
      </c>
      <c r="D53" s="4">
        <v>1</v>
      </c>
      <c r="E53" s="4" t="s">
        <v>5774</v>
      </c>
      <c r="F53" s="4" t="s">
        <v>2317</v>
      </c>
      <c r="G53" s="4" t="s">
        <v>8800</v>
      </c>
      <c r="H53" s="4" t="s">
        <v>363</v>
      </c>
      <c r="I53" s="4" t="s">
        <v>7643</v>
      </c>
      <c r="J53" s="956" t="s">
        <v>8801</v>
      </c>
      <c r="K53" s="957"/>
      <c r="L53" s="6">
        <v>161.01</v>
      </c>
      <c r="M53" s="6" t="s">
        <v>2024</v>
      </c>
    </row>
    <row r="54" spans="1:13" ht="61.2" x14ac:dyDescent="0.3">
      <c r="A54" s="3">
        <v>44742</v>
      </c>
      <c r="B54" s="4" t="s">
        <v>8802</v>
      </c>
      <c r="C54" s="4" t="s">
        <v>8803</v>
      </c>
      <c r="D54" s="4">
        <v>1</v>
      </c>
      <c r="E54" s="4" t="s">
        <v>7647</v>
      </c>
      <c r="F54" s="4" t="s">
        <v>2695</v>
      </c>
      <c r="G54" s="4" t="s">
        <v>8804</v>
      </c>
      <c r="H54" s="4" t="s">
        <v>363</v>
      </c>
      <c r="I54" s="4" t="s">
        <v>813</v>
      </c>
      <c r="J54" s="956" t="s">
        <v>8805</v>
      </c>
      <c r="K54" s="957"/>
      <c r="L54" s="6">
        <v>0</v>
      </c>
      <c r="M54" s="6" t="s">
        <v>2024</v>
      </c>
    </row>
    <row r="55" spans="1:13" ht="91.8" x14ac:dyDescent="0.3">
      <c r="A55" s="3">
        <v>44742</v>
      </c>
      <c r="B55" s="4" t="s">
        <v>2976</v>
      </c>
      <c r="C55" s="4" t="s">
        <v>8806</v>
      </c>
      <c r="D55" s="4">
        <v>1</v>
      </c>
      <c r="E55" s="4" t="s">
        <v>8807</v>
      </c>
      <c r="F55" s="4" t="s">
        <v>3360</v>
      </c>
      <c r="G55" s="4" t="s">
        <v>8808</v>
      </c>
      <c r="H55" s="4" t="s">
        <v>363</v>
      </c>
      <c r="I55" s="4" t="s">
        <v>851</v>
      </c>
      <c r="J55" s="956" t="s">
        <v>8809</v>
      </c>
      <c r="K55" s="957"/>
      <c r="L55" s="6">
        <v>0</v>
      </c>
      <c r="M55" s="6" t="s">
        <v>2024</v>
      </c>
    </row>
    <row r="56" spans="1:13" ht="91.8" x14ac:dyDescent="0.3">
      <c r="A56" s="3">
        <v>44742</v>
      </c>
      <c r="B56" s="4" t="s">
        <v>8810</v>
      </c>
      <c r="C56" s="4" t="s">
        <v>8811</v>
      </c>
      <c r="D56" s="4">
        <v>1</v>
      </c>
      <c r="E56" s="4" t="s">
        <v>8812</v>
      </c>
      <c r="F56" s="4" t="s">
        <v>3912</v>
      </c>
      <c r="G56" s="4" t="s">
        <v>8813</v>
      </c>
      <c r="H56" s="4" t="s">
        <v>363</v>
      </c>
      <c r="I56" s="4" t="s">
        <v>813</v>
      </c>
      <c r="J56" s="956" t="s">
        <v>8814</v>
      </c>
      <c r="K56" s="957"/>
      <c r="L56" s="6">
        <v>0</v>
      </c>
      <c r="M56" s="6" t="s">
        <v>2024</v>
      </c>
    </row>
    <row r="57" spans="1:13" ht="91.8" x14ac:dyDescent="0.3">
      <c r="A57" s="3">
        <v>44742</v>
      </c>
      <c r="B57" s="4" t="s">
        <v>2799</v>
      </c>
      <c r="C57" s="4" t="s">
        <v>8815</v>
      </c>
      <c r="D57" s="4">
        <v>1</v>
      </c>
      <c r="E57" s="4" t="s">
        <v>8816</v>
      </c>
      <c r="F57" s="4" t="s">
        <v>2801</v>
      </c>
      <c r="G57" s="4" t="s">
        <v>8817</v>
      </c>
      <c r="H57" s="4" t="s">
        <v>368</v>
      </c>
      <c r="I57" s="4" t="s">
        <v>872</v>
      </c>
      <c r="J57" s="956" t="s">
        <v>8818</v>
      </c>
      <c r="K57" s="957"/>
      <c r="L57" s="6">
        <v>74.930000000000007</v>
      </c>
      <c r="M57" s="6" t="s">
        <v>2024</v>
      </c>
    </row>
    <row r="58" spans="1:13" ht="51" x14ac:dyDescent="0.3">
      <c r="A58" s="3">
        <v>44742</v>
      </c>
      <c r="B58" s="4" t="s">
        <v>6276</v>
      </c>
      <c r="C58" s="4" t="s">
        <v>8819</v>
      </c>
      <c r="D58" s="4">
        <v>2</v>
      </c>
      <c r="E58" s="4" t="s">
        <v>8820</v>
      </c>
      <c r="F58" s="4" t="s">
        <v>3614</v>
      </c>
      <c r="G58" s="4" t="s">
        <v>8821</v>
      </c>
      <c r="H58" s="4" t="s">
        <v>363</v>
      </c>
      <c r="I58" s="4" t="s">
        <v>813</v>
      </c>
      <c r="J58" s="956" t="s">
        <v>8822</v>
      </c>
      <c r="K58" s="957"/>
      <c r="L58" s="6">
        <v>0</v>
      </c>
      <c r="M58" s="6" t="s">
        <v>2024</v>
      </c>
    </row>
    <row r="59" spans="1:13" ht="51" x14ac:dyDescent="0.3">
      <c r="A59" s="3">
        <v>44742</v>
      </c>
      <c r="B59" s="4" t="s">
        <v>6276</v>
      </c>
      <c r="C59" s="4" t="s">
        <v>8823</v>
      </c>
      <c r="D59" s="4">
        <v>2</v>
      </c>
      <c r="E59" s="4" t="s">
        <v>8820</v>
      </c>
      <c r="F59" s="4" t="s">
        <v>8824</v>
      </c>
      <c r="G59" s="4" t="s">
        <v>8825</v>
      </c>
      <c r="H59" s="4" t="s">
        <v>363</v>
      </c>
      <c r="I59" s="4" t="s">
        <v>813</v>
      </c>
      <c r="J59" s="956" t="s">
        <v>8826</v>
      </c>
      <c r="K59" s="957"/>
      <c r="L59" s="6">
        <v>0</v>
      </c>
      <c r="M59" s="6" t="s">
        <v>2024</v>
      </c>
    </row>
    <row r="60" spans="1:13" ht="51" x14ac:dyDescent="0.3">
      <c r="A60" s="3">
        <v>44742</v>
      </c>
      <c r="B60" s="4" t="s">
        <v>6276</v>
      </c>
      <c r="C60" s="4" t="s">
        <v>8827</v>
      </c>
      <c r="D60" s="4">
        <v>2</v>
      </c>
      <c r="E60" s="4" t="s">
        <v>8820</v>
      </c>
      <c r="F60" s="4" t="s">
        <v>2555</v>
      </c>
      <c r="G60" s="4" t="s">
        <v>8828</v>
      </c>
      <c r="H60" s="4" t="s">
        <v>363</v>
      </c>
      <c r="I60" s="4" t="s">
        <v>813</v>
      </c>
      <c r="J60" s="956" t="s">
        <v>8829</v>
      </c>
      <c r="K60" s="957"/>
      <c r="L60" s="6">
        <v>0</v>
      </c>
      <c r="M60" s="6" t="s">
        <v>2024</v>
      </c>
    </row>
    <row r="61" spans="1:13" ht="51" x14ac:dyDescent="0.3">
      <c r="A61" s="3">
        <v>44742</v>
      </c>
      <c r="B61" s="4" t="s">
        <v>6276</v>
      </c>
      <c r="C61" s="4" t="s">
        <v>8830</v>
      </c>
      <c r="D61" s="4">
        <v>2</v>
      </c>
      <c r="E61" s="4" t="s">
        <v>8820</v>
      </c>
      <c r="F61" s="4" t="s">
        <v>8831</v>
      </c>
      <c r="G61" s="4" t="s">
        <v>8828</v>
      </c>
      <c r="H61" s="4" t="s">
        <v>363</v>
      </c>
      <c r="I61" s="4" t="s">
        <v>813</v>
      </c>
      <c r="J61" s="956" t="s">
        <v>8832</v>
      </c>
      <c r="K61" s="957"/>
      <c r="L61" s="6">
        <v>0</v>
      </c>
      <c r="M61" s="6" t="s">
        <v>2024</v>
      </c>
    </row>
    <row r="62" spans="1:13" ht="71.400000000000006" x14ac:dyDescent="0.3">
      <c r="A62" s="3">
        <v>44742</v>
      </c>
      <c r="B62" s="4" t="s">
        <v>8833</v>
      </c>
      <c r="C62" s="4" t="s">
        <v>8834</v>
      </c>
      <c r="D62" s="4">
        <v>4</v>
      </c>
      <c r="E62" s="4" t="s">
        <v>8835</v>
      </c>
      <c r="F62" s="4" t="s">
        <v>8836</v>
      </c>
      <c r="G62" s="4" t="s">
        <v>8837</v>
      </c>
      <c r="H62" s="4" t="s">
        <v>368</v>
      </c>
      <c r="I62" s="4" t="s">
        <v>872</v>
      </c>
      <c r="J62" s="956" t="s">
        <v>8838</v>
      </c>
      <c r="K62" s="957"/>
      <c r="L62" s="6">
        <v>250.47</v>
      </c>
      <c r="M62" s="6" t="s">
        <v>2024</v>
      </c>
    </row>
    <row r="63" spans="1:13" ht="40.799999999999997" x14ac:dyDescent="0.3">
      <c r="A63" s="3">
        <v>44742</v>
      </c>
      <c r="B63" s="4" t="s">
        <v>8839</v>
      </c>
      <c r="C63" s="4" t="s">
        <v>8840</v>
      </c>
      <c r="D63" s="4">
        <v>1</v>
      </c>
      <c r="E63" s="4" t="s">
        <v>4991</v>
      </c>
      <c r="F63" s="4" t="s">
        <v>8841</v>
      </c>
      <c r="G63" s="4" t="s">
        <v>8842</v>
      </c>
      <c r="H63" s="4" t="s">
        <v>363</v>
      </c>
      <c r="I63" s="4" t="s">
        <v>813</v>
      </c>
      <c r="J63" s="956" t="s">
        <v>8843</v>
      </c>
      <c r="K63" s="957"/>
      <c r="L63" s="6">
        <v>0</v>
      </c>
      <c r="M63" s="6" t="s">
        <v>2024</v>
      </c>
    </row>
    <row r="64" spans="1:13" ht="61.2" x14ac:dyDescent="0.3">
      <c r="A64" s="3">
        <v>44742</v>
      </c>
      <c r="B64" s="4" t="s">
        <v>8844</v>
      </c>
      <c r="C64" s="4" t="s">
        <v>8845</v>
      </c>
      <c r="D64" s="4">
        <v>1</v>
      </c>
      <c r="E64" s="4" t="s">
        <v>8846</v>
      </c>
      <c r="F64" s="4" t="s">
        <v>2294</v>
      </c>
      <c r="G64" s="4" t="s">
        <v>8847</v>
      </c>
      <c r="H64" s="4" t="s">
        <v>478</v>
      </c>
      <c r="I64" s="4" t="s">
        <v>813</v>
      </c>
      <c r="J64" s="956" t="s">
        <v>8848</v>
      </c>
      <c r="K64" s="957"/>
      <c r="L64" s="6">
        <v>0</v>
      </c>
      <c r="M64" s="6" t="s">
        <v>2024</v>
      </c>
    </row>
    <row r="65" spans="1:13" ht="40.799999999999997" x14ac:dyDescent="0.3">
      <c r="A65" s="3">
        <v>44770</v>
      </c>
      <c r="B65" s="4" t="s">
        <v>9735</v>
      </c>
      <c r="C65" s="4" t="s">
        <v>9736</v>
      </c>
      <c r="D65" s="4">
        <v>1</v>
      </c>
      <c r="E65" s="4" t="s">
        <v>9737</v>
      </c>
      <c r="F65" s="4" t="s">
        <v>2616</v>
      </c>
      <c r="G65" s="4" t="s">
        <v>9738</v>
      </c>
      <c r="H65" s="4" t="s">
        <v>478</v>
      </c>
      <c r="I65" s="4" t="s">
        <v>872</v>
      </c>
      <c r="J65" s="964" t="s">
        <v>9739</v>
      </c>
      <c r="K65" s="961"/>
      <c r="L65" s="6">
        <v>125.13</v>
      </c>
      <c r="M65" s="6" t="s">
        <v>2024</v>
      </c>
    </row>
    <row r="66" spans="1:13" ht="51" x14ac:dyDescent="0.3">
      <c r="A66" s="3">
        <v>44770</v>
      </c>
      <c r="B66" s="4" t="s">
        <v>9740</v>
      </c>
      <c r="C66" s="4" t="s">
        <v>9741</v>
      </c>
      <c r="D66" s="4">
        <v>1</v>
      </c>
      <c r="E66" s="4" t="s">
        <v>9742</v>
      </c>
      <c r="F66" s="4" t="s">
        <v>5598</v>
      </c>
      <c r="G66" s="4" t="s">
        <v>9743</v>
      </c>
      <c r="H66" s="4" t="s">
        <v>363</v>
      </c>
      <c r="I66" s="4" t="s">
        <v>813</v>
      </c>
      <c r="J66" s="964" t="s">
        <v>9744</v>
      </c>
      <c r="K66" s="961"/>
      <c r="L66" s="6">
        <v>0</v>
      </c>
      <c r="M66" s="6" t="s">
        <v>2024</v>
      </c>
    </row>
    <row r="67" spans="1:13" ht="51" x14ac:dyDescent="0.3">
      <c r="A67" s="3">
        <v>44770</v>
      </c>
      <c r="B67" s="4" t="s">
        <v>9745</v>
      </c>
      <c r="C67" s="4" t="s">
        <v>9746</v>
      </c>
      <c r="D67" s="4">
        <v>2</v>
      </c>
      <c r="E67" s="4" t="s">
        <v>9747</v>
      </c>
      <c r="F67" s="4" t="s">
        <v>4140</v>
      </c>
      <c r="G67" s="4" t="s">
        <v>9748</v>
      </c>
      <c r="H67" s="4" t="s">
        <v>363</v>
      </c>
      <c r="I67" s="4" t="s">
        <v>8644</v>
      </c>
      <c r="J67" s="964" t="s">
        <v>9749</v>
      </c>
      <c r="K67" s="961"/>
      <c r="L67" s="6">
        <v>0</v>
      </c>
      <c r="M67" s="6" t="s">
        <v>2024</v>
      </c>
    </row>
    <row r="68" spans="1:13" ht="40.799999999999997" x14ac:dyDescent="0.3">
      <c r="A68" s="3">
        <v>44812</v>
      </c>
      <c r="B68" s="16" t="s">
        <v>10567</v>
      </c>
      <c r="C68" s="16" t="s">
        <v>10568</v>
      </c>
      <c r="D68" s="16">
        <v>3</v>
      </c>
      <c r="E68" s="16" t="s">
        <v>8583</v>
      </c>
      <c r="F68" s="16" t="s">
        <v>5663</v>
      </c>
      <c r="G68" s="16" t="s">
        <v>10569</v>
      </c>
      <c r="H68" s="16" t="s">
        <v>478</v>
      </c>
      <c r="I68" s="16" t="s">
        <v>872</v>
      </c>
      <c r="J68" s="951" t="s">
        <v>10570</v>
      </c>
      <c r="K68" s="952"/>
      <c r="L68" s="18">
        <v>338</v>
      </c>
      <c r="M68" s="6" t="s">
        <v>2024</v>
      </c>
    </row>
    <row r="69" spans="1:13" ht="30.6" x14ac:dyDescent="0.3">
      <c r="A69" s="3">
        <v>44812</v>
      </c>
      <c r="B69" s="16" t="s">
        <v>10571</v>
      </c>
      <c r="C69" s="16" t="s">
        <v>10572</v>
      </c>
      <c r="D69" s="16">
        <v>1</v>
      </c>
      <c r="E69" s="16" t="s">
        <v>10573</v>
      </c>
      <c r="F69" s="16" t="s">
        <v>10574</v>
      </c>
      <c r="G69" s="16" t="s">
        <v>10575</v>
      </c>
      <c r="H69" s="16" t="s">
        <v>478</v>
      </c>
      <c r="I69" s="16" t="s">
        <v>813</v>
      </c>
      <c r="J69" s="951" t="s">
        <v>10576</v>
      </c>
      <c r="K69" s="952"/>
      <c r="L69" s="18">
        <v>0</v>
      </c>
      <c r="M69" s="6" t="s">
        <v>2024</v>
      </c>
    </row>
    <row r="70" spans="1:13" ht="40.799999999999997" x14ac:dyDescent="0.3">
      <c r="A70" s="3">
        <v>44812</v>
      </c>
      <c r="B70" s="16" t="s">
        <v>10565</v>
      </c>
      <c r="C70" s="16" t="s">
        <v>10577</v>
      </c>
      <c r="D70" s="16">
        <v>2</v>
      </c>
      <c r="E70" s="16" t="s">
        <v>5030</v>
      </c>
      <c r="F70" s="16" t="s">
        <v>5553</v>
      </c>
      <c r="G70" s="16" t="s">
        <v>10578</v>
      </c>
      <c r="H70" s="16" t="s">
        <v>478</v>
      </c>
      <c r="I70" s="16" t="s">
        <v>813</v>
      </c>
      <c r="J70" s="951" t="s">
        <v>10579</v>
      </c>
      <c r="K70" s="952"/>
      <c r="L70" s="18">
        <v>0</v>
      </c>
      <c r="M70" s="6" t="s">
        <v>2024</v>
      </c>
    </row>
    <row r="71" spans="1:13" ht="81.599999999999994" x14ac:dyDescent="0.3">
      <c r="A71" s="3">
        <v>44840</v>
      </c>
      <c r="B71" s="16" t="s">
        <v>11155</v>
      </c>
      <c r="C71" s="16">
        <v>1</v>
      </c>
      <c r="D71" s="16" t="s">
        <v>11156</v>
      </c>
      <c r="E71" s="16" t="s">
        <v>11157</v>
      </c>
      <c r="F71" s="16" t="s">
        <v>9911</v>
      </c>
      <c r="G71" s="16" t="s">
        <v>11158</v>
      </c>
      <c r="H71" s="16" t="s">
        <v>478</v>
      </c>
      <c r="I71" s="16" t="s">
        <v>813</v>
      </c>
      <c r="J71" s="951" t="s">
        <v>11159</v>
      </c>
      <c r="K71" s="952"/>
      <c r="L71" s="18">
        <v>0</v>
      </c>
      <c r="M71" s="6" t="s">
        <v>2024</v>
      </c>
    </row>
    <row r="72" spans="1:13" ht="40.799999999999997" x14ac:dyDescent="0.3">
      <c r="A72" s="3">
        <v>44874</v>
      </c>
      <c r="B72" s="16" t="s">
        <v>11876</v>
      </c>
      <c r="C72" s="16" t="s">
        <v>11877</v>
      </c>
      <c r="D72" s="16">
        <v>3</v>
      </c>
      <c r="E72" s="16" t="s">
        <v>5030</v>
      </c>
      <c r="F72" s="16" t="s">
        <v>11878</v>
      </c>
      <c r="G72" s="16" t="s">
        <v>11879</v>
      </c>
      <c r="H72" s="16" t="s">
        <v>363</v>
      </c>
      <c r="I72" s="16" t="s">
        <v>813</v>
      </c>
      <c r="J72" s="951" t="s">
        <v>11880</v>
      </c>
      <c r="K72" s="952"/>
      <c r="L72" s="18">
        <v>0</v>
      </c>
      <c r="M72" s="6" t="s">
        <v>2024</v>
      </c>
    </row>
    <row r="73" spans="1:13" ht="81.599999999999994" x14ac:dyDescent="0.3">
      <c r="A73" s="3">
        <v>44874</v>
      </c>
      <c r="B73" s="16" t="s">
        <v>11881</v>
      </c>
      <c r="C73" s="16" t="s">
        <v>11882</v>
      </c>
      <c r="D73" s="16">
        <v>2</v>
      </c>
      <c r="E73" s="16" t="s">
        <v>11883</v>
      </c>
      <c r="F73" s="16" t="s">
        <v>6078</v>
      </c>
      <c r="G73" s="16" t="s">
        <v>11884</v>
      </c>
      <c r="H73" s="16" t="s">
        <v>363</v>
      </c>
      <c r="I73" s="16" t="s">
        <v>813</v>
      </c>
      <c r="J73" s="951" t="s">
        <v>11885</v>
      </c>
      <c r="K73" s="952"/>
      <c r="L73" s="18">
        <v>0</v>
      </c>
      <c r="M73" s="6" t="s">
        <v>2024</v>
      </c>
    </row>
    <row r="74" spans="1:13" ht="40.799999999999997" x14ac:dyDescent="0.3">
      <c r="A74" s="3">
        <v>44909</v>
      </c>
      <c r="B74" s="4" t="s">
        <v>12880</v>
      </c>
      <c r="C74" s="4" t="s">
        <v>12949</v>
      </c>
      <c r="D74" s="4">
        <v>12</v>
      </c>
      <c r="E74" s="4" t="s">
        <v>4991</v>
      </c>
      <c r="F74" s="4" t="s">
        <v>4982</v>
      </c>
      <c r="G74" s="4" t="s">
        <v>12950</v>
      </c>
      <c r="H74" s="4" t="s">
        <v>478</v>
      </c>
      <c r="I74" s="4" t="s">
        <v>813</v>
      </c>
      <c r="J74" s="4" t="s">
        <v>12951</v>
      </c>
      <c r="K74" s="6">
        <v>0</v>
      </c>
      <c r="L74" s="6">
        <v>0</v>
      </c>
      <c r="M74" s="6" t="s">
        <v>2024</v>
      </c>
    </row>
    <row r="75" spans="1:13" ht="30.6" x14ac:dyDescent="0.3">
      <c r="A75" s="3">
        <v>44909</v>
      </c>
      <c r="B75" s="4" t="s">
        <v>12952</v>
      </c>
      <c r="C75" s="4" t="s">
        <v>12953</v>
      </c>
      <c r="D75" s="4">
        <v>1</v>
      </c>
      <c r="E75" s="4" t="s">
        <v>12954</v>
      </c>
      <c r="F75" s="4" t="s">
        <v>5779</v>
      </c>
      <c r="G75" s="4" t="s">
        <v>12955</v>
      </c>
      <c r="H75" s="4" t="s">
        <v>363</v>
      </c>
      <c r="I75" s="4" t="s">
        <v>7629</v>
      </c>
      <c r="J75" s="4" t="s">
        <v>12956</v>
      </c>
      <c r="K75" s="6">
        <v>1934.64</v>
      </c>
      <c r="L75" s="6">
        <v>1934.64</v>
      </c>
      <c r="M75" s="6" t="s">
        <v>2024</v>
      </c>
    </row>
    <row r="76" spans="1:13" ht="40.799999999999997" x14ac:dyDescent="0.3">
      <c r="A76" s="3">
        <v>44909</v>
      </c>
      <c r="B76" s="4" t="s">
        <v>12957</v>
      </c>
      <c r="C76" s="4" t="s">
        <v>12958</v>
      </c>
      <c r="D76" s="4">
        <v>1</v>
      </c>
      <c r="E76" s="4" t="s">
        <v>12959</v>
      </c>
      <c r="F76" s="4" t="s">
        <v>12960</v>
      </c>
      <c r="G76" s="4" t="s">
        <v>12961</v>
      </c>
      <c r="H76" s="4" t="s">
        <v>363</v>
      </c>
      <c r="I76" s="4" t="s">
        <v>813</v>
      </c>
      <c r="J76" s="4" t="s">
        <v>12962</v>
      </c>
      <c r="K76" s="6">
        <v>0</v>
      </c>
      <c r="L76" s="6">
        <v>0</v>
      </c>
      <c r="M76" s="6" t="s">
        <v>2024</v>
      </c>
    </row>
    <row r="77" spans="1:13" ht="71.400000000000006" x14ac:dyDescent="0.3">
      <c r="A77" s="3">
        <v>44909</v>
      </c>
      <c r="B77" s="4" t="s">
        <v>12963</v>
      </c>
      <c r="C77" s="4" t="s">
        <v>12964</v>
      </c>
      <c r="D77" s="4">
        <v>1</v>
      </c>
      <c r="E77" s="4" t="s">
        <v>12965</v>
      </c>
      <c r="F77" s="4" t="s">
        <v>3502</v>
      </c>
      <c r="G77" s="4" t="s">
        <v>12966</v>
      </c>
      <c r="H77" s="4" t="s">
        <v>363</v>
      </c>
      <c r="I77" s="4" t="s">
        <v>813</v>
      </c>
      <c r="J77" s="4" t="s">
        <v>12967</v>
      </c>
      <c r="K77" s="6">
        <v>0</v>
      </c>
      <c r="L77" s="6">
        <v>0</v>
      </c>
      <c r="M77" s="6" t="s">
        <v>2024</v>
      </c>
    </row>
    <row r="78" spans="1:13" ht="122.4" x14ac:dyDescent="0.3">
      <c r="A78" s="3">
        <v>44909</v>
      </c>
      <c r="B78" s="4" t="s">
        <v>12968</v>
      </c>
      <c r="C78" s="4" t="s">
        <v>12969</v>
      </c>
      <c r="D78" s="4">
        <v>2</v>
      </c>
      <c r="E78" s="4" t="s">
        <v>12970</v>
      </c>
      <c r="F78" s="4" t="s">
        <v>12898</v>
      </c>
      <c r="G78" s="4" t="s">
        <v>12971</v>
      </c>
      <c r="H78" s="4" t="s">
        <v>478</v>
      </c>
      <c r="I78" s="4" t="s">
        <v>813</v>
      </c>
      <c r="J78" s="4" t="s">
        <v>12972</v>
      </c>
      <c r="K78" s="6">
        <v>0</v>
      </c>
      <c r="L78" s="6">
        <v>0</v>
      </c>
      <c r="M78" s="6" t="s">
        <v>2024</v>
      </c>
    </row>
    <row r="79" spans="1:13" ht="40.799999999999997" x14ac:dyDescent="0.3">
      <c r="A79" s="3">
        <v>44909</v>
      </c>
      <c r="B79" s="4" t="s">
        <v>12973</v>
      </c>
      <c r="C79" s="4" t="s">
        <v>12974</v>
      </c>
      <c r="D79" s="4">
        <v>1</v>
      </c>
      <c r="E79" s="4" t="s">
        <v>12975</v>
      </c>
      <c r="F79" s="4" t="s">
        <v>12976</v>
      </c>
      <c r="G79" s="4" t="s">
        <v>12977</v>
      </c>
      <c r="H79" s="4" t="s">
        <v>368</v>
      </c>
      <c r="I79" s="4" t="s">
        <v>872</v>
      </c>
      <c r="J79" s="4" t="s">
        <v>12978</v>
      </c>
      <c r="K79" s="6">
        <v>153.38</v>
      </c>
      <c r="L79" s="6">
        <v>153.38</v>
      </c>
      <c r="M79" s="6" t="s">
        <v>2024</v>
      </c>
    </row>
    <row r="80" spans="1:13" ht="40.799999999999997" x14ac:dyDescent="0.3">
      <c r="A80" s="3">
        <v>44909</v>
      </c>
      <c r="B80" s="4" t="s">
        <v>12979</v>
      </c>
      <c r="C80" s="4" t="s">
        <v>12980</v>
      </c>
      <c r="D80" s="4">
        <v>1</v>
      </c>
      <c r="E80" s="4" t="s">
        <v>12981</v>
      </c>
      <c r="F80" s="4" t="s">
        <v>3446</v>
      </c>
      <c r="G80" s="4" t="s">
        <v>12982</v>
      </c>
      <c r="H80" s="4" t="s">
        <v>478</v>
      </c>
      <c r="I80" s="4" t="s">
        <v>813</v>
      </c>
      <c r="J80" s="4" t="s">
        <v>12983</v>
      </c>
      <c r="K80" s="6">
        <v>0</v>
      </c>
      <c r="L80" s="6">
        <v>0</v>
      </c>
      <c r="M80" s="6" t="s">
        <v>2024</v>
      </c>
    </row>
    <row r="81" spans="1:13" ht="102" x14ac:dyDescent="0.3">
      <c r="A81" s="30">
        <v>44959</v>
      </c>
      <c r="B81" s="16" t="s">
        <v>13781</v>
      </c>
      <c r="C81" s="16" t="s">
        <v>13782</v>
      </c>
      <c r="D81" s="16">
        <v>1</v>
      </c>
      <c r="E81" s="16" t="s">
        <v>13783</v>
      </c>
      <c r="F81" s="16" t="s">
        <v>13784</v>
      </c>
      <c r="G81" s="16" t="s">
        <v>13785</v>
      </c>
      <c r="H81" s="16" t="s">
        <v>478</v>
      </c>
      <c r="I81" s="16" t="s">
        <v>813</v>
      </c>
      <c r="J81" s="951" t="s">
        <v>11813</v>
      </c>
      <c r="K81" s="952"/>
      <c r="L81" s="18">
        <v>0</v>
      </c>
      <c r="M81" s="6" t="s">
        <v>2024</v>
      </c>
    </row>
    <row r="82" spans="1:13" ht="30.6" x14ac:dyDescent="0.3">
      <c r="A82" s="30">
        <v>44959</v>
      </c>
      <c r="B82" s="16" t="s">
        <v>13786</v>
      </c>
      <c r="C82" s="16" t="s">
        <v>13787</v>
      </c>
      <c r="D82" s="16">
        <v>1</v>
      </c>
      <c r="E82" s="16" t="s">
        <v>2428</v>
      </c>
      <c r="F82" s="16" t="s">
        <v>12764</v>
      </c>
      <c r="G82" s="16" t="s">
        <v>1637</v>
      </c>
      <c r="H82" s="16" t="s">
        <v>478</v>
      </c>
      <c r="I82" s="16" t="s">
        <v>813</v>
      </c>
      <c r="J82" s="951" t="s">
        <v>13788</v>
      </c>
      <c r="K82" s="952"/>
      <c r="L82" s="18">
        <v>0</v>
      </c>
      <c r="M82" s="6" t="s">
        <v>2024</v>
      </c>
    </row>
    <row r="83" spans="1:13" ht="51" x14ac:dyDescent="0.3">
      <c r="A83" s="30">
        <v>44959</v>
      </c>
      <c r="B83" s="16" t="s">
        <v>13789</v>
      </c>
      <c r="C83" s="16" t="s">
        <v>13790</v>
      </c>
      <c r="D83" s="16">
        <v>3</v>
      </c>
      <c r="E83" s="16" t="s">
        <v>13791</v>
      </c>
      <c r="F83" s="16" t="s">
        <v>2555</v>
      </c>
      <c r="G83" s="16" t="s">
        <v>13792</v>
      </c>
      <c r="H83" s="16" t="s">
        <v>478</v>
      </c>
      <c r="I83" s="16" t="s">
        <v>872</v>
      </c>
      <c r="J83" s="951" t="s">
        <v>13793</v>
      </c>
      <c r="K83" s="952"/>
      <c r="L83" s="18">
        <v>532.95000000000005</v>
      </c>
      <c r="M83" s="6" t="s">
        <v>2024</v>
      </c>
    </row>
    <row r="84" spans="1:13" ht="30.6" x14ac:dyDescent="0.3">
      <c r="A84" s="30">
        <v>44959</v>
      </c>
      <c r="B84" s="16" t="s">
        <v>13794</v>
      </c>
      <c r="C84" s="16" t="s">
        <v>13795</v>
      </c>
      <c r="D84" s="16">
        <v>1</v>
      </c>
      <c r="E84" s="16" t="s">
        <v>2428</v>
      </c>
      <c r="F84" s="16" t="s">
        <v>9457</v>
      </c>
      <c r="G84" s="16" t="s">
        <v>8847</v>
      </c>
      <c r="H84" s="16" t="s">
        <v>478</v>
      </c>
      <c r="I84" s="16" t="s">
        <v>813</v>
      </c>
      <c r="J84" s="951" t="s">
        <v>13796</v>
      </c>
      <c r="K84" s="952"/>
      <c r="L84" s="18">
        <v>0</v>
      </c>
      <c r="M84" s="6" t="s">
        <v>2024</v>
      </c>
    </row>
    <row r="85" spans="1:13" ht="81.599999999999994" x14ac:dyDescent="0.3">
      <c r="A85" s="30">
        <v>44959</v>
      </c>
      <c r="B85" s="16" t="s">
        <v>13797</v>
      </c>
      <c r="C85" s="16" t="s">
        <v>13798</v>
      </c>
      <c r="D85" s="16">
        <v>1</v>
      </c>
      <c r="E85" s="16" t="s">
        <v>13799</v>
      </c>
      <c r="F85" s="16" t="s">
        <v>7638</v>
      </c>
      <c r="G85" s="16" t="s">
        <v>13800</v>
      </c>
      <c r="H85" s="16" t="s">
        <v>363</v>
      </c>
      <c r="I85" s="16" t="s">
        <v>13801</v>
      </c>
      <c r="J85" s="951" t="s">
        <v>13802</v>
      </c>
      <c r="K85" s="952"/>
      <c r="L85" s="18">
        <v>526.69000000000005</v>
      </c>
      <c r="M85" s="6" t="s">
        <v>2024</v>
      </c>
    </row>
    <row r="86" spans="1:13" ht="91.8" x14ac:dyDescent="0.3">
      <c r="A86" s="30">
        <v>44994</v>
      </c>
      <c r="B86" s="16" t="s">
        <v>8616</v>
      </c>
      <c r="C86" s="16" t="s">
        <v>14733</v>
      </c>
      <c r="D86" s="16">
        <v>3</v>
      </c>
      <c r="E86" s="16" t="s">
        <v>14734</v>
      </c>
      <c r="F86" s="16" t="s">
        <v>3701</v>
      </c>
      <c r="G86" s="16" t="s">
        <v>14735</v>
      </c>
      <c r="H86" s="16" t="s">
        <v>363</v>
      </c>
      <c r="I86" s="16" t="s">
        <v>851</v>
      </c>
      <c r="J86" s="951" t="s">
        <v>14736</v>
      </c>
      <c r="K86" s="952"/>
      <c r="L86" s="18">
        <v>0</v>
      </c>
      <c r="M86" s="6" t="s">
        <v>2024</v>
      </c>
    </row>
    <row r="87" spans="1:13" ht="61.2" x14ac:dyDescent="0.3">
      <c r="A87" s="30">
        <v>44994</v>
      </c>
      <c r="B87" s="16" t="s">
        <v>14737</v>
      </c>
      <c r="C87" s="16" t="s">
        <v>14738</v>
      </c>
      <c r="D87" s="16">
        <v>1</v>
      </c>
      <c r="E87" s="16" t="s">
        <v>14739</v>
      </c>
      <c r="F87" s="16" t="s">
        <v>3354</v>
      </c>
      <c r="G87" s="16" t="s">
        <v>14740</v>
      </c>
      <c r="H87" s="16" t="s">
        <v>363</v>
      </c>
      <c r="I87" s="16" t="s">
        <v>14741</v>
      </c>
      <c r="J87" s="951" t="s">
        <v>14742</v>
      </c>
      <c r="K87" s="952"/>
      <c r="L87" s="18">
        <v>0</v>
      </c>
      <c r="M87" s="6" t="s">
        <v>2024</v>
      </c>
    </row>
    <row r="88" spans="1:13" ht="81.599999999999994" x14ac:dyDescent="0.3">
      <c r="A88" s="30">
        <v>44994</v>
      </c>
      <c r="B88" s="16" t="s">
        <v>14743</v>
      </c>
      <c r="C88" s="16" t="s">
        <v>14744</v>
      </c>
      <c r="D88" s="16">
        <v>1</v>
      </c>
      <c r="E88" s="16" t="s">
        <v>14745</v>
      </c>
      <c r="F88" s="16" t="s">
        <v>3971</v>
      </c>
      <c r="G88" s="16" t="s">
        <v>14746</v>
      </c>
      <c r="H88" s="16" t="s">
        <v>363</v>
      </c>
      <c r="I88" s="16" t="s">
        <v>813</v>
      </c>
      <c r="J88" s="951" t="s">
        <v>14747</v>
      </c>
      <c r="K88" s="952"/>
      <c r="L88" s="18">
        <v>0</v>
      </c>
      <c r="M88" s="6" t="s">
        <v>2024</v>
      </c>
    </row>
    <row r="89" spans="1:13" ht="40.799999999999997" x14ac:dyDescent="0.3">
      <c r="A89" s="30">
        <v>44994</v>
      </c>
      <c r="B89" s="16" t="s">
        <v>14748</v>
      </c>
      <c r="C89" s="16" t="s">
        <v>14749</v>
      </c>
      <c r="D89" s="16">
        <v>1</v>
      </c>
      <c r="E89" s="16" t="s">
        <v>7569</v>
      </c>
      <c r="F89" s="16" t="s">
        <v>3359</v>
      </c>
      <c r="G89" s="16" t="s">
        <v>14750</v>
      </c>
      <c r="H89" s="16" t="s">
        <v>363</v>
      </c>
      <c r="I89" s="16" t="s">
        <v>14751</v>
      </c>
      <c r="J89" s="951" t="s">
        <v>14752</v>
      </c>
      <c r="K89" s="952"/>
      <c r="L89" s="18">
        <v>218.46</v>
      </c>
      <c r="M89" s="6" t="s">
        <v>2024</v>
      </c>
    </row>
    <row r="90" spans="1:13" ht="40.799999999999997" x14ac:dyDescent="0.3">
      <c r="A90" s="30">
        <v>44994</v>
      </c>
      <c r="B90" s="16" t="s">
        <v>14753</v>
      </c>
      <c r="C90" s="16" t="s">
        <v>14754</v>
      </c>
      <c r="D90" s="16">
        <v>1</v>
      </c>
      <c r="E90" s="16" t="s">
        <v>5136</v>
      </c>
      <c r="F90" s="16" t="s">
        <v>14755</v>
      </c>
      <c r="G90" s="16" t="s">
        <v>14756</v>
      </c>
      <c r="H90" s="16" t="s">
        <v>363</v>
      </c>
      <c r="I90" s="16" t="s">
        <v>872</v>
      </c>
      <c r="J90" s="951" t="s">
        <v>14757</v>
      </c>
      <c r="K90" s="952"/>
      <c r="L90" s="18">
        <v>234.39</v>
      </c>
      <c r="M90" s="6" t="s">
        <v>2024</v>
      </c>
    </row>
    <row r="91" spans="1:13" ht="30.6" x14ac:dyDescent="0.3">
      <c r="A91" s="30">
        <v>44994</v>
      </c>
      <c r="B91" s="16" t="s">
        <v>14758</v>
      </c>
      <c r="C91" s="16" t="s">
        <v>14759</v>
      </c>
      <c r="D91" s="16">
        <v>1</v>
      </c>
      <c r="E91" s="16" t="s">
        <v>9639</v>
      </c>
      <c r="F91" s="16" t="s">
        <v>4242</v>
      </c>
      <c r="G91" s="16" t="s">
        <v>14760</v>
      </c>
      <c r="H91" s="16" t="s">
        <v>478</v>
      </c>
      <c r="I91" s="16" t="s">
        <v>813</v>
      </c>
      <c r="J91" s="951" t="s">
        <v>14761</v>
      </c>
      <c r="K91" s="952"/>
      <c r="L91" s="18">
        <v>0</v>
      </c>
      <c r="M91" s="6" t="s">
        <v>2024</v>
      </c>
    </row>
    <row r="92" spans="1:13" ht="61.2" x14ac:dyDescent="0.3">
      <c r="A92" s="30">
        <v>44994</v>
      </c>
      <c r="B92" s="16" t="s">
        <v>14762</v>
      </c>
      <c r="C92" s="16" t="s">
        <v>14763</v>
      </c>
      <c r="D92" s="16">
        <v>2</v>
      </c>
      <c r="E92" s="16" t="s">
        <v>14764</v>
      </c>
      <c r="F92" s="16" t="s">
        <v>3912</v>
      </c>
      <c r="G92" s="16" t="s">
        <v>6543</v>
      </c>
      <c r="H92" s="16" t="s">
        <v>363</v>
      </c>
      <c r="I92" s="16" t="s">
        <v>813</v>
      </c>
      <c r="J92" s="951" t="s">
        <v>14765</v>
      </c>
      <c r="K92" s="952"/>
      <c r="L92" s="18">
        <v>0</v>
      </c>
      <c r="M92" s="6" t="s">
        <v>2024</v>
      </c>
    </row>
    <row r="93" spans="1:13" ht="61.2" x14ac:dyDescent="0.3">
      <c r="A93" s="30">
        <v>44994</v>
      </c>
      <c r="B93" s="16" t="s">
        <v>2003</v>
      </c>
      <c r="C93" s="16" t="s">
        <v>14766</v>
      </c>
      <c r="D93" s="16">
        <v>2</v>
      </c>
      <c r="E93" s="16" t="s">
        <v>14767</v>
      </c>
      <c r="F93" s="16" t="s">
        <v>3679</v>
      </c>
      <c r="G93" s="16" t="s">
        <v>2006</v>
      </c>
      <c r="H93" s="16" t="s">
        <v>363</v>
      </c>
      <c r="I93" s="16" t="s">
        <v>872</v>
      </c>
      <c r="J93" s="951" t="s">
        <v>14768</v>
      </c>
      <c r="K93" s="952"/>
      <c r="L93" s="18">
        <v>50.01</v>
      </c>
      <c r="M93" s="6" t="s">
        <v>2024</v>
      </c>
    </row>
    <row r="94" spans="1:13" ht="85.8" customHeight="1" x14ac:dyDescent="0.3">
      <c r="A94" s="30">
        <v>44994</v>
      </c>
      <c r="B94" s="16" t="s">
        <v>2976</v>
      </c>
      <c r="C94" s="16" t="s">
        <v>14769</v>
      </c>
      <c r="D94" s="16">
        <v>2</v>
      </c>
      <c r="E94" s="16" t="s">
        <v>14770</v>
      </c>
      <c r="F94" s="16" t="s">
        <v>14771</v>
      </c>
      <c r="G94" s="16" t="s">
        <v>14772</v>
      </c>
      <c r="H94" s="16" t="s">
        <v>363</v>
      </c>
      <c r="I94" s="16" t="s">
        <v>813</v>
      </c>
      <c r="J94" s="951" t="s">
        <v>14773</v>
      </c>
      <c r="K94" s="952"/>
      <c r="L94" s="18">
        <v>0</v>
      </c>
      <c r="M94" s="6" t="s">
        <v>2024</v>
      </c>
    </row>
    <row r="95" spans="1:13" ht="102" x14ac:dyDescent="0.3">
      <c r="A95" s="30">
        <v>45029</v>
      </c>
      <c r="B95" s="16" t="s">
        <v>15691</v>
      </c>
      <c r="C95" s="16" t="s">
        <v>15692</v>
      </c>
      <c r="D95" s="16">
        <v>1</v>
      </c>
      <c r="E95" s="16" t="s">
        <v>15693</v>
      </c>
      <c r="F95" s="16" t="s">
        <v>1040</v>
      </c>
      <c r="G95" s="16" t="s">
        <v>6574</v>
      </c>
      <c r="H95" s="16" t="s">
        <v>478</v>
      </c>
      <c r="I95" s="16" t="s">
        <v>813</v>
      </c>
      <c r="J95" s="951" t="s">
        <v>15694</v>
      </c>
      <c r="K95" s="952"/>
      <c r="L95" s="18">
        <v>0</v>
      </c>
      <c r="M95" s="6" t="s">
        <v>2024</v>
      </c>
    </row>
    <row r="96" spans="1:13" ht="61.2" x14ac:dyDescent="0.3">
      <c r="A96" s="30">
        <v>45029</v>
      </c>
      <c r="B96" s="16" t="s">
        <v>15695</v>
      </c>
      <c r="C96" s="16" t="s">
        <v>15696</v>
      </c>
      <c r="D96" s="16">
        <v>1</v>
      </c>
      <c r="E96" s="16" t="s">
        <v>15697</v>
      </c>
      <c r="F96" s="16" t="s">
        <v>5421</v>
      </c>
      <c r="G96" s="16" t="s">
        <v>15698</v>
      </c>
      <c r="H96" s="16" t="s">
        <v>2968</v>
      </c>
      <c r="I96" s="16" t="s">
        <v>813</v>
      </c>
      <c r="J96" s="951" t="s">
        <v>15699</v>
      </c>
      <c r="K96" s="952"/>
      <c r="L96" s="18">
        <v>0</v>
      </c>
      <c r="M96" s="6" t="s">
        <v>2024</v>
      </c>
    </row>
    <row r="97" spans="1:13" ht="91.8" x14ac:dyDescent="0.3">
      <c r="A97" s="30">
        <v>45029</v>
      </c>
      <c r="B97" s="16" t="s">
        <v>14280</v>
      </c>
      <c r="C97" s="16" t="s">
        <v>15700</v>
      </c>
      <c r="D97" s="16">
        <v>1</v>
      </c>
      <c r="E97" s="16" t="s">
        <v>15701</v>
      </c>
      <c r="F97" s="16" t="s">
        <v>8096</v>
      </c>
      <c r="G97" s="16" t="s">
        <v>15702</v>
      </c>
      <c r="H97" s="16" t="s">
        <v>363</v>
      </c>
      <c r="I97" s="16" t="s">
        <v>813</v>
      </c>
      <c r="J97" s="951" t="s">
        <v>15703</v>
      </c>
      <c r="K97" s="952"/>
      <c r="L97" s="18">
        <v>0</v>
      </c>
      <c r="M97" s="6" t="s">
        <v>2024</v>
      </c>
    </row>
    <row r="98" spans="1:13" ht="40.799999999999997" x14ac:dyDescent="0.3">
      <c r="A98" s="30">
        <v>45029</v>
      </c>
      <c r="B98" s="16" t="s">
        <v>15704</v>
      </c>
      <c r="C98" s="16" t="s">
        <v>15705</v>
      </c>
      <c r="D98" s="16">
        <v>1</v>
      </c>
      <c r="E98" s="16" t="s">
        <v>5136</v>
      </c>
      <c r="F98" s="16" t="s">
        <v>2552</v>
      </c>
      <c r="G98" s="16" t="s">
        <v>15706</v>
      </c>
      <c r="H98" s="16" t="s">
        <v>363</v>
      </c>
      <c r="I98" s="16" t="s">
        <v>872</v>
      </c>
      <c r="J98" s="951" t="s">
        <v>15707</v>
      </c>
      <c r="K98" s="952"/>
      <c r="L98" s="18">
        <v>213.5</v>
      </c>
      <c r="M98" s="6" t="s">
        <v>2024</v>
      </c>
    </row>
    <row r="99" spans="1:13" ht="71.400000000000006" x14ac:dyDescent="0.3">
      <c r="A99" s="30">
        <v>45029</v>
      </c>
      <c r="B99" s="16" t="s">
        <v>5280</v>
      </c>
      <c r="C99" s="16" t="s">
        <v>15708</v>
      </c>
      <c r="D99" s="16">
        <v>1</v>
      </c>
      <c r="E99" s="16" t="s">
        <v>15709</v>
      </c>
      <c r="F99" s="16" t="s">
        <v>3374</v>
      </c>
      <c r="G99" s="16" t="s">
        <v>15710</v>
      </c>
      <c r="H99" s="16" t="s">
        <v>478</v>
      </c>
      <c r="I99" s="16" t="s">
        <v>15711</v>
      </c>
      <c r="J99" s="951" t="s">
        <v>15712</v>
      </c>
      <c r="K99" s="952"/>
      <c r="L99" s="18">
        <v>50</v>
      </c>
      <c r="M99" s="6" t="s">
        <v>2024</v>
      </c>
    </row>
    <row r="100" spans="1:13" ht="71.400000000000006" x14ac:dyDescent="0.3">
      <c r="A100" s="30">
        <v>45029</v>
      </c>
      <c r="B100" s="16" t="s">
        <v>2488</v>
      </c>
      <c r="C100" s="16" t="s">
        <v>15713</v>
      </c>
      <c r="D100" s="16">
        <v>1</v>
      </c>
      <c r="E100" s="16" t="s">
        <v>15714</v>
      </c>
      <c r="F100" s="16" t="s">
        <v>2491</v>
      </c>
      <c r="G100" s="16" t="s">
        <v>15715</v>
      </c>
      <c r="H100" s="16" t="s">
        <v>363</v>
      </c>
      <c r="I100" s="16" t="s">
        <v>6566</v>
      </c>
      <c r="J100" s="951" t="s">
        <v>15716</v>
      </c>
      <c r="K100" s="952"/>
      <c r="L100" s="18">
        <v>50</v>
      </c>
      <c r="M100" s="6" t="s">
        <v>2024</v>
      </c>
    </row>
    <row r="101" spans="1:13" ht="112.2" x14ac:dyDescent="0.3">
      <c r="A101" s="30">
        <v>45029</v>
      </c>
      <c r="B101" s="16" t="s">
        <v>137</v>
      </c>
      <c r="C101" s="16" t="s">
        <v>15717</v>
      </c>
      <c r="D101" s="16">
        <v>1</v>
      </c>
      <c r="E101" s="16" t="s">
        <v>15718</v>
      </c>
      <c r="F101" s="16" t="s">
        <v>7666</v>
      </c>
      <c r="G101" s="16" t="s">
        <v>15719</v>
      </c>
      <c r="H101" s="16" t="s">
        <v>478</v>
      </c>
      <c r="I101" s="16" t="s">
        <v>813</v>
      </c>
      <c r="J101" s="951" t="s">
        <v>15720</v>
      </c>
      <c r="K101" s="952"/>
      <c r="L101" s="18">
        <v>0</v>
      </c>
      <c r="M101" s="6" t="s">
        <v>2024</v>
      </c>
    </row>
    <row r="102" spans="1:13" ht="132.6" x14ac:dyDescent="0.3">
      <c r="A102" s="30">
        <v>45029</v>
      </c>
      <c r="B102" s="16" t="s">
        <v>137</v>
      </c>
      <c r="C102" s="16" t="s">
        <v>15721</v>
      </c>
      <c r="D102" s="16">
        <v>2</v>
      </c>
      <c r="E102" s="16" t="s">
        <v>15722</v>
      </c>
      <c r="F102" s="16" t="s">
        <v>7666</v>
      </c>
      <c r="G102" s="16" t="s">
        <v>15723</v>
      </c>
      <c r="H102" s="16" t="s">
        <v>478</v>
      </c>
      <c r="I102" s="16" t="s">
        <v>813</v>
      </c>
      <c r="J102" s="951" t="s">
        <v>15724</v>
      </c>
      <c r="K102" s="952"/>
      <c r="L102" s="18">
        <v>0</v>
      </c>
      <c r="M102" s="6" t="s">
        <v>2024</v>
      </c>
    </row>
  </sheetData>
  <autoFilter ref="A1:M1" xr:uid="{00000000-0009-0000-0000-000003000000}">
    <filterColumn colId="10" showButton="0"/>
  </autoFilter>
  <mergeCells count="95">
    <mergeCell ref="J100:K100"/>
    <mergeCell ref="J101:K101"/>
    <mergeCell ref="J102:K102"/>
    <mergeCell ref="J95:K95"/>
    <mergeCell ref="J96:K96"/>
    <mergeCell ref="J97:K97"/>
    <mergeCell ref="J98:K98"/>
    <mergeCell ref="J99:K99"/>
    <mergeCell ref="J91:K91"/>
    <mergeCell ref="J92:K92"/>
    <mergeCell ref="J93:K93"/>
    <mergeCell ref="J94:K94"/>
    <mergeCell ref="J86:K86"/>
    <mergeCell ref="J87:K87"/>
    <mergeCell ref="J88:K88"/>
    <mergeCell ref="J89:K89"/>
    <mergeCell ref="J90:K90"/>
    <mergeCell ref="J81:K81"/>
    <mergeCell ref="J82:K82"/>
    <mergeCell ref="J83:K83"/>
    <mergeCell ref="J84:K84"/>
    <mergeCell ref="J85:K85"/>
    <mergeCell ref="J59:K59"/>
    <mergeCell ref="J68:K68"/>
    <mergeCell ref="J69:K69"/>
    <mergeCell ref="J70:K70"/>
    <mergeCell ref="J60:K60"/>
    <mergeCell ref="J61:K61"/>
    <mergeCell ref="J62:K62"/>
    <mergeCell ref="J63:K63"/>
    <mergeCell ref="J64:K64"/>
    <mergeCell ref="J65:K65"/>
    <mergeCell ref="J66:K66"/>
    <mergeCell ref="J67:K67"/>
    <mergeCell ref="J54:K54"/>
    <mergeCell ref="J55:K55"/>
    <mergeCell ref="J56:K56"/>
    <mergeCell ref="J57:K57"/>
    <mergeCell ref="J58:K58"/>
    <mergeCell ref="K32:L32"/>
    <mergeCell ref="K33:L33"/>
    <mergeCell ref="K39:L39"/>
    <mergeCell ref="K40:L40"/>
    <mergeCell ref="K34:L34"/>
    <mergeCell ref="K35:L35"/>
    <mergeCell ref="K36:L36"/>
    <mergeCell ref="K31:L31"/>
    <mergeCell ref="K28:L28"/>
    <mergeCell ref="K23:L23"/>
    <mergeCell ref="K24:L24"/>
    <mergeCell ref="K25:L25"/>
    <mergeCell ref="K26:L26"/>
    <mergeCell ref="K27:L27"/>
    <mergeCell ref="K20:L20"/>
    <mergeCell ref="K21:L21"/>
    <mergeCell ref="K22:L22"/>
    <mergeCell ref="K29:L29"/>
    <mergeCell ref="K30:L30"/>
    <mergeCell ref="K15:L15"/>
    <mergeCell ref="K16:L16"/>
    <mergeCell ref="K17:L17"/>
    <mergeCell ref="K18:L18"/>
    <mergeCell ref="K19:L19"/>
    <mergeCell ref="J52:K52"/>
    <mergeCell ref="J53:K53"/>
    <mergeCell ref="K1:L1"/>
    <mergeCell ref="K8:L8"/>
    <mergeCell ref="K9:L9"/>
    <mergeCell ref="K10:L10"/>
    <mergeCell ref="K7:L7"/>
    <mergeCell ref="K2:L2"/>
    <mergeCell ref="K3:L3"/>
    <mergeCell ref="K4:L4"/>
    <mergeCell ref="K5:L5"/>
    <mergeCell ref="K6:L6"/>
    <mergeCell ref="K11:L11"/>
    <mergeCell ref="K12:L12"/>
    <mergeCell ref="K13:L13"/>
    <mergeCell ref="K14:L14"/>
    <mergeCell ref="J72:K72"/>
    <mergeCell ref="J73:K73"/>
    <mergeCell ref="J71:K71"/>
    <mergeCell ref="K49:L49"/>
    <mergeCell ref="K37:L37"/>
    <mergeCell ref="K38:L38"/>
    <mergeCell ref="K41:L41"/>
    <mergeCell ref="K42:L42"/>
    <mergeCell ref="K43:L43"/>
    <mergeCell ref="K44:L44"/>
    <mergeCell ref="K45:L45"/>
    <mergeCell ref="K46:L46"/>
    <mergeCell ref="K47:L47"/>
    <mergeCell ref="K48:L48"/>
    <mergeCell ref="J50:K50"/>
    <mergeCell ref="J51:K51"/>
  </mergeCells>
  <pageMargins left="0" right="0" top="0" bottom="0.39370078740157499" header="0" footer="0"/>
  <pageSetup paperSize="9" orientation="landscape" horizontalDpi="300" verticalDpi="300"/>
  <headerFooter alignWithMargins="0">
    <oddFooter>&amp;L&amp;"Arial"&amp;9Strana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1736-D05B-4D6B-B605-2612C63AB027}">
  <dimension ref="A1:I476"/>
  <sheetViews>
    <sheetView showGridLines="0" workbookViewId="0">
      <pane ySplit="1" topLeftCell="A466" activePane="bottomLeft" state="frozen"/>
      <selection pane="bottomLeft" activeCell="I476" sqref="I476"/>
    </sheetView>
  </sheetViews>
  <sheetFormatPr defaultColWidth="9.109375" defaultRowHeight="14.4" x14ac:dyDescent="0.3"/>
  <cols>
    <col min="1" max="1" width="12.88671875" style="2" customWidth="1"/>
    <col min="2" max="2" width="19.5546875" style="2" bestFit="1" customWidth="1"/>
    <col min="3" max="3" width="13" style="2" customWidth="1"/>
    <col min="4" max="4" width="13.33203125" style="2" bestFit="1" customWidth="1"/>
    <col min="5" max="5" width="13.5546875" style="2" customWidth="1"/>
    <col min="6" max="6" width="16" style="2" customWidth="1"/>
    <col min="7" max="7" width="12" style="2" customWidth="1"/>
    <col min="8" max="8" width="13.5546875" style="2" customWidth="1"/>
    <col min="9" max="9" width="11.6640625" style="2" bestFit="1" customWidth="1"/>
    <col min="10" max="16384" width="9.109375" style="2"/>
  </cols>
  <sheetData>
    <row r="1" spans="1:9" s="9" customFormat="1" ht="25.2" x14ac:dyDescent="0.3">
      <c r="A1" s="11" t="s">
        <v>0</v>
      </c>
      <c r="B1" s="11" t="s">
        <v>1004</v>
      </c>
      <c r="C1" s="11" t="s">
        <v>1005</v>
      </c>
      <c r="D1" s="11" t="s">
        <v>2</v>
      </c>
      <c r="E1" s="11" t="s">
        <v>1006</v>
      </c>
      <c r="F1" s="11" t="s">
        <v>1007</v>
      </c>
      <c r="G1" s="11" t="s">
        <v>1008</v>
      </c>
      <c r="H1" s="11" t="s">
        <v>1009</v>
      </c>
      <c r="I1" s="1" t="s">
        <v>9</v>
      </c>
    </row>
    <row r="2" spans="1:9" ht="20.399999999999999" x14ac:dyDescent="0.3">
      <c r="A2" s="3">
        <v>44238</v>
      </c>
      <c r="B2" s="13" t="s">
        <v>1647</v>
      </c>
      <c r="C2" s="13"/>
      <c r="D2" s="13" t="s">
        <v>1648</v>
      </c>
      <c r="E2" s="13" t="s">
        <v>450</v>
      </c>
      <c r="F2" s="13" t="s">
        <v>450</v>
      </c>
      <c r="G2" s="14">
        <v>1343</v>
      </c>
      <c r="H2" s="13" t="s">
        <v>1014</v>
      </c>
      <c r="I2" s="6" t="s">
        <v>2024</v>
      </c>
    </row>
    <row r="3" spans="1:9" ht="20.399999999999999" x14ac:dyDescent="0.3">
      <c r="A3" s="3">
        <v>44238</v>
      </c>
      <c r="B3" s="13" t="s">
        <v>1649</v>
      </c>
      <c r="C3" s="13"/>
      <c r="D3" s="13" t="s">
        <v>1650</v>
      </c>
      <c r="E3" s="13" t="s">
        <v>1651</v>
      </c>
      <c r="F3" s="13" t="s">
        <v>1651</v>
      </c>
      <c r="G3" s="14">
        <v>17435</v>
      </c>
      <c r="H3" s="13" t="s">
        <v>1014</v>
      </c>
      <c r="I3" s="6" t="s">
        <v>2024</v>
      </c>
    </row>
    <row r="4" spans="1:9" ht="20.399999999999999" x14ac:dyDescent="0.3">
      <c r="A4" s="3">
        <v>44266</v>
      </c>
      <c r="B4" s="4" t="s">
        <v>1010</v>
      </c>
      <c r="C4" s="4"/>
      <c r="D4" s="4" t="s">
        <v>1011</v>
      </c>
      <c r="E4" s="4" t="s">
        <v>1012</v>
      </c>
      <c r="F4" s="4" t="s">
        <v>1013</v>
      </c>
      <c r="G4" s="5">
        <v>5878</v>
      </c>
      <c r="H4" s="4" t="s">
        <v>1014</v>
      </c>
      <c r="I4" s="6" t="s">
        <v>2024</v>
      </c>
    </row>
    <row r="5" spans="1:9" ht="20.399999999999999" x14ac:dyDescent="0.3">
      <c r="A5" s="3">
        <v>44266</v>
      </c>
      <c r="B5" s="4" t="s">
        <v>1015</v>
      </c>
      <c r="C5" s="4"/>
      <c r="D5" s="4" t="s">
        <v>1016</v>
      </c>
      <c r="E5" s="4" t="s">
        <v>1017</v>
      </c>
      <c r="F5" s="4" t="s">
        <v>1018</v>
      </c>
      <c r="G5" s="5">
        <v>1284</v>
      </c>
      <c r="H5" s="4" t="s">
        <v>1014</v>
      </c>
      <c r="I5" s="6" t="s">
        <v>2024</v>
      </c>
    </row>
    <row r="6" spans="1:9" ht="20.399999999999999" x14ac:dyDescent="0.3">
      <c r="A6" s="3">
        <v>44266</v>
      </c>
      <c r="B6" s="4" t="s">
        <v>1019</v>
      </c>
      <c r="C6" s="4"/>
      <c r="D6" s="4" t="s">
        <v>1020</v>
      </c>
      <c r="E6" s="4" t="s">
        <v>1021</v>
      </c>
      <c r="F6" s="4" t="s">
        <v>234</v>
      </c>
      <c r="G6" s="5">
        <v>5750</v>
      </c>
      <c r="H6" s="4" t="s">
        <v>1014</v>
      </c>
      <c r="I6" s="6" t="s">
        <v>2024</v>
      </c>
    </row>
    <row r="7" spans="1:9" ht="20.399999999999999" x14ac:dyDescent="0.3">
      <c r="A7" s="3">
        <v>44266</v>
      </c>
      <c r="B7" s="4" t="s">
        <v>1022</v>
      </c>
      <c r="C7" s="4"/>
      <c r="D7" s="4" t="s">
        <v>1023</v>
      </c>
      <c r="E7" s="4" t="s">
        <v>1021</v>
      </c>
      <c r="F7" s="4" t="s">
        <v>1024</v>
      </c>
      <c r="G7" s="5">
        <v>4540</v>
      </c>
      <c r="H7" s="4" t="s">
        <v>1025</v>
      </c>
      <c r="I7" s="6" t="s">
        <v>2024</v>
      </c>
    </row>
    <row r="8" spans="1:9" ht="20.399999999999999" x14ac:dyDescent="0.3">
      <c r="A8" s="3">
        <v>44266</v>
      </c>
      <c r="B8" s="4" t="s">
        <v>1026</v>
      </c>
      <c r="C8" s="4"/>
      <c r="D8" s="4" t="s">
        <v>1027</v>
      </c>
      <c r="E8" s="4" t="s">
        <v>1028</v>
      </c>
      <c r="F8" s="4" t="s">
        <v>1029</v>
      </c>
      <c r="G8" s="5">
        <v>1620</v>
      </c>
      <c r="H8" s="4" t="s">
        <v>1014</v>
      </c>
      <c r="I8" s="6" t="s">
        <v>2024</v>
      </c>
    </row>
    <row r="9" spans="1:9" ht="20.399999999999999" x14ac:dyDescent="0.3">
      <c r="A9" s="3">
        <v>44266</v>
      </c>
      <c r="B9" s="4" t="s">
        <v>1030</v>
      </c>
      <c r="C9" s="4"/>
      <c r="D9" s="4" t="s">
        <v>1031</v>
      </c>
      <c r="E9" s="4" t="s">
        <v>1032</v>
      </c>
      <c r="F9" s="4" t="s">
        <v>1033</v>
      </c>
      <c r="G9" s="5">
        <v>1921</v>
      </c>
      <c r="H9" s="4" t="s">
        <v>1014</v>
      </c>
      <c r="I9" s="6" t="s">
        <v>2024</v>
      </c>
    </row>
    <row r="10" spans="1:9" ht="20.399999999999999" x14ac:dyDescent="0.3">
      <c r="A10" s="3">
        <v>44266</v>
      </c>
      <c r="B10" s="4" t="s">
        <v>1034</v>
      </c>
      <c r="C10" s="4"/>
      <c r="D10" s="4" t="s">
        <v>1035</v>
      </c>
      <c r="E10" s="4" t="s">
        <v>1032</v>
      </c>
      <c r="F10" s="4" t="s">
        <v>1036</v>
      </c>
      <c r="G10" s="5">
        <v>76</v>
      </c>
      <c r="H10" s="4" t="s">
        <v>1014</v>
      </c>
      <c r="I10" s="6" t="s">
        <v>2024</v>
      </c>
    </row>
    <row r="11" spans="1:9" ht="20.399999999999999" x14ac:dyDescent="0.3">
      <c r="A11" s="3">
        <v>44266</v>
      </c>
      <c r="B11" s="4" t="s">
        <v>1037</v>
      </c>
      <c r="C11" s="4"/>
      <c r="D11" s="4" t="s">
        <v>1038</v>
      </c>
      <c r="E11" s="4" t="s">
        <v>1039</v>
      </c>
      <c r="F11" s="4" t="s">
        <v>1040</v>
      </c>
      <c r="G11" s="5">
        <v>3043.5</v>
      </c>
      <c r="H11" s="4" t="s">
        <v>1041</v>
      </c>
      <c r="I11" s="6" t="s">
        <v>2024</v>
      </c>
    </row>
    <row r="12" spans="1:9" ht="20.399999999999999" x14ac:dyDescent="0.3">
      <c r="A12" s="3">
        <v>44294</v>
      </c>
      <c r="B12" s="4" t="s">
        <v>1655</v>
      </c>
      <c r="C12" s="4"/>
      <c r="D12" s="4" t="s">
        <v>1656</v>
      </c>
      <c r="E12" s="4" t="s">
        <v>1657</v>
      </c>
      <c r="F12" s="4" t="s">
        <v>1658</v>
      </c>
      <c r="G12" s="5">
        <v>934</v>
      </c>
      <c r="H12" s="4" t="s">
        <v>1014</v>
      </c>
      <c r="I12" s="6" t="s">
        <v>2024</v>
      </c>
    </row>
    <row r="13" spans="1:9" ht="30.6" x14ac:dyDescent="0.3">
      <c r="A13" s="3">
        <v>44294</v>
      </c>
      <c r="B13" s="4" t="s">
        <v>1659</v>
      </c>
      <c r="C13" s="4"/>
      <c r="D13" s="4" t="s">
        <v>1660</v>
      </c>
      <c r="E13" s="4" t="s">
        <v>1661</v>
      </c>
      <c r="F13" s="4" t="s">
        <v>1661</v>
      </c>
      <c r="G13" s="5">
        <v>2584</v>
      </c>
      <c r="H13" s="4" t="s">
        <v>1014</v>
      </c>
      <c r="I13" s="6" t="s">
        <v>2024</v>
      </c>
    </row>
    <row r="14" spans="1:9" ht="20.399999999999999" x14ac:dyDescent="0.3">
      <c r="A14" s="3">
        <v>44294</v>
      </c>
      <c r="B14" s="4" t="s">
        <v>1662</v>
      </c>
      <c r="C14" s="4"/>
      <c r="D14" s="4" t="s">
        <v>1663</v>
      </c>
      <c r="E14" s="4" t="s">
        <v>1032</v>
      </c>
      <c r="F14" s="4" t="s">
        <v>1036</v>
      </c>
      <c r="G14" s="5">
        <v>738</v>
      </c>
      <c r="H14" s="4" t="s">
        <v>1014</v>
      </c>
      <c r="I14" s="6" t="s">
        <v>2024</v>
      </c>
    </row>
    <row r="15" spans="1:9" ht="20.399999999999999" x14ac:dyDescent="0.3">
      <c r="A15" s="3">
        <v>44294</v>
      </c>
      <c r="B15" s="4" t="s">
        <v>1664</v>
      </c>
      <c r="C15" s="4"/>
      <c r="D15" s="4" t="s">
        <v>1665</v>
      </c>
      <c r="E15" s="4" t="s">
        <v>1666</v>
      </c>
      <c r="F15" s="4" t="s">
        <v>1036</v>
      </c>
      <c r="G15" s="5">
        <v>3631</v>
      </c>
      <c r="H15" s="4" t="s">
        <v>1014</v>
      </c>
      <c r="I15" s="6" t="s">
        <v>2024</v>
      </c>
    </row>
    <row r="16" spans="1:9" ht="32.25" customHeight="1" x14ac:dyDescent="0.3">
      <c r="A16" s="3">
        <v>44294</v>
      </c>
      <c r="B16" s="4" t="s">
        <v>1667</v>
      </c>
      <c r="C16" s="4"/>
      <c r="D16" s="4" t="s">
        <v>1668</v>
      </c>
      <c r="E16" s="4" t="s">
        <v>1669</v>
      </c>
      <c r="F16" s="4" t="s">
        <v>1670</v>
      </c>
      <c r="G16" s="5">
        <v>1804</v>
      </c>
      <c r="H16" s="4" t="s">
        <v>1025</v>
      </c>
      <c r="I16" s="6" t="s">
        <v>2024</v>
      </c>
    </row>
    <row r="17" spans="1:9" ht="20.399999999999999" x14ac:dyDescent="0.3">
      <c r="A17" s="3">
        <v>44294</v>
      </c>
      <c r="B17" s="4" t="s">
        <v>1671</v>
      </c>
      <c r="C17" s="4"/>
      <c r="D17" s="4" t="s">
        <v>1672</v>
      </c>
      <c r="E17" s="4" t="s">
        <v>450</v>
      </c>
      <c r="F17" s="4" t="s">
        <v>450</v>
      </c>
      <c r="G17" s="5">
        <v>2571</v>
      </c>
      <c r="H17" s="4" t="s">
        <v>1014</v>
      </c>
      <c r="I17" s="6" t="s">
        <v>2024</v>
      </c>
    </row>
    <row r="18" spans="1:9" ht="20.399999999999999" x14ac:dyDescent="0.3">
      <c r="A18" s="3">
        <v>44294</v>
      </c>
      <c r="B18" s="4" t="s">
        <v>1673</v>
      </c>
      <c r="C18" s="4"/>
      <c r="D18" s="4" t="s">
        <v>1674</v>
      </c>
      <c r="E18" s="4" t="s">
        <v>1675</v>
      </c>
      <c r="F18" s="4" t="s">
        <v>1272</v>
      </c>
      <c r="G18" s="5">
        <v>1446</v>
      </c>
      <c r="H18" s="4" t="s">
        <v>1014</v>
      </c>
      <c r="I18" s="6" t="s">
        <v>2024</v>
      </c>
    </row>
    <row r="19" spans="1:9" ht="20.399999999999999" x14ac:dyDescent="0.3">
      <c r="A19" s="3">
        <v>44322</v>
      </c>
      <c r="B19" s="16" t="s">
        <v>2507</v>
      </c>
      <c r="C19" s="16"/>
      <c r="D19" s="16" t="s">
        <v>2508</v>
      </c>
      <c r="E19" s="16" t="s">
        <v>1073</v>
      </c>
      <c r="F19" s="16" t="s">
        <v>2509</v>
      </c>
      <c r="G19" s="17">
        <v>148</v>
      </c>
      <c r="H19" s="16" t="s">
        <v>1014</v>
      </c>
      <c r="I19" s="6" t="s">
        <v>2024</v>
      </c>
    </row>
    <row r="20" spans="1:9" ht="20.399999999999999" x14ac:dyDescent="0.3">
      <c r="A20" s="3">
        <v>44322</v>
      </c>
      <c r="B20" s="16" t="s">
        <v>2510</v>
      </c>
      <c r="C20" s="16"/>
      <c r="D20" s="16" t="s">
        <v>2511</v>
      </c>
      <c r="E20" s="16" t="s">
        <v>1666</v>
      </c>
      <c r="F20" s="16" t="s">
        <v>1036</v>
      </c>
      <c r="G20" s="17">
        <v>650</v>
      </c>
      <c r="H20" s="16" t="s">
        <v>1014</v>
      </c>
      <c r="I20" s="6" t="s">
        <v>2024</v>
      </c>
    </row>
    <row r="21" spans="1:9" ht="20.399999999999999" x14ac:dyDescent="0.3">
      <c r="A21" s="3">
        <v>44322</v>
      </c>
      <c r="B21" s="16" t="s">
        <v>2512</v>
      </c>
      <c r="C21" s="16"/>
      <c r="D21" s="16" t="s">
        <v>2513</v>
      </c>
      <c r="E21" s="16" t="s">
        <v>2514</v>
      </c>
      <c r="F21" s="16" t="s">
        <v>2514</v>
      </c>
      <c r="G21" s="17">
        <v>230</v>
      </c>
      <c r="H21" s="16" t="s">
        <v>1014</v>
      </c>
      <c r="I21" s="6" t="s">
        <v>2024</v>
      </c>
    </row>
    <row r="22" spans="1:9" ht="20.399999999999999" x14ac:dyDescent="0.3">
      <c r="A22" s="3">
        <v>44322</v>
      </c>
      <c r="B22" s="16" t="s">
        <v>2515</v>
      </c>
      <c r="C22" s="16"/>
      <c r="D22" s="16" t="s">
        <v>2516</v>
      </c>
      <c r="E22" s="16" t="s">
        <v>2517</v>
      </c>
      <c r="F22" s="16" t="s">
        <v>1036</v>
      </c>
      <c r="G22" s="17">
        <v>2015</v>
      </c>
      <c r="H22" s="16" t="s">
        <v>1014</v>
      </c>
      <c r="I22" s="6" t="s">
        <v>2024</v>
      </c>
    </row>
    <row r="23" spans="1:9" ht="20.399999999999999" x14ac:dyDescent="0.3">
      <c r="A23" s="3">
        <v>44322</v>
      </c>
      <c r="B23" s="16" t="s">
        <v>2518</v>
      </c>
      <c r="C23" s="16"/>
      <c r="D23" s="16" t="s">
        <v>2519</v>
      </c>
      <c r="E23" s="16" t="s">
        <v>1406</v>
      </c>
      <c r="F23" s="16" t="s">
        <v>1406</v>
      </c>
      <c r="G23" s="17">
        <v>707</v>
      </c>
      <c r="H23" s="16" t="s">
        <v>1014</v>
      </c>
      <c r="I23" s="6" t="s">
        <v>2024</v>
      </c>
    </row>
    <row r="24" spans="1:9" ht="51" x14ac:dyDescent="0.3">
      <c r="A24" s="3">
        <v>44322</v>
      </c>
      <c r="B24" s="16" t="s">
        <v>2520</v>
      </c>
      <c r="C24" s="16"/>
      <c r="D24" s="16" t="s">
        <v>2521</v>
      </c>
      <c r="E24" s="16" t="s">
        <v>2522</v>
      </c>
      <c r="F24" s="16" t="s">
        <v>2522</v>
      </c>
      <c r="G24" s="17">
        <v>16670</v>
      </c>
      <c r="H24" s="16" t="s">
        <v>2523</v>
      </c>
      <c r="I24" s="6" t="s">
        <v>2024</v>
      </c>
    </row>
    <row r="25" spans="1:9" ht="20.399999999999999" x14ac:dyDescent="0.3">
      <c r="A25" s="3">
        <v>44322</v>
      </c>
      <c r="B25" s="25" t="s">
        <v>2524</v>
      </c>
      <c r="C25" s="25"/>
      <c r="D25" s="25" t="s">
        <v>2525</v>
      </c>
      <c r="E25" s="25" t="s">
        <v>2526</v>
      </c>
      <c r="F25" s="25" t="s">
        <v>2526</v>
      </c>
      <c r="G25" s="26">
        <v>20366</v>
      </c>
      <c r="H25" s="25" t="s">
        <v>1025</v>
      </c>
      <c r="I25" s="6" t="s">
        <v>2024</v>
      </c>
    </row>
    <row r="26" spans="1:9" ht="20.399999999999999" x14ac:dyDescent="0.3">
      <c r="A26" s="3">
        <v>44322</v>
      </c>
      <c r="B26" s="16" t="s">
        <v>2527</v>
      </c>
      <c r="C26" s="16"/>
      <c r="D26" s="16" t="s">
        <v>2528</v>
      </c>
      <c r="E26" s="16" t="s">
        <v>1870</v>
      </c>
      <c r="F26" s="16" t="s">
        <v>1870</v>
      </c>
      <c r="G26" s="26">
        <v>15406</v>
      </c>
      <c r="H26" s="25" t="s">
        <v>2529</v>
      </c>
      <c r="I26" s="6" t="s">
        <v>2024</v>
      </c>
    </row>
    <row r="27" spans="1:9" ht="20.399999999999999" x14ac:dyDescent="0.3">
      <c r="A27" s="3">
        <v>44322</v>
      </c>
      <c r="B27" s="27" t="s">
        <v>2530</v>
      </c>
      <c r="C27" s="28"/>
      <c r="D27" s="28"/>
      <c r="E27" s="27" t="s">
        <v>2531</v>
      </c>
      <c r="F27" s="27" t="s">
        <v>2532</v>
      </c>
      <c r="G27" s="29">
        <f>1151+1089</f>
        <v>2240</v>
      </c>
      <c r="H27" s="27" t="s">
        <v>2533</v>
      </c>
      <c r="I27" s="6" t="s">
        <v>2024</v>
      </c>
    </row>
    <row r="28" spans="1:9" ht="20.399999999999999" x14ac:dyDescent="0.3">
      <c r="A28" s="3">
        <v>44322</v>
      </c>
      <c r="B28" s="27" t="s">
        <v>2534</v>
      </c>
      <c r="C28" s="28"/>
      <c r="D28" s="28"/>
      <c r="E28" s="27" t="s">
        <v>2535</v>
      </c>
      <c r="F28" s="27" t="s">
        <v>2536</v>
      </c>
      <c r="G28" s="29">
        <v>4606</v>
      </c>
      <c r="H28" s="27" t="s">
        <v>2529</v>
      </c>
      <c r="I28" s="6" t="s">
        <v>2024</v>
      </c>
    </row>
    <row r="29" spans="1:9" ht="30.6" x14ac:dyDescent="0.3">
      <c r="A29" s="30">
        <v>44378</v>
      </c>
      <c r="B29" s="16" t="s">
        <v>2537</v>
      </c>
      <c r="C29" s="16"/>
      <c r="D29" s="16" t="s">
        <v>2538</v>
      </c>
      <c r="E29" s="16" t="s">
        <v>2539</v>
      </c>
      <c r="F29" s="16" t="s">
        <v>2539</v>
      </c>
      <c r="G29" s="17">
        <v>660</v>
      </c>
      <c r="H29" s="16" t="s">
        <v>1014</v>
      </c>
      <c r="I29" s="6" t="s">
        <v>2024</v>
      </c>
    </row>
    <row r="30" spans="1:9" ht="20.399999999999999" x14ac:dyDescent="0.3">
      <c r="A30" s="30">
        <v>44378</v>
      </c>
      <c r="B30" s="16" t="s">
        <v>2540</v>
      </c>
      <c r="C30" s="16"/>
      <c r="D30" s="16" t="s">
        <v>2541</v>
      </c>
      <c r="E30" s="16" t="s">
        <v>2542</v>
      </c>
      <c r="F30" s="16" t="s">
        <v>2542</v>
      </c>
      <c r="G30" s="17">
        <v>4110</v>
      </c>
      <c r="H30" s="16" t="s">
        <v>1025</v>
      </c>
      <c r="I30" s="6" t="s">
        <v>2024</v>
      </c>
    </row>
    <row r="31" spans="1:9" ht="20.399999999999999" x14ac:dyDescent="0.3">
      <c r="A31" s="30">
        <v>44378</v>
      </c>
      <c r="B31" s="16" t="s">
        <v>2543</v>
      </c>
      <c r="C31" s="16"/>
      <c r="D31" s="16" t="s">
        <v>2544</v>
      </c>
      <c r="E31" s="16" t="s">
        <v>2545</v>
      </c>
      <c r="F31" s="16" t="s">
        <v>2545</v>
      </c>
      <c r="G31" s="17">
        <v>835</v>
      </c>
      <c r="H31" s="16" t="s">
        <v>1014</v>
      </c>
      <c r="I31" s="6" t="s">
        <v>2024</v>
      </c>
    </row>
    <row r="32" spans="1:9" ht="20.399999999999999" x14ac:dyDescent="0.3">
      <c r="A32" s="30">
        <v>44378</v>
      </c>
      <c r="B32" s="16" t="s">
        <v>2546</v>
      </c>
      <c r="C32" s="16"/>
      <c r="D32" s="16" t="s">
        <v>2547</v>
      </c>
      <c r="E32" s="31" t="s">
        <v>2548</v>
      </c>
      <c r="F32" s="32" t="s">
        <v>2548</v>
      </c>
      <c r="G32" s="17">
        <v>83996</v>
      </c>
      <c r="H32" s="16" t="s">
        <v>2549</v>
      </c>
      <c r="I32" s="6" t="s">
        <v>2024</v>
      </c>
    </row>
    <row r="33" spans="1:9" ht="30.6" x14ac:dyDescent="0.3">
      <c r="A33" s="30">
        <v>44378</v>
      </c>
      <c r="B33" s="16" t="s">
        <v>2550</v>
      </c>
      <c r="C33" s="16"/>
      <c r="D33" s="16" t="s">
        <v>2551</v>
      </c>
      <c r="E33" s="16" t="s">
        <v>2552</v>
      </c>
      <c r="F33" s="16" t="s">
        <v>2552</v>
      </c>
      <c r="G33" s="17">
        <v>1420</v>
      </c>
      <c r="H33" s="16" t="s">
        <v>1014</v>
      </c>
      <c r="I33" s="6" t="s">
        <v>2024</v>
      </c>
    </row>
    <row r="34" spans="1:9" ht="20.399999999999999" x14ac:dyDescent="0.3">
      <c r="A34" s="30">
        <v>44378</v>
      </c>
      <c r="B34" s="16" t="s">
        <v>2553</v>
      </c>
      <c r="C34" s="16"/>
      <c r="D34" s="16" t="s">
        <v>2554</v>
      </c>
      <c r="E34" s="16" t="s">
        <v>2555</v>
      </c>
      <c r="F34" s="16" t="s">
        <v>2556</v>
      </c>
      <c r="G34" s="17">
        <v>219</v>
      </c>
      <c r="H34" s="16" t="s">
        <v>1025</v>
      </c>
      <c r="I34" s="6" t="s">
        <v>2024</v>
      </c>
    </row>
    <row r="35" spans="1:9" ht="40.799999999999997" x14ac:dyDescent="0.3">
      <c r="A35" s="30">
        <v>44378</v>
      </c>
      <c r="B35" s="16" t="s">
        <v>2557</v>
      </c>
      <c r="C35" s="16"/>
      <c r="D35" s="16" t="s">
        <v>2558</v>
      </c>
      <c r="E35" s="16" t="s">
        <v>2559</v>
      </c>
      <c r="F35" s="16" t="s">
        <v>2560</v>
      </c>
      <c r="G35" s="17">
        <v>9008.41</v>
      </c>
      <c r="H35" s="16" t="s">
        <v>1025</v>
      </c>
      <c r="I35" s="6" t="s">
        <v>2024</v>
      </c>
    </row>
    <row r="36" spans="1:9" ht="20.399999999999999" x14ac:dyDescent="0.3">
      <c r="A36" s="30">
        <v>44378</v>
      </c>
      <c r="B36" s="16" t="s">
        <v>2561</v>
      </c>
      <c r="C36" s="16"/>
      <c r="D36" s="16" t="s">
        <v>2562</v>
      </c>
      <c r="E36" s="16" t="s">
        <v>2563</v>
      </c>
      <c r="F36" s="16" t="s">
        <v>2563</v>
      </c>
      <c r="G36" s="17">
        <v>27730</v>
      </c>
      <c r="H36" s="16" t="s">
        <v>1025</v>
      </c>
      <c r="I36" s="6" t="s">
        <v>2024</v>
      </c>
    </row>
    <row r="37" spans="1:9" ht="20.399999999999999" x14ac:dyDescent="0.3">
      <c r="A37" s="30">
        <v>44434</v>
      </c>
      <c r="B37" s="16" t="s">
        <v>3594</v>
      </c>
      <c r="C37" s="16"/>
      <c r="D37" s="16" t="s">
        <v>3595</v>
      </c>
      <c r="E37" s="16" t="s">
        <v>2061</v>
      </c>
      <c r="F37" s="16" t="s">
        <v>2061</v>
      </c>
      <c r="G37" s="17">
        <v>4174</v>
      </c>
      <c r="H37" s="16" t="s">
        <v>1014</v>
      </c>
      <c r="I37" s="6" t="s">
        <v>2024</v>
      </c>
    </row>
    <row r="38" spans="1:9" ht="20.399999999999999" x14ac:dyDescent="0.3">
      <c r="A38" s="30">
        <v>44434</v>
      </c>
      <c r="B38" s="16" t="s">
        <v>3596</v>
      </c>
      <c r="C38" s="16"/>
      <c r="D38" s="16" t="s">
        <v>3597</v>
      </c>
      <c r="E38" s="16" t="s">
        <v>3598</v>
      </c>
      <c r="F38" s="16" t="s">
        <v>3599</v>
      </c>
      <c r="G38" s="17">
        <v>1506.84</v>
      </c>
      <c r="H38" s="16" t="s">
        <v>1014</v>
      </c>
      <c r="I38" s="6" t="s">
        <v>2024</v>
      </c>
    </row>
    <row r="39" spans="1:9" ht="20.399999999999999" x14ac:dyDescent="0.3">
      <c r="A39" s="30">
        <v>44434</v>
      </c>
      <c r="B39" s="16" t="s">
        <v>3600</v>
      </c>
      <c r="C39" s="16"/>
      <c r="D39" s="16" t="s">
        <v>3601</v>
      </c>
      <c r="E39" s="16" t="s">
        <v>3602</v>
      </c>
      <c r="F39" s="16" t="s">
        <v>3602</v>
      </c>
      <c r="G39" s="17">
        <v>9766</v>
      </c>
      <c r="H39" s="16" t="s">
        <v>1014</v>
      </c>
      <c r="I39" s="6" t="s">
        <v>2024</v>
      </c>
    </row>
    <row r="40" spans="1:9" ht="20.399999999999999" x14ac:dyDescent="0.3">
      <c r="A40" s="30">
        <v>44434</v>
      </c>
      <c r="B40" s="16" t="s">
        <v>3603</v>
      </c>
      <c r="C40" s="16"/>
      <c r="D40" s="16" t="s">
        <v>3604</v>
      </c>
      <c r="E40" s="16" t="s">
        <v>3605</v>
      </c>
      <c r="F40" s="16" t="s">
        <v>3605</v>
      </c>
      <c r="G40" s="17">
        <v>18110</v>
      </c>
      <c r="H40" s="16" t="s">
        <v>1025</v>
      </c>
      <c r="I40" s="6" t="s">
        <v>2024</v>
      </c>
    </row>
    <row r="41" spans="1:9" ht="20.399999999999999" x14ac:dyDescent="0.3">
      <c r="A41" s="30">
        <v>44434</v>
      </c>
      <c r="B41" s="16" t="s">
        <v>3606</v>
      </c>
      <c r="C41" s="16"/>
      <c r="D41" s="16" t="s">
        <v>3607</v>
      </c>
      <c r="E41" s="16" t="s">
        <v>3608</v>
      </c>
      <c r="F41" s="16" t="s">
        <v>3608</v>
      </c>
      <c r="G41" s="17">
        <v>3810</v>
      </c>
      <c r="H41" s="16" t="s">
        <v>1014</v>
      </c>
      <c r="I41" s="6" t="s">
        <v>2024</v>
      </c>
    </row>
    <row r="42" spans="1:9" ht="20.399999999999999" x14ac:dyDescent="0.3">
      <c r="A42" s="30">
        <v>44434</v>
      </c>
      <c r="B42" s="16" t="s">
        <v>3609</v>
      </c>
      <c r="C42" s="16"/>
      <c r="D42" s="16" t="s">
        <v>3610</v>
      </c>
      <c r="E42" s="16" t="s">
        <v>3611</v>
      </c>
      <c r="F42" s="16" t="s">
        <v>3611</v>
      </c>
      <c r="G42" s="17">
        <v>825</v>
      </c>
      <c r="H42" s="16" t="s">
        <v>1014</v>
      </c>
      <c r="I42" s="6" t="s">
        <v>2024</v>
      </c>
    </row>
    <row r="43" spans="1:9" ht="30.6" x14ac:dyDescent="0.3">
      <c r="A43" s="30">
        <v>44434</v>
      </c>
      <c r="B43" s="16" t="s">
        <v>3612</v>
      </c>
      <c r="C43" s="16"/>
      <c r="D43" s="16" t="s">
        <v>3613</v>
      </c>
      <c r="E43" s="16" t="s">
        <v>3614</v>
      </c>
      <c r="F43" s="16" t="s">
        <v>3614</v>
      </c>
      <c r="G43" s="17">
        <v>2557</v>
      </c>
      <c r="H43" s="16" t="s">
        <v>1014</v>
      </c>
      <c r="I43" s="6" t="s">
        <v>2024</v>
      </c>
    </row>
    <row r="44" spans="1:9" ht="40.799999999999997" x14ac:dyDescent="0.3">
      <c r="A44" s="30">
        <v>44434</v>
      </c>
      <c r="B44" s="16" t="s">
        <v>3615</v>
      </c>
      <c r="C44" s="16"/>
      <c r="D44" s="16" t="s">
        <v>3616</v>
      </c>
      <c r="E44" s="16" t="s">
        <v>3617</v>
      </c>
      <c r="F44" s="16" t="s">
        <v>3618</v>
      </c>
      <c r="G44" s="17">
        <v>19139</v>
      </c>
      <c r="H44" s="16" t="s">
        <v>1014</v>
      </c>
      <c r="I44" s="6" t="s">
        <v>2024</v>
      </c>
    </row>
    <row r="45" spans="1:9" ht="20.399999999999999" x14ac:dyDescent="0.3">
      <c r="A45" s="30">
        <v>44434</v>
      </c>
      <c r="B45" s="16" t="s">
        <v>3619</v>
      </c>
      <c r="C45" s="16"/>
      <c r="D45" s="16" t="s">
        <v>3620</v>
      </c>
      <c r="E45" s="16" t="s">
        <v>3621</v>
      </c>
      <c r="F45" s="16" t="s">
        <v>3621</v>
      </c>
      <c r="G45" s="17">
        <v>6962</v>
      </c>
      <c r="H45" s="16" t="s">
        <v>1014</v>
      </c>
      <c r="I45" s="6" t="s">
        <v>2024</v>
      </c>
    </row>
    <row r="46" spans="1:9" ht="30.6" x14ac:dyDescent="0.3">
      <c r="A46" s="30">
        <v>44434</v>
      </c>
      <c r="B46" s="16" t="s">
        <v>3622</v>
      </c>
      <c r="C46" s="16"/>
      <c r="D46" s="16" t="s">
        <v>3623</v>
      </c>
      <c r="E46" s="16" t="s">
        <v>3624</v>
      </c>
      <c r="F46" s="16" t="s">
        <v>3624</v>
      </c>
      <c r="G46" s="17">
        <v>816698</v>
      </c>
      <c r="H46" s="16" t="s">
        <v>3625</v>
      </c>
      <c r="I46" s="6" t="s">
        <v>2024</v>
      </c>
    </row>
    <row r="47" spans="1:9" ht="42" customHeight="1" x14ac:dyDescent="0.3">
      <c r="A47" s="35">
        <v>44434</v>
      </c>
      <c r="B47" s="36" t="s">
        <v>2530</v>
      </c>
      <c r="C47" s="36"/>
      <c r="D47" s="36" t="s">
        <v>3626</v>
      </c>
      <c r="E47" s="36" t="s">
        <v>3627</v>
      </c>
      <c r="F47" s="36" t="s">
        <v>2328</v>
      </c>
      <c r="G47" s="37">
        <v>2240</v>
      </c>
      <c r="H47" s="36" t="s">
        <v>1014</v>
      </c>
      <c r="I47" s="38" t="s">
        <v>2025</v>
      </c>
    </row>
    <row r="48" spans="1:9" ht="30.6" x14ac:dyDescent="0.3">
      <c r="A48" s="30">
        <v>44462</v>
      </c>
      <c r="B48" s="16" t="s">
        <v>3899</v>
      </c>
      <c r="C48" s="16"/>
      <c r="D48" s="16" t="s">
        <v>3900</v>
      </c>
      <c r="E48" s="16" t="s">
        <v>3901</v>
      </c>
      <c r="F48" s="16" t="s">
        <v>3901</v>
      </c>
      <c r="G48" s="17">
        <v>1083</v>
      </c>
      <c r="H48" s="16" t="s">
        <v>1014</v>
      </c>
      <c r="I48" s="6" t="s">
        <v>2024</v>
      </c>
    </row>
    <row r="49" spans="1:9" ht="20.399999999999999" x14ac:dyDescent="0.3">
      <c r="A49" s="30">
        <v>44462</v>
      </c>
      <c r="B49" s="16" t="s">
        <v>3902</v>
      </c>
      <c r="C49" s="16"/>
      <c r="D49" s="16" t="s">
        <v>3903</v>
      </c>
      <c r="E49" s="16" t="s">
        <v>3904</v>
      </c>
      <c r="F49" s="16" t="s">
        <v>3905</v>
      </c>
      <c r="G49" s="17">
        <v>3974.75</v>
      </c>
      <c r="H49" s="16" t="s">
        <v>1014</v>
      </c>
      <c r="I49" s="6" t="s">
        <v>2024</v>
      </c>
    </row>
    <row r="50" spans="1:9" ht="30.6" x14ac:dyDescent="0.3">
      <c r="A50" s="30">
        <v>44462</v>
      </c>
      <c r="B50" s="16" t="s">
        <v>3906</v>
      </c>
      <c r="C50" s="16"/>
      <c r="D50" s="16" t="s">
        <v>3907</v>
      </c>
      <c r="E50" s="16" t="s">
        <v>3908</v>
      </c>
      <c r="F50" s="16" t="s">
        <v>3909</v>
      </c>
      <c r="G50" s="17">
        <v>201360</v>
      </c>
      <c r="H50" s="16" t="s">
        <v>1014</v>
      </c>
      <c r="I50" s="6" t="s">
        <v>2024</v>
      </c>
    </row>
    <row r="51" spans="1:9" ht="20.399999999999999" x14ac:dyDescent="0.3">
      <c r="A51" s="30">
        <v>44462</v>
      </c>
      <c r="B51" s="16" t="s">
        <v>3910</v>
      </c>
      <c r="C51" s="16"/>
      <c r="D51" s="16" t="s">
        <v>3911</v>
      </c>
      <c r="E51" s="16" t="s">
        <v>2555</v>
      </c>
      <c r="F51" s="16" t="s">
        <v>3912</v>
      </c>
      <c r="G51" s="17">
        <v>3901</v>
      </c>
      <c r="H51" s="16" t="s">
        <v>1025</v>
      </c>
      <c r="I51" s="6" t="s">
        <v>2024</v>
      </c>
    </row>
    <row r="52" spans="1:9" ht="20.399999999999999" x14ac:dyDescent="0.3">
      <c r="A52" s="30">
        <v>44462</v>
      </c>
      <c r="B52" s="16" t="s">
        <v>3913</v>
      </c>
      <c r="C52" s="16"/>
      <c r="D52" s="16" t="s">
        <v>3914</v>
      </c>
      <c r="E52" s="16" t="s">
        <v>2555</v>
      </c>
      <c r="F52" s="16" t="s">
        <v>2556</v>
      </c>
      <c r="G52" s="17">
        <v>414</v>
      </c>
      <c r="H52" s="16" t="s">
        <v>1025</v>
      </c>
      <c r="I52" s="6" t="s">
        <v>2024</v>
      </c>
    </row>
    <row r="53" spans="1:9" ht="20.399999999999999" x14ac:dyDescent="0.3">
      <c r="A53" s="35">
        <v>44462</v>
      </c>
      <c r="B53" s="36" t="s">
        <v>3915</v>
      </c>
      <c r="C53" s="36"/>
      <c r="D53" s="36" t="s">
        <v>3916</v>
      </c>
      <c r="E53" s="36" t="s">
        <v>3917</v>
      </c>
      <c r="F53" s="36" t="s">
        <v>3917</v>
      </c>
      <c r="G53" s="37">
        <v>2959</v>
      </c>
      <c r="H53" s="36" t="s">
        <v>3918</v>
      </c>
      <c r="I53" s="38" t="s">
        <v>2025</v>
      </c>
    </row>
    <row r="54" spans="1:9" ht="20.399999999999999" x14ac:dyDescent="0.3">
      <c r="A54" s="30">
        <v>44490</v>
      </c>
      <c r="B54" s="4" t="s">
        <v>4399</v>
      </c>
      <c r="C54" s="4"/>
      <c r="D54" s="4" t="s">
        <v>4400</v>
      </c>
      <c r="E54" s="4" t="s">
        <v>4401</v>
      </c>
      <c r="F54" s="4" t="s">
        <v>4401</v>
      </c>
      <c r="G54" s="5">
        <v>1615</v>
      </c>
      <c r="H54" s="4" t="s">
        <v>1014</v>
      </c>
      <c r="I54" s="6" t="s">
        <v>2024</v>
      </c>
    </row>
    <row r="55" spans="1:9" ht="40.799999999999997" x14ac:dyDescent="0.3">
      <c r="A55" s="30">
        <v>44490</v>
      </c>
      <c r="B55" s="4" t="s">
        <v>4402</v>
      </c>
      <c r="C55" s="4"/>
      <c r="D55" s="4" t="s">
        <v>4403</v>
      </c>
      <c r="E55" s="4" t="s">
        <v>2539</v>
      </c>
      <c r="F55" s="4" t="s">
        <v>2539</v>
      </c>
      <c r="G55" s="5">
        <v>7678</v>
      </c>
      <c r="H55" s="4" t="s">
        <v>1014</v>
      </c>
      <c r="I55" s="6" t="s">
        <v>2024</v>
      </c>
    </row>
    <row r="56" spans="1:9" ht="30.6" x14ac:dyDescent="0.3">
      <c r="A56" s="30">
        <v>44490</v>
      </c>
      <c r="B56" s="4" t="s">
        <v>4404</v>
      </c>
      <c r="C56" s="4"/>
      <c r="D56" s="4" t="s">
        <v>4405</v>
      </c>
      <c r="E56" s="4" t="s">
        <v>4406</v>
      </c>
      <c r="F56" s="4" t="s">
        <v>4407</v>
      </c>
      <c r="G56" s="5">
        <v>1793</v>
      </c>
      <c r="H56" s="4" t="s">
        <v>1014</v>
      </c>
      <c r="I56" s="6" t="s">
        <v>2024</v>
      </c>
    </row>
    <row r="57" spans="1:9" ht="20.399999999999999" x14ac:dyDescent="0.3">
      <c r="A57" s="30">
        <v>44490</v>
      </c>
      <c r="B57" s="4" t="s">
        <v>4408</v>
      </c>
      <c r="C57" s="4"/>
      <c r="D57" s="4" t="s">
        <v>4409</v>
      </c>
      <c r="E57" s="4" t="s">
        <v>3602</v>
      </c>
      <c r="F57" s="4" t="s">
        <v>3602</v>
      </c>
      <c r="G57" s="5">
        <v>5559</v>
      </c>
      <c r="H57" s="4" t="s">
        <v>1014</v>
      </c>
      <c r="I57" s="6" t="s">
        <v>2024</v>
      </c>
    </row>
    <row r="58" spans="1:9" ht="20.399999999999999" x14ac:dyDescent="0.3">
      <c r="A58" s="30">
        <v>44490</v>
      </c>
      <c r="B58" s="4" t="s">
        <v>4410</v>
      </c>
      <c r="C58" s="4"/>
      <c r="D58" s="4" t="s">
        <v>4411</v>
      </c>
      <c r="E58" s="4" t="s">
        <v>4412</v>
      </c>
      <c r="F58" s="4" t="s">
        <v>4412</v>
      </c>
      <c r="G58" s="5">
        <v>58</v>
      </c>
      <c r="H58" s="4" t="s">
        <v>1014</v>
      </c>
      <c r="I58" s="6" t="s">
        <v>2024</v>
      </c>
    </row>
    <row r="59" spans="1:9" ht="20.399999999999999" x14ac:dyDescent="0.3">
      <c r="A59" s="30">
        <v>44490</v>
      </c>
      <c r="B59" s="4" t="s">
        <v>3915</v>
      </c>
      <c r="C59" s="4"/>
      <c r="D59" s="4" t="s">
        <v>3916</v>
      </c>
      <c r="E59" s="4" t="s">
        <v>3917</v>
      </c>
      <c r="F59" s="4" t="s">
        <v>3917</v>
      </c>
      <c r="G59" s="5">
        <v>2959</v>
      </c>
      <c r="H59" s="4" t="s">
        <v>2549</v>
      </c>
      <c r="I59" s="6" t="s">
        <v>2024</v>
      </c>
    </row>
    <row r="60" spans="1:9" ht="20.399999999999999" x14ac:dyDescent="0.3">
      <c r="A60" s="30">
        <v>44490</v>
      </c>
      <c r="B60" s="4" t="s">
        <v>4413</v>
      </c>
      <c r="C60" s="4" t="s">
        <v>4413</v>
      </c>
      <c r="D60" s="4" t="s">
        <v>4414</v>
      </c>
      <c r="E60" s="4" t="s">
        <v>4415</v>
      </c>
      <c r="F60" s="4" t="s">
        <v>4103</v>
      </c>
      <c r="G60" s="5">
        <v>4404</v>
      </c>
      <c r="H60" s="4" t="s">
        <v>1014</v>
      </c>
      <c r="I60" s="6" t="s">
        <v>2024</v>
      </c>
    </row>
    <row r="61" spans="1:9" ht="20.399999999999999" x14ac:dyDescent="0.3">
      <c r="A61" s="30">
        <v>44658</v>
      </c>
      <c r="B61" s="4" t="s">
        <v>5777</v>
      </c>
      <c r="C61" s="4"/>
      <c r="D61" s="4" t="s">
        <v>5778</v>
      </c>
      <c r="E61" s="4" t="s">
        <v>5779</v>
      </c>
      <c r="F61" s="4" t="s">
        <v>5779</v>
      </c>
      <c r="G61" s="5">
        <v>610</v>
      </c>
      <c r="H61" s="4" t="s">
        <v>1014</v>
      </c>
      <c r="I61" s="6" t="s">
        <v>2024</v>
      </c>
    </row>
    <row r="62" spans="1:9" ht="30.6" x14ac:dyDescent="0.3">
      <c r="A62" s="30">
        <v>44658</v>
      </c>
      <c r="B62" s="4" t="s">
        <v>5780</v>
      </c>
      <c r="C62" s="4"/>
      <c r="D62" s="4" t="s">
        <v>5781</v>
      </c>
      <c r="E62" s="4" t="s">
        <v>5779</v>
      </c>
      <c r="F62" s="4" t="s">
        <v>5779</v>
      </c>
      <c r="G62" s="5">
        <v>7851</v>
      </c>
      <c r="H62" s="4" t="s">
        <v>1014</v>
      </c>
      <c r="I62" s="6" t="s">
        <v>2024</v>
      </c>
    </row>
    <row r="63" spans="1:9" ht="20.399999999999999" x14ac:dyDescent="0.3">
      <c r="A63" s="30">
        <v>44658</v>
      </c>
      <c r="B63" s="4" t="s">
        <v>5782</v>
      </c>
      <c r="C63" s="4"/>
      <c r="D63" s="4" t="s">
        <v>5783</v>
      </c>
      <c r="E63" s="4" t="s">
        <v>5784</v>
      </c>
      <c r="F63" s="4" t="s">
        <v>5784</v>
      </c>
      <c r="G63" s="5">
        <v>5046.41</v>
      </c>
      <c r="H63" s="4" t="s">
        <v>1025</v>
      </c>
      <c r="I63" s="6" t="s">
        <v>2024</v>
      </c>
    </row>
    <row r="64" spans="1:9" ht="20.399999999999999" x14ac:dyDescent="0.3">
      <c r="A64" s="30">
        <v>44658</v>
      </c>
      <c r="B64" s="4" t="s">
        <v>5785</v>
      </c>
      <c r="C64" s="4"/>
      <c r="D64" s="4" t="s">
        <v>5786</v>
      </c>
      <c r="E64" s="4" t="s">
        <v>5787</v>
      </c>
      <c r="F64" s="4" t="s">
        <v>3363</v>
      </c>
      <c r="G64" s="5">
        <v>1068.8399999999999</v>
      </c>
      <c r="H64" s="4" t="s">
        <v>1014</v>
      </c>
      <c r="I64" s="6" t="s">
        <v>2024</v>
      </c>
    </row>
    <row r="65" spans="1:9" ht="40.799999999999997" x14ac:dyDescent="0.3">
      <c r="A65" s="30">
        <v>44658</v>
      </c>
      <c r="B65" s="4" t="s">
        <v>5788</v>
      </c>
      <c r="C65" s="4"/>
      <c r="D65" s="4" t="s">
        <v>5789</v>
      </c>
      <c r="E65" s="4" t="s">
        <v>5790</v>
      </c>
      <c r="F65" s="4" t="s">
        <v>5790</v>
      </c>
      <c r="G65" s="5">
        <v>35462.75</v>
      </c>
      <c r="H65" s="4" t="s">
        <v>5791</v>
      </c>
      <c r="I65" s="6" t="s">
        <v>2024</v>
      </c>
    </row>
    <row r="66" spans="1:9" ht="20.399999999999999" x14ac:dyDescent="0.3">
      <c r="A66" s="30">
        <v>44658</v>
      </c>
      <c r="B66" s="4" t="s">
        <v>5792</v>
      </c>
      <c r="C66" s="4"/>
      <c r="D66" s="4" t="s">
        <v>5793</v>
      </c>
      <c r="E66" s="4" t="s">
        <v>5323</v>
      </c>
      <c r="F66" s="4" t="s">
        <v>5323</v>
      </c>
      <c r="G66" s="5">
        <v>308</v>
      </c>
      <c r="H66" s="4" t="s">
        <v>1025</v>
      </c>
      <c r="I66" s="6" t="s">
        <v>2024</v>
      </c>
    </row>
    <row r="67" spans="1:9" ht="20.399999999999999" x14ac:dyDescent="0.3">
      <c r="A67" s="30">
        <v>44658</v>
      </c>
      <c r="B67" s="4" t="s">
        <v>5794</v>
      </c>
      <c r="C67" s="4"/>
      <c r="D67" s="4" t="s">
        <v>5795</v>
      </c>
      <c r="E67" s="4" t="s">
        <v>5796</v>
      </c>
      <c r="F67" s="4" t="s">
        <v>5796</v>
      </c>
      <c r="G67" s="5">
        <v>1901.25</v>
      </c>
      <c r="H67" s="4" t="s">
        <v>1014</v>
      </c>
      <c r="I67" s="6" t="s">
        <v>2024</v>
      </c>
    </row>
    <row r="68" spans="1:9" ht="40.799999999999997" x14ac:dyDescent="0.3">
      <c r="A68" s="30">
        <v>44658</v>
      </c>
      <c r="B68" s="4" t="s">
        <v>5797</v>
      </c>
      <c r="C68" s="4"/>
      <c r="D68" s="4" t="s">
        <v>5798</v>
      </c>
      <c r="E68" s="4" t="s">
        <v>2129</v>
      </c>
      <c r="F68" s="4" t="s">
        <v>2129</v>
      </c>
      <c r="G68" s="5">
        <v>413</v>
      </c>
      <c r="H68" s="4" t="s">
        <v>2564</v>
      </c>
      <c r="I68" s="6" t="s">
        <v>2024</v>
      </c>
    </row>
    <row r="69" spans="1:9" ht="20.399999999999999" x14ac:dyDescent="0.3">
      <c r="A69" s="30">
        <v>44658</v>
      </c>
      <c r="B69" s="48" t="s">
        <v>5799</v>
      </c>
      <c r="C69" s="4"/>
      <c r="D69" s="4" t="s">
        <v>5800</v>
      </c>
      <c r="E69" s="4" t="s">
        <v>5801</v>
      </c>
      <c r="F69" s="4" t="s">
        <v>5802</v>
      </c>
      <c r="G69" s="5">
        <v>5447</v>
      </c>
      <c r="H69" s="4" t="s">
        <v>1014</v>
      </c>
      <c r="I69" s="6" t="s">
        <v>2024</v>
      </c>
    </row>
    <row r="70" spans="1:9" ht="20.399999999999999" x14ac:dyDescent="0.3">
      <c r="A70" s="30">
        <v>44658</v>
      </c>
      <c r="B70" s="48" t="s">
        <v>5803</v>
      </c>
      <c r="C70" s="4"/>
      <c r="D70" s="4" t="s">
        <v>5804</v>
      </c>
      <c r="E70" s="4" t="s">
        <v>5805</v>
      </c>
      <c r="F70" s="4" t="s">
        <v>5805</v>
      </c>
      <c r="G70" s="5">
        <v>1564</v>
      </c>
      <c r="H70" s="4" t="s">
        <v>5806</v>
      </c>
      <c r="I70" s="6" t="s">
        <v>2024</v>
      </c>
    </row>
    <row r="71" spans="1:9" ht="20.399999999999999" x14ac:dyDescent="0.3">
      <c r="A71" s="30">
        <v>44658</v>
      </c>
      <c r="B71" s="4" t="s">
        <v>5807</v>
      </c>
      <c r="C71" s="4"/>
      <c r="D71" s="4" t="s">
        <v>5808</v>
      </c>
      <c r="E71" s="4" t="s">
        <v>5809</v>
      </c>
      <c r="F71" s="4" t="s">
        <v>5810</v>
      </c>
      <c r="G71" s="5">
        <v>2060</v>
      </c>
      <c r="H71" s="4" t="s">
        <v>5811</v>
      </c>
      <c r="I71" s="6" t="s">
        <v>2024</v>
      </c>
    </row>
    <row r="72" spans="1:9" ht="20.399999999999999" x14ac:dyDescent="0.3">
      <c r="A72" s="30">
        <v>44658</v>
      </c>
      <c r="B72" s="4" t="s">
        <v>5812</v>
      </c>
      <c r="C72" s="4"/>
      <c r="D72" s="4" t="s">
        <v>5813</v>
      </c>
      <c r="E72" s="4" t="s">
        <v>5814</v>
      </c>
      <c r="F72" s="4" t="s">
        <v>5815</v>
      </c>
      <c r="G72" s="47">
        <v>2254</v>
      </c>
      <c r="H72" s="4" t="s">
        <v>1025</v>
      </c>
      <c r="I72" s="6" t="s">
        <v>2024</v>
      </c>
    </row>
    <row r="73" spans="1:9" ht="20.399999999999999" x14ac:dyDescent="0.3">
      <c r="A73" s="30">
        <v>44658</v>
      </c>
      <c r="B73" s="4" t="s">
        <v>5816</v>
      </c>
      <c r="C73" s="4"/>
      <c r="D73" s="4" t="s">
        <v>5817</v>
      </c>
      <c r="E73" s="4" t="s">
        <v>5818</v>
      </c>
      <c r="F73" s="4" t="s">
        <v>5819</v>
      </c>
      <c r="G73" s="47">
        <v>9619</v>
      </c>
      <c r="H73" s="4" t="s">
        <v>5820</v>
      </c>
      <c r="I73" s="6" t="s">
        <v>2024</v>
      </c>
    </row>
    <row r="74" spans="1:9" ht="20.399999999999999" x14ac:dyDescent="0.3">
      <c r="A74" s="30">
        <v>44658</v>
      </c>
      <c r="B74" s="4" t="s">
        <v>5821</v>
      </c>
      <c r="C74" s="4"/>
      <c r="D74" s="4" t="s">
        <v>5822</v>
      </c>
      <c r="E74" s="4" t="s">
        <v>2061</v>
      </c>
      <c r="F74" s="4" t="s">
        <v>2061</v>
      </c>
      <c r="G74" s="47">
        <v>3859.2844</v>
      </c>
      <c r="H74" s="4" t="s">
        <v>1014</v>
      </c>
      <c r="I74" s="6" t="s">
        <v>2024</v>
      </c>
    </row>
    <row r="75" spans="1:9" ht="20.399999999999999" x14ac:dyDescent="0.3">
      <c r="A75" s="30">
        <v>44658</v>
      </c>
      <c r="B75" s="4" t="s">
        <v>5823</v>
      </c>
      <c r="C75" s="4"/>
      <c r="D75" s="4" t="s">
        <v>5824</v>
      </c>
      <c r="E75" s="4" t="s">
        <v>2061</v>
      </c>
      <c r="F75" s="4" t="s">
        <v>2061</v>
      </c>
      <c r="G75" s="47">
        <v>3859.2844</v>
      </c>
      <c r="H75" s="4" t="s">
        <v>1014</v>
      </c>
      <c r="I75" s="6" t="s">
        <v>2024</v>
      </c>
    </row>
    <row r="76" spans="1:9" ht="20.399999999999999" x14ac:dyDescent="0.3">
      <c r="A76" s="30">
        <v>44658</v>
      </c>
      <c r="B76" s="4" t="s">
        <v>5825</v>
      </c>
      <c r="C76" s="4"/>
      <c r="D76" s="4" t="s">
        <v>5826</v>
      </c>
      <c r="E76" s="4" t="s">
        <v>2539</v>
      </c>
      <c r="F76" s="4" t="s">
        <v>2539</v>
      </c>
      <c r="G76" s="47">
        <v>111</v>
      </c>
      <c r="H76" s="4" t="s">
        <v>5827</v>
      </c>
      <c r="I76" s="6" t="s">
        <v>2024</v>
      </c>
    </row>
    <row r="77" spans="1:9" ht="20.399999999999999" x14ac:dyDescent="0.3">
      <c r="A77" s="30">
        <v>44658</v>
      </c>
      <c r="B77" s="4" t="s">
        <v>5828</v>
      </c>
      <c r="C77" s="4"/>
      <c r="D77" s="4" t="s">
        <v>5829</v>
      </c>
      <c r="E77" s="4" t="s">
        <v>5830</v>
      </c>
      <c r="F77" s="4" t="s">
        <v>4401</v>
      </c>
      <c r="G77" s="47">
        <v>471</v>
      </c>
      <c r="H77" s="4" t="s">
        <v>1014</v>
      </c>
      <c r="I77" s="6" t="s">
        <v>2024</v>
      </c>
    </row>
    <row r="78" spans="1:9" ht="20.399999999999999" x14ac:dyDescent="0.3">
      <c r="A78" s="30">
        <v>44658</v>
      </c>
      <c r="B78" s="4" t="s">
        <v>5831</v>
      </c>
      <c r="C78" s="4"/>
      <c r="D78" s="4" t="s">
        <v>5832</v>
      </c>
      <c r="E78" s="4" t="s">
        <v>5833</v>
      </c>
      <c r="F78" s="4" t="s">
        <v>2034</v>
      </c>
      <c r="G78" s="47">
        <v>765</v>
      </c>
      <c r="H78" s="4" t="s">
        <v>1025</v>
      </c>
      <c r="I78" s="6" t="s">
        <v>2024</v>
      </c>
    </row>
    <row r="79" spans="1:9" ht="20.399999999999999" x14ac:dyDescent="0.3">
      <c r="A79" s="30">
        <v>44658</v>
      </c>
      <c r="B79" s="4" t="s">
        <v>5834</v>
      </c>
      <c r="C79" s="4"/>
      <c r="D79" s="4" t="s">
        <v>5835</v>
      </c>
      <c r="E79" s="4" t="s">
        <v>5836</v>
      </c>
      <c r="F79" s="4" t="s">
        <v>3905</v>
      </c>
      <c r="G79" s="47">
        <v>5246.5</v>
      </c>
      <c r="H79" s="4" t="s">
        <v>1014</v>
      </c>
      <c r="I79" s="6" t="s">
        <v>2024</v>
      </c>
    </row>
    <row r="80" spans="1:9" ht="20.399999999999999" x14ac:dyDescent="0.3">
      <c r="A80" s="30">
        <v>44658</v>
      </c>
      <c r="B80" s="4" t="s">
        <v>5837</v>
      </c>
      <c r="C80" s="4"/>
      <c r="D80" s="4" t="s">
        <v>5838</v>
      </c>
      <c r="E80" s="4" t="s">
        <v>5839</v>
      </c>
      <c r="F80" s="4" t="s">
        <v>5839</v>
      </c>
      <c r="G80" s="47">
        <v>1205</v>
      </c>
      <c r="H80" s="4" t="s">
        <v>1014</v>
      </c>
      <c r="I80" s="6" t="s">
        <v>2024</v>
      </c>
    </row>
    <row r="81" spans="1:9" ht="20.399999999999999" x14ac:dyDescent="0.3">
      <c r="A81" s="30">
        <v>44658</v>
      </c>
      <c r="B81" s="4" t="s">
        <v>5840</v>
      </c>
      <c r="C81" s="4"/>
      <c r="D81" s="4" t="s">
        <v>5841</v>
      </c>
      <c r="E81" s="4" t="s">
        <v>5485</v>
      </c>
      <c r="F81" s="4" t="s">
        <v>5485</v>
      </c>
      <c r="G81" s="47">
        <v>5814</v>
      </c>
      <c r="H81" s="4" t="s">
        <v>1014</v>
      </c>
      <c r="I81" s="6" t="s">
        <v>2024</v>
      </c>
    </row>
    <row r="82" spans="1:9" ht="20.399999999999999" x14ac:dyDescent="0.3">
      <c r="A82" s="30">
        <v>44658</v>
      </c>
      <c r="B82" s="4" t="s">
        <v>5842</v>
      </c>
      <c r="C82" s="4"/>
      <c r="D82" s="4" t="s">
        <v>5843</v>
      </c>
      <c r="E82" s="4" t="s">
        <v>5844</v>
      </c>
      <c r="F82" s="4" t="s">
        <v>5844</v>
      </c>
      <c r="G82" s="47">
        <v>7188</v>
      </c>
      <c r="H82" s="4" t="s">
        <v>5845</v>
      </c>
      <c r="I82" s="6" t="s">
        <v>2024</v>
      </c>
    </row>
    <row r="83" spans="1:9" ht="20.399999999999999" x14ac:dyDescent="0.3">
      <c r="A83" s="30">
        <v>44658</v>
      </c>
      <c r="B83" s="4" t="s">
        <v>5846</v>
      </c>
      <c r="C83" s="4"/>
      <c r="D83" s="4" t="s">
        <v>5847</v>
      </c>
      <c r="E83" s="4" t="s">
        <v>4082</v>
      </c>
      <c r="F83" s="4" t="s">
        <v>4082</v>
      </c>
      <c r="G83" s="47">
        <v>506.96</v>
      </c>
      <c r="H83" s="4" t="s">
        <v>1025</v>
      </c>
      <c r="I83" s="6" t="s">
        <v>2024</v>
      </c>
    </row>
    <row r="84" spans="1:9" ht="20.399999999999999" x14ac:dyDescent="0.3">
      <c r="A84" s="30">
        <v>44658</v>
      </c>
      <c r="B84" s="4" t="s">
        <v>5848</v>
      </c>
      <c r="C84" s="4"/>
      <c r="D84" s="4" t="s">
        <v>5849</v>
      </c>
      <c r="E84" s="4" t="s">
        <v>4082</v>
      </c>
      <c r="F84" s="4" t="s">
        <v>4082</v>
      </c>
      <c r="G84" s="47">
        <v>506.96</v>
      </c>
      <c r="H84" s="4" t="s">
        <v>1025</v>
      </c>
      <c r="I84" s="6" t="s">
        <v>2024</v>
      </c>
    </row>
    <row r="85" spans="1:9" ht="20.399999999999999" x14ac:dyDescent="0.3">
      <c r="A85" s="30">
        <v>44658</v>
      </c>
      <c r="B85" s="4" t="s">
        <v>5850</v>
      </c>
      <c r="C85" s="4"/>
      <c r="D85" s="4" t="s">
        <v>5851</v>
      </c>
      <c r="E85" s="4" t="s">
        <v>4082</v>
      </c>
      <c r="F85" s="4" t="s">
        <v>4082</v>
      </c>
      <c r="G85" s="47">
        <v>506.96</v>
      </c>
      <c r="H85" s="4" t="s">
        <v>1025</v>
      </c>
      <c r="I85" s="6" t="s">
        <v>2024</v>
      </c>
    </row>
    <row r="86" spans="1:9" ht="20.399999999999999" x14ac:dyDescent="0.3">
      <c r="A86" s="30">
        <v>44658</v>
      </c>
      <c r="B86" s="4" t="s">
        <v>5852</v>
      </c>
      <c r="C86" s="4"/>
      <c r="D86" s="4" t="s">
        <v>5853</v>
      </c>
      <c r="E86" s="4" t="s">
        <v>4082</v>
      </c>
      <c r="F86" s="4" t="s">
        <v>4082</v>
      </c>
      <c r="G86" s="47">
        <v>506.96</v>
      </c>
      <c r="H86" s="4" t="s">
        <v>1025</v>
      </c>
      <c r="I86" s="6" t="s">
        <v>2024</v>
      </c>
    </row>
    <row r="87" spans="1:9" ht="20.399999999999999" x14ac:dyDescent="0.3">
      <c r="A87" s="30">
        <v>44658</v>
      </c>
      <c r="B87" s="4" t="s">
        <v>5854</v>
      </c>
      <c r="C87" s="4"/>
      <c r="D87" s="4" t="s">
        <v>5855</v>
      </c>
      <c r="E87" s="4" t="s">
        <v>4082</v>
      </c>
      <c r="F87" s="4" t="s">
        <v>4082</v>
      </c>
      <c r="G87" s="47">
        <v>506.96</v>
      </c>
      <c r="H87" s="4" t="s">
        <v>1025</v>
      </c>
      <c r="I87" s="6" t="s">
        <v>2024</v>
      </c>
    </row>
    <row r="88" spans="1:9" ht="20.399999999999999" x14ac:dyDescent="0.3">
      <c r="A88" s="30">
        <v>44658</v>
      </c>
      <c r="B88" s="4" t="s">
        <v>5856</v>
      </c>
      <c r="C88" s="4"/>
      <c r="D88" s="4" t="s">
        <v>5857</v>
      </c>
      <c r="E88" s="4" t="s">
        <v>4082</v>
      </c>
      <c r="F88" s="4" t="s">
        <v>4082</v>
      </c>
      <c r="G88" s="47">
        <v>506.96</v>
      </c>
      <c r="H88" s="4" t="s">
        <v>1025</v>
      </c>
      <c r="I88" s="6" t="s">
        <v>2024</v>
      </c>
    </row>
    <row r="89" spans="1:9" ht="20.399999999999999" x14ac:dyDescent="0.3">
      <c r="A89" s="30">
        <v>44658</v>
      </c>
      <c r="B89" s="4" t="s">
        <v>5858</v>
      </c>
      <c r="C89" s="4"/>
      <c r="D89" s="4" t="s">
        <v>5859</v>
      </c>
      <c r="E89" s="4" t="s">
        <v>5860</v>
      </c>
      <c r="F89" s="4" t="s">
        <v>5860</v>
      </c>
      <c r="G89" s="47">
        <v>1428</v>
      </c>
      <c r="H89" s="4" t="s">
        <v>1025</v>
      </c>
      <c r="I89" s="6" t="s">
        <v>2024</v>
      </c>
    </row>
    <row r="90" spans="1:9" ht="20.399999999999999" x14ac:dyDescent="0.3">
      <c r="A90" s="30">
        <v>44658</v>
      </c>
      <c r="B90" s="4" t="s">
        <v>5861</v>
      </c>
      <c r="C90" s="4"/>
      <c r="D90" s="4" t="s">
        <v>5862</v>
      </c>
      <c r="E90" s="4" t="s">
        <v>3896</v>
      </c>
      <c r="F90" s="4" t="s">
        <v>3896</v>
      </c>
      <c r="G90" s="47">
        <v>149</v>
      </c>
      <c r="H90" s="4" t="s">
        <v>1014</v>
      </c>
      <c r="I90" s="6" t="s">
        <v>2024</v>
      </c>
    </row>
    <row r="91" spans="1:9" ht="20.399999999999999" x14ac:dyDescent="0.3">
      <c r="A91" s="30">
        <v>44658</v>
      </c>
      <c r="B91" s="4" t="s">
        <v>5863</v>
      </c>
      <c r="C91" s="4"/>
      <c r="D91" s="4" t="s">
        <v>5864</v>
      </c>
      <c r="E91" s="4" t="s">
        <v>2181</v>
      </c>
      <c r="F91" s="4" t="s">
        <v>3896</v>
      </c>
      <c r="G91" s="47">
        <v>11903.53</v>
      </c>
      <c r="H91" s="4" t="s">
        <v>1014</v>
      </c>
      <c r="I91" s="6" t="s">
        <v>2024</v>
      </c>
    </row>
    <row r="92" spans="1:9" ht="30.6" x14ac:dyDescent="0.3">
      <c r="A92" s="30">
        <v>44658</v>
      </c>
      <c r="B92" s="4" t="s">
        <v>5865</v>
      </c>
      <c r="C92" s="4"/>
      <c r="D92" s="4" t="s">
        <v>5866</v>
      </c>
      <c r="E92" s="4" t="s">
        <v>2865</v>
      </c>
      <c r="F92" s="4" t="s">
        <v>2865</v>
      </c>
      <c r="G92" s="47">
        <v>10635</v>
      </c>
      <c r="H92" s="4" t="s">
        <v>5867</v>
      </c>
      <c r="I92" s="6" t="s">
        <v>2024</v>
      </c>
    </row>
    <row r="93" spans="1:9" ht="20.399999999999999" x14ac:dyDescent="0.3">
      <c r="A93" s="30">
        <v>44658</v>
      </c>
      <c r="B93" s="4" t="s">
        <v>5868</v>
      </c>
      <c r="C93" s="4"/>
      <c r="D93" s="4" t="s">
        <v>5869</v>
      </c>
      <c r="E93" s="4" t="s">
        <v>5870</v>
      </c>
      <c r="F93" s="4" t="s">
        <v>5871</v>
      </c>
      <c r="G93" s="47">
        <v>993.35</v>
      </c>
      <c r="H93" s="4" t="s">
        <v>1014</v>
      </c>
      <c r="I93" s="6" t="s">
        <v>2024</v>
      </c>
    </row>
    <row r="94" spans="1:9" ht="20.399999999999999" x14ac:dyDescent="0.3">
      <c r="A94" s="30">
        <v>44658</v>
      </c>
      <c r="B94" s="4" t="s">
        <v>5872</v>
      </c>
      <c r="C94" s="4"/>
      <c r="D94" s="4" t="s">
        <v>5873</v>
      </c>
      <c r="E94" s="4" t="s">
        <v>5870</v>
      </c>
      <c r="F94" s="4" t="s">
        <v>5871</v>
      </c>
      <c r="G94" s="47">
        <v>993.35</v>
      </c>
      <c r="H94" s="4" t="s">
        <v>1014</v>
      </c>
      <c r="I94" s="6" t="s">
        <v>2024</v>
      </c>
    </row>
    <row r="95" spans="1:9" ht="20.399999999999999" x14ac:dyDescent="0.3">
      <c r="A95" s="30">
        <v>44658</v>
      </c>
      <c r="B95" s="4" t="s">
        <v>5874</v>
      </c>
      <c r="C95" s="4"/>
      <c r="D95" s="4" t="s">
        <v>5875</v>
      </c>
      <c r="E95" s="4" t="s">
        <v>5870</v>
      </c>
      <c r="F95" s="4" t="s">
        <v>5871</v>
      </c>
      <c r="G95" s="47">
        <v>993.35</v>
      </c>
      <c r="H95" s="4" t="s">
        <v>1014</v>
      </c>
      <c r="I95" s="6" t="s">
        <v>2024</v>
      </c>
    </row>
    <row r="96" spans="1:9" ht="20.399999999999999" x14ac:dyDescent="0.3">
      <c r="A96" s="30">
        <v>44658</v>
      </c>
      <c r="B96" s="4" t="s">
        <v>5876</v>
      </c>
      <c r="C96" s="4"/>
      <c r="D96" s="4" t="s">
        <v>5877</v>
      </c>
      <c r="E96" s="4" t="s">
        <v>5870</v>
      </c>
      <c r="F96" s="4" t="s">
        <v>5871</v>
      </c>
      <c r="G96" s="47">
        <v>993.35</v>
      </c>
      <c r="H96" s="4" t="s">
        <v>1014</v>
      </c>
      <c r="I96" s="6" t="s">
        <v>2024</v>
      </c>
    </row>
    <row r="97" spans="1:9" ht="20.399999999999999" x14ac:dyDescent="0.3">
      <c r="A97" s="30">
        <v>44658</v>
      </c>
      <c r="B97" s="4" t="s">
        <v>5878</v>
      </c>
      <c r="C97" s="4"/>
      <c r="D97" s="4" t="s">
        <v>5879</v>
      </c>
      <c r="E97" s="4" t="s">
        <v>5870</v>
      </c>
      <c r="F97" s="4" t="s">
        <v>5871</v>
      </c>
      <c r="G97" s="47">
        <v>993.35</v>
      </c>
      <c r="H97" s="4" t="s">
        <v>1014</v>
      </c>
      <c r="I97" s="6" t="s">
        <v>2024</v>
      </c>
    </row>
    <row r="98" spans="1:9" ht="30.6" x14ac:dyDescent="0.3">
      <c r="A98" s="30">
        <v>44658</v>
      </c>
      <c r="B98" s="4" t="s">
        <v>3906</v>
      </c>
      <c r="C98" s="4"/>
      <c r="D98" s="4" t="s">
        <v>5880</v>
      </c>
      <c r="E98" s="4" t="s">
        <v>3908</v>
      </c>
      <c r="F98" s="4" t="s">
        <v>3909</v>
      </c>
      <c r="G98" s="5">
        <v>201360</v>
      </c>
      <c r="H98" s="4" t="s">
        <v>1014</v>
      </c>
      <c r="I98" s="399"/>
    </row>
    <row r="99" spans="1:9" ht="51.75" customHeight="1" x14ac:dyDescent="0.3">
      <c r="A99" s="35">
        <v>44658</v>
      </c>
      <c r="B99" s="36" t="s">
        <v>3622</v>
      </c>
      <c r="C99" s="36"/>
      <c r="D99" s="36" t="s">
        <v>5881</v>
      </c>
      <c r="E99" s="36" t="s">
        <v>3624</v>
      </c>
      <c r="F99" s="36" t="s">
        <v>3624</v>
      </c>
      <c r="G99" s="37">
        <v>816698</v>
      </c>
      <c r="H99" s="36" t="s">
        <v>1014</v>
      </c>
      <c r="I99" s="400"/>
    </row>
    <row r="100" spans="1:9" ht="40.799999999999997" x14ac:dyDescent="0.3">
      <c r="A100" s="49">
        <v>44686</v>
      </c>
      <c r="B100" s="16" t="s">
        <v>5883</v>
      </c>
      <c r="C100" s="36"/>
      <c r="D100" s="4" t="s">
        <v>5912</v>
      </c>
      <c r="E100" s="4" t="s">
        <v>5913</v>
      </c>
      <c r="F100" s="4" t="s">
        <v>5914</v>
      </c>
      <c r="G100" s="5">
        <v>6206</v>
      </c>
      <c r="H100" s="4" t="s">
        <v>1014</v>
      </c>
      <c r="I100" s="6" t="s">
        <v>2024</v>
      </c>
    </row>
    <row r="101" spans="1:9" ht="51" x14ac:dyDescent="0.3">
      <c r="A101" s="49">
        <v>44686</v>
      </c>
      <c r="B101" s="16" t="s">
        <v>5884</v>
      </c>
      <c r="C101" s="36"/>
      <c r="D101" s="4" t="s">
        <v>5915</v>
      </c>
      <c r="E101" s="4" t="s">
        <v>5916</v>
      </c>
      <c r="F101" s="4" t="s">
        <v>5917</v>
      </c>
      <c r="G101" s="5">
        <v>3498</v>
      </c>
      <c r="H101" s="4" t="s">
        <v>1014</v>
      </c>
      <c r="I101" s="6" t="s">
        <v>2024</v>
      </c>
    </row>
    <row r="102" spans="1:9" ht="20.399999999999999" x14ac:dyDescent="0.3">
      <c r="A102" s="49">
        <v>44686</v>
      </c>
      <c r="B102" s="16" t="s">
        <v>5885</v>
      </c>
      <c r="C102" s="36"/>
      <c r="D102" s="4" t="s">
        <v>5918</v>
      </c>
      <c r="E102" s="4" t="s">
        <v>5919</v>
      </c>
      <c r="F102" s="4" t="s">
        <v>5920</v>
      </c>
      <c r="G102" s="5">
        <v>3050</v>
      </c>
      <c r="H102" s="4" t="s">
        <v>1014</v>
      </c>
      <c r="I102" s="6" t="s">
        <v>2024</v>
      </c>
    </row>
    <row r="103" spans="1:9" ht="20.399999999999999" x14ac:dyDescent="0.3">
      <c r="A103" s="49">
        <v>44686</v>
      </c>
      <c r="B103" s="16" t="s">
        <v>5886</v>
      </c>
      <c r="C103" s="36"/>
      <c r="D103" s="4" t="s">
        <v>5921</v>
      </c>
      <c r="E103" s="4" t="s">
        <v>5922</v>
      </c>
      <c r="F103" s="4" t="s">
        <v>3901</v>
      </c>
      <c r="G103" s="5">
        <v>6984</v>
      </c>
      <c r="H103" s="4" t="s">
        <v>1014</v>
      </c>
      <c r="I103" s="6" t="s">
        <v>2024</v>
      </c>
    </row>
    <row r="104" spans="1:9" ht="30.6" x14ac:dyDescent="0.3">
      <c r="A104" s="49">
        <v>44686</v>
      </c>
      <c r="B104" s="16" t="s">
        <v>5887</v>
      </c>
      <c r="C104" s="36"/>
      <c r="D104" s="4" t="s">
        <v>5923</v>
      </c>
      <c r="E104" s="4" t="s">
        <v>5924</v>
      </c>
      <c r="F104" s="4" t="s">
        <v>4407</v>
      </c>
      <c r="G104" s="5">
        <v>5925</v>
      </c>
      <c r="H104" s="4" t="s">
        <v>1025</v>
      </c>
      <c r="I104" s="6" t="s">
        <v>2024</v>
      </c>
    </row>
    <row r="105" spans="1:9" ht="20.399999999999999" x14ac:dyDescent="0.3">
      <c r="A105" s="49">
        <v>44686</v>
      </c>
      <c r="B105" s="16" t="s">
        <v>5888</v>
      </c>
      <c r="C105" s="36"/>
      <c r="D105" s="4" t="s">
        <v>5925</v>
      </c>
      <c r="E105" s="4" t="s">
        <v>5926</v>
      </c>
      <c r="F105" s="4" t="s">
        <v>5927</v>
      </c>
      <c r="G105" s="5">
        <v>8565</v>
      </c>
      <c r="H105" s="4" t="s">
        <v>5845</v>
      </c>
      <c r="I105" s="6" t="s">
        <v>2024</v>
      </c>
    </row>
    <row r="106" spans="1:9" ht="20.399999999999999" x14ac:dyDescent="0.3">
      <c r="A106" s="49">
        <v>44686</v>
      </c>
      <c r="B106" s="16" t="s">
        <v>5889</v>
      </c>
      <c r="C106" s="36"/>
      <c r="D106" s="4" t="s">
        <v>5928</v>
      </c>
      <c r="E106" s="4" t="s">
        <v>5929</v>
      </c>
      <c r="F106" s="4" t="s">
        <v>2414</v>
      </c>
      <c r="G106" s="5">
        <v>1886.01</v>
      </c>
      <c r="H106" s="4" t="s">
        <v>1014</v>
      </c>
      <c r="I106" s="6" t="s">
        <v>2024</v>
      </c>
    </row>
    <row r="107" spans="1:9" ht="20.399999999999999" x14ac:dyDescent="0.3">
      <c r="A107" s="49">
        <v>44686</v>
      </c>
      <c r="B107" s="16" t="s">
        <v>5890</v>
      </c>
      <c r="C107" s="36"/>
      <c r="D107" s="4" t="s">
        <v>5930</v>
      </c>
      <c r="E107" s="4" t="s">
        <v>5931</v>
      </c>
      <c r="F107" s="4" t="s">
        <v>5932</v>
      </c>
      <c r="G107" s="5">
        <v>3583.35</v>
      </c>
      <c r="H107" s="4" t="s">
        <v>1014</v>
      </c>
      <c r="I107" s="6" t="s">
        <v>2024</v>
      </c>
    </row>
    <row r="108" spans="1:9" ht="20.399999999999999" x14ac:dyDescent="0.3">
      <c r="A108" s="49">
        <v>44686</v>
      </c>
      <c r="B108" s="16" t="s">
        <v>5891</v>
      </c>
      <c r="C108" s="36"/>
      <c r="D108" s="4" t="s">
        <v>5933</v>
      </c>
      <c r="E108" s="4" t="s">
        <v>5934</v>
      </c>
      <c r="F108" s="4" t="s">
        <v>5932</v>
      </c>
      <c r="G108" s="5">
        <v>9383.06</v>
      </c>
      <c r="H108" s="4" t="s">
        <v>1014</v>
      </c>
      <c r="I108" s="6" t="s">
        <v>2024</v>
      </c>
    </row>
    <row r="109" spans="1:9" ht="20.399999999999999" x14ac:dyDescent="0.3">
      <c r="A109" s="49">
        <v>44686</v>
      </c>
      <c r="B109" s="16" t="s">
        <v>5892</v>
      </c>
      <c r="C109" s="36"/>
      <c r="D109" s="4" t="s">
        <v>5935</v>
      </c>
      <c r="E109" s="4" t="s">
        <v>5936</v>
      </c>
      <c r="F109" s="4" t="s">
        <v>4401</v>
      </c>
      <c r="G109" s="5">
        <v>1985</v>
      </c>
      <c r="H109" s="4" t="s">
        <v>1014</v>
      </c>
      <c r="I109" s="6" t="s">
        <v>2024</v>
      </c>
    </row>
    <row r="110" spans="1:9" ht="20.399999999999999" x14ac:dyDescent="0.3">
      <c r="A110" s="49">
        <v>44686</v>
      </c>
      <c r="B110" s="16" t="s">
        <v>5893</v>
      </c>
      <c r="C110" s="36"/>
      <c r="D110" s="4" t="s">
        <v>5937</v>
      </c>
      <c r="E110" s="4" t="s">
        <v>3339</v>
      </c>
      <c r="F110" s="4" t="s">
        <v>5938</v>
      </c>
      <c r="G110" s="5">
        <v>2251</v>
      </c>
      <c r="H110" s="4" t="s">
        <v>1014</v>
      </c>
      <c r="I110" s="6" t="s">
        <v>2024</v>
      </c>
    </row>
    <row r="111" spans="1:9" ht="20.399999999999999" x14ac:dyDescent="0.3">
      <c r="A111" s="49">
        <v>44686</v>
      </c>
      <c r="B111" s="16" t="s">
        <v>5894</v>
      </c>
      <c r="C111" s="36"/>
      <c r="D111" s="4" t="s">
        <v>5939</v>
      </c>
      <c r="E111" s="4" t="s">
        <v>3339</v>
      </c>
      <c r="F111" s="4" t="s">
        <v>5938</v>
      </c>
      <c r="G111" s="5">
        <v>2251</v>
      </c>
      <c r="H111" s="4" t="s">
        <v>1014</v>
      </c>
      <c r="I111" s="6" t="s">
        <v>2024</v>
      </c>
    </row>
    <row r="112" spans="1:9" ht="20.399999999999999" x14ac:dyDescent="0.3">
      <c r="A112" s="49">
        <v>44686</v>
      </c>
      <c r="B112" s="16" t="s">
        <v>5895</v>
      </c>
      <c r="C112" s="36"/>
      <c r="D112" s="4" t="s">
        <v>5940</v>
      </c>
      <c r="E112" s="4" t="s">
        <v>5941</v>
      </c>
      <c r="F112" s="4" t="s">
        <v>5942</v>
      </c>
      <c r="G112" s="5">
        <v>284</v>
      </c>
      <c r="H112" s="4" t="s">
        <v>1025</v>
      </c>
      <c r="I112" s="6" t="s">
        <v>2024</v>
      </c>
    </row>
    <row r="113" spans="1:9" ht="20.399999999999999" x14ac:dyDescent="0.3">
      <c r="A113" s="49">
        <v>44686</v>
      </c>
      <c r="B113" s="16" t="s">
        <v>5896</v>
      </c>
      <c r="C113" s="36"/>
      <c r="D113" s="4" t="s">
        <v>5943</v>
      </c>
      <c r="E113" s="4" t="s">
        <v>5944</v>
      </c>
      <c r="F113" s="4" t="s">
        <v>5945</v>
      </c>
      <c r="G113" s="5">
        <v>699</v>
      </c>
      <c r="H113" s="4" t="s">
        <v>1025</v>
      </c>
      <c r="I113" s="6" t="s">
        <v>2024</v>
      </c>
    </row>
    <row r="114" spans="1:9" ht="30.6" x14ac:dyDescent="0.3">
      <c r="A114" s="49">
        <v>44686</v>
      </c>
      <c r="B114" s="16" t="s">
        <v>5897</v>
      </c>
      <c r="C114" s="36"/>
      <c r="D114" s="4" t="s">
        <v>5946</v>
      </c>
      <c r="E114" s="4" t="s">
        <v>5947</v>
      </c>
      <c r="F114" s="4" t="s">
        <v>5948</v>
      </c>
      <c r="G114" s="5">
        <v>830.5</v>
      </c>
      <c r="H114" s="4" t="s">
        <v>5867</v>
      </c>
      <c r="I114" s="6" t="s">
        <v>2024</v>
      </c>
    </row>
    <row r="115" spans="1:9" ht="30.6" x14ac:dyDescent="0.3">
      <c r="A115" s="49">
        <v>44686</v>
      </c>
      <c r="B115" s="16" t="s">
        <v>5898</v>
      </c>
      <c r="C115" s="36"/>
      <c r="D115" s="4" t="s">
        <v>5949</v>
      </c>
      <c r="E115" s="4" t="s">
        <v>5947</v>
      </c>
      <c r="F115" s="4" t="s">
        <v>5948</v>
      </c>
      <c r="G115" s="5">
        <v>830.5</v>
      </c>
      <c r="H115" s="4" t="s">
        <v>5867</v>
      </c>
      <c r="I115" s="6" t="s">
        <v>2024</v>
      </c>
    </row>
    <row r="116" spans="1:9" ht="20.399999999999999" x14ac:dyDescent="0.3">
      <c r="A116" s="49">
        <v>44686</v>
      </c>
      <c r="B116" s="16" t="s">
        <v>5899</v>
      </c>
      <c r="C116" s="36"/>
      <c r="D116" s="4" t="s">
        <v>5950</v>
      </c>
      <c r="E116" s="4" t="s">
        <v>5951</v>
      </c>
      <c r="F116" s="4" t="s">
        <v>2332</v>
      </c>
      <c r="G116" s="5">
        <v>105.81</v>
      </c>
      <c r="H116" s="4" t="s">
        <v>1014</v>
      </c>
      <c r="I116" s="6" t="s">
        <v>2024</v>
      </c>
    </row>
    <row r="117" spans="1:9" ht="20.399999999999999" x14ac:dyDescent="0.3">
      <c r="A117" s="49">
        <v>44686</v>
      </c>
      <c r="B117" s="16" t="s">
        <v>5900</v>
      </c>
      <c r="C117" s="36"/>
      <c r="D117" s="4" t="s">
        <v>5952</v>
      </c>
      <c r="E117" s="4" t="s">
        <v>5247</v>
      </c>
      <c r="F117" s="4" t="s">
        <v>5247</v>
      </c>
      <c r="G117" s="5">
        <v>383</v>
      </c>
      <c r="H117" s="4" t="s">
        <v>1014</v>
      </c>
      <c r="I117" s="6" t="s">
        <v>2024</v>
      </c>
    </row>
    <row r="118" spans="1:9" ht="20.399999999999999" x14ac:dyDescent="0.3">
      <c r="A118" s="49">
        <v>44686</v>
      </c>
      <c r="B118" s="16" t="s">
        <v>5901</v>
      </c>
      <c r="C118" s="36"/>
      <c r="D118" s="4" t="s">
        <v>5953</v>
      </c>
      <c r="E118" s="4" t="s">
        <v>5954</v>
      </c>
      <c r="F118" s="4" t="s">
        <v>5955</v>
      </c>
      <c r="G118" s="5">
        <v>5173</v>
      </c>
      <c r="H118" s="4" t="s">
        <v>1014</v>
      </c>
      <c r="I118" s="6" t="s">
        <v>2024</v>
      </c>
    </row>
    <row r="119" spans="1:9" ht="20.399999999999999" x14ac:dyDescent="0.3">
      <c r="A119" s="49">
        <v>44686</v>
      </c>
      <c r="B119" s="16" t="s">
        <v>5902</v>
      </c>
      <c r="C119" s="36"/>
      <c r="D119" s="4" t="s">
        <v>5956</v>
      </c>
      <c r="E119" s="4" t="s">
        <v>5957</v>
      </c>
      <c r="F119" s="4" t="s">
        <v>5958</v>
      </c>
      <c r="G119" s="5">
        <v>2877</v>
      </c>
      <c r="H119" s="4" t="s">
        <v>1014</v>
      </c>
      <c r="I119" s="6" t="s">
        <v>2024</v>
      </c>
    </row>
    <row r="120" spans="1:9" ht="20.399999999999999" x14ac:dyDescent="0.3">
      <c r="A120" s="49">
        <v>44686</v>
      </c>
      <c r="B120" s="16" t="s">
        <v>5903</v>
      </c>
      <c r="C120" s="36"/>
      <c r="D120" s="4" t="s">
        <v>5959</v>
      </c>
      <c r="E120" s="4" t="s">
        <v>5957</v>
      </c>
      <c r="F120" s="4" t="s">
        <v>5958</v>
      </c>
      <c r="G120" s="5">
        <v>588</v>
      </c>
      <c r="H120" s="4" t="s">
        <v>1025</v>
      </c>
      <c r="I120" s="6" t="s">
        <v>2024</v>
      </c>
    </row>
    <row r="121" spans="1:9" ht="20.399999999999999" x14ac:dyDescent="0.3">
      <c r="A121" s="49">
        <v>44686</v>
      </c>
      <c r="B121" s="16" t="s">
        <v>5904</v>
      </c>
      <c r="C121" s="36"/>
      <c r="D121" s="4" t="s">
        <v>5960</v>
      </c>
      <c r="E121" s="4" t="s">
        <v>5961</v>
      </c>
      <c r="F121" s="4" t="s">
        <v>5735</v>
      </c>
      <c r="G121" s="5">
        <v>1826</v>
      </c>
      <c r="H121" s="4" t="s">
        <v>1014</v>
      </c>
      <c r="I121" s="6" t="s">
        <v>2024</v>
      </c>
    </row>
    <row r="122" spans="1:9" ht="20.399999999999999" x14ac:dyDescent="0.3">
      <c r="A122" s="49">
        <v>44686</v>
      </c>
      <c r="B122" s="16" t="s">
        <v>5905</v>
      </c>
      <c r="C122" s="36"/>
      <c r="D122" s="4" t="s">
        <v>5962</v>
      </c>
      <c r="E122" s="4" t="s">
        <v>5963</v>
      </c>
      <c r="F122" s="4" t="s">
        <v>5669</v>
      </c>
      <c r="G122" s="5">
        <v>11962</v>
      </c>
      <c r="H122" s="4" t="s">
        <v>1014</v>
      </c>
      <c r="I122" s="6" t="s">
        <v>2024</v>
      </c>
    </row>
    <row r="123" spans="1:9" ht="20.399999999999999" x14ac:dyDescent="0.3">
      <c r="A123" s="49">
        <v>44686</v>
      </c>
      <c r="B123" s="16" t="s">
        <v>5906</v>
      </c>
      <c r="C123" s="36"/>
      <c r="D123" s="4" t="s">
        <v>5964</v>
      </c>
      <c r="E123" s="4" t="s">
        <v>5965</v>
      </c>
      <c r="F123" s="4" t="s">
        <v>5966</v>
      </c>
      <c r="G123" s="5">
        <v>1982</v>
      </c>
      <c r="H123" s="4" t="s">
        <v>1014</v>
      </c>
      <c r="I123" s="6" t="s">
        <v>2024</v>
      </c>
    </row>
    <row r="124" spans="1:9" ht="20.399999999999999" x14ac:dyDescent="0.3">
      <c r="A124" s="49">
        <v>44686</v>
      </c>
      <c r="B124" s="16" t="s">
        <v>5907</v>
      </c>
      <c r="C124" s="36"/>
      <c r="D124" s="4" t="s">
        <v>5967</v>
      </c>
      <c r="E124" s="4" t="s">
        <v>5968</v>
      </c>
      <c r="F124" s="4" t="s">
        <v>5969</v>
      </c>
      <c r="G124" s="5">
        <v>144</v>
      </c>
      <c r="H124" s="4" t="s">
        <v>1014</v>
      </c>
      <c r="I124" s="6" t="s">
        <v>2024</v>
      </c>
    </row>
    <row r="125" spans="1:9" ht="20.399999999999999" x14ac:dyDescent="0.3">
      <c r="A125" s="49">
        <v>44686</v>
      </c>
      <c r="B125" s="16" t="s">
        <v>5908</v>
      </c>
      <c r="C125" s="36"/>
      <c r="D125" s="4" t="s">
        <v>5970</v>
      </c>
      <c r="E125" s="4" t="s">
        <v>5968</v>
      </c>
      <c r="F125" s="4" t="s">
        <v>5969</v>
      </c>
      <c r="G125" s="5">
        <v>141</v>
      </c>
      <c r="H125" s="4" t="s">
        <v>1014</v>
      </c>
      <c r="I125" s="6" t="s">
        <v>2024</v>
      </c>
    </row>
    <row r="126" spans="1:9" ht="20.399999999999999" x14ac:dyDescent="0.3">
      <c r="A126" s="49">
        <v>44686</v>
      </c>
      <c r="B126" s="16" t="s">
        <v>5909</v>
      </c>
      <c r="C126" s="36"/>
      <c r="D126" s="4" t="s">
        <v>5971</v>
      </c>
      <c r="E126" s="4" t="s">
        <v>5972</v>
      </c>
      <c r="F126" s="4" t="s">
        <v>5973</v>
      </c>
      <c r="G126" s="5">
        <v>462.67</v>
      </c>
      <c r="H126" s="4" t="s">
        <v>1014</v>
      </c>
      <c r="I126" s="6" t="s">
        <v>2024</v>
      </c>
    </row>
    <row r="127" spans="1:9" ht="20.399999999999999" x14ac:dyDescent="0.3">
      <c r="A127" s="49">
        <v>44686</v>
      </c>
      <c r="B127" s="16" t="s">
        <v>5910</v>
      </c>
      <c r="C127" s="36"/>
      <c r="D127" s="4" t="s">
        <v>5974</v>
      </c>
      <c r="E127" s="4" t="s">
        <v>5972</v>
      </c>
      <c r="F127" s="4" t="s">
        <v>5973</v>
      </c>
      <c r="G127" s="5">
        <v>462.66</v>
      </c>
      <c r="H127" s="4" t="s">
        <v>1014</v>
      </c>
      <c r="I127" s="6" t="s">
        <v>2024</v>
      </c>
    </row>
    <row r="128" spans="1:9" ht="20.399999999999999" x14ac:dyDescent="0.3">
      <c r="A128" s="49">
        <v>44686</v>
      </c>
      <c r="B128" s="16" t="s">
        <v>5911</v>
      </c>
      <c r="C128" s="36"/>
      <c r="D128" s="4" t="s">
        <v>5975</v>
      </c>
      <c r="E128" s="4" t="s">
        <v>5972</v>
      </c>
      <c r="F128" s="4" t="s">
        <v>5973</v>
      </c>
      <c r="G128" s="5">
        <v>462.67</v>
      </c>
      <c r="H128" s="4" t="s">
        <v>1014</v>
      </c>
      <c r="I128" s="6" t="s">
        <v>2024</v>
      </c>
    </row>
    <row r="129" spans="1:9" ht="20.399999999999999" x14ac:dyDescent="0.3">
      <c r="A129" s="49">
        <v>44714</v>
      </c>
      <c r="B129" s="16" t="s">
        <v>6977</v>
      </c>
      <c r="C129" s="16"/>
      <c r="D129" s="16" t="s">
        <v>6978</v>
      </c>
      <c r="E129" s="16" t="s">
        <v>5913</v>
      </c>
      <c r="F129" s="16" t="s">
        <v>5914</v>
      </c>
      <c r="G129" s="17">
        <v>2475</v>
      </c>
      <c r="H129" s="16" t="s">
        <v>1014</v>
      </c>
      <c r="I129" s="6" t="s">
        <v>2024</v>
      </c>
    </row>
    <row r="130" spans="1:9" ht="20.399999999999999" x14ac:dyDescent="0.3">
      <c r="A130" s="49">
        <v>44714</v>
      </c>
      <c r="B130" s="16" t="s">
        <v>6979</v>
      </c>
      <c r="C130" s="16"/>
      <c r="D130" s="16" t="s">
        <v>6980</v>
      </c>
      <c r="E130" s="16" t="s">
        <v>6981</v>
      </c>
      <c r="F130" s="16" t="s">
        <v>5805</v>
      </c>
      <c r="G130" s="17">
        <v>5166</v>
      </c>
      <c r="H130" s="16" t="s">
        <v>1014</v>
      </c>
      <c r="I130" s="6" t="s">
        <v>2024</v>
      </c>
    </row>
    <row r="131" spans="1:9" ht="20.399999999999999" x14ac:dyDescent="0.3">
      <c r="A131" s="49">
        <v>44714</v>
      </c>
      <c r="B131" s="16" t="s">
        <v>6982</v>
      </c>
      <c r="C131" s="16"/>
      <c r="D131" s="16" t="s">
        <v>6983</v>
      </c>
      <c r="E131" s="16" t="s">
        <v>6984</v>
      </c>
      <c r="F131" s="16" t="s">
        <v>5805</v>
      </c>
      <c r="G131" s="17">
        <v>779</v>
      </c>
      <c r="H131" s="16" t="s">
        <v>1014</v>
      </c>
      <c r="I131" s="6" t="s">
        <v>2024</v>
      </c>
    </row>
    <row r="132" spans="1:9" ht="20.399999999999999" x14ac:dyDescent="0.3">
      <c r="A132" s="49">
        <v>44714</v>
      </c>
      <c r="B132" s="16" t="s">
        <v>6985</v>
      </c>
      <c r="C132" s="16" t="s">
        <v>6986</v>
      </c>
      <c r="D132" s="16" t="s">
        <v>6987</v>
      </c>
      <c r="E132" s="16" t="s">
        <v>6988</v>
      </c>
      <c r="F132" s="16" t="s">
        <v>6989</v>
      </c>
      <c r="G132" s="17">
        <v>1861</v>
      </c>
      <c r="H132" s="16" t="s">
        <v>1014</v>
      </c>
      <c r="I132" s="6" t="s">
        <v>2024</v>
      </c>
    </row>
    <row r="133" spans="1:9" ht="20.399999999999999" x14ac:dyDescent="0.3">
      <c r="A133" s="49">
        <v>44714</v>
      </c>
      <c r="B133" s="16" t="s">
        <v>6990</v>
      </c>
      <c r="C133" s="16"/>
      <c r="D133" s="16" t="s">
        <v>6991</v>
      </c>
      <c r="E133" s="16" t="s">
        <v>6992</v>
      </c>
      <c r="F133" s="16" t="s">
        <v>6989</v>
      </c>
      <c r="G133" s="17">
        <v>448.25</v>
      </c>
      <c r="H133" s="16" t="s">
        <v>1014</v>
      </c>
      <c r="I133" s="6" t="s">
        <v>2024</v>
      </c>
    </row>
    <row r="134" spans="1:9" ht="30.6" x14ac:dyDescent="0.3">
      <c r="A134" s="49">
        <v>44714</v>
      </c>
      <c r="B134" s="16" t="s">
        <v>6993</v>
      </c>
      <c r="C134" s="16"/>
      <c r="D134" s="16" t="s">
        <v>6994</v>
      </c>
      <c r="E134" s="16" t="s">
        <v>6995</v>
      </c>
      <c r="F134" s="16" t="s">
        <v>2539</v>
      </c>
      <c r="G134" s="17">
        <v>5615</v>
      </c>
      <c r="H134" s="16" t="s">
        <v>1014</v>
      </c>
      <c r="I134" s="6" t="s">
        <v>2024</v>
      </c>
    </row>
    <row r="135" spans="1:9" ht="20.399999999999999" x14ac:dyDescent="0.3">
      <c r="A135" s="49">
        <v>44714</v>
      </c>
      <c r="B135" s="16" t="s">
        <v>6996</v>
      </c>
      <c r="C135" s="16"/>
      <c r="D135" s="16" t="s">
        <v>6997</v>
      </c>
      <c r="E135" s="16" t="s">
        <v>6998</v>
      </c>
      <c r="F135" s="16" t="s">
        <v>3423</v>
      </c>
      <c r="G135" s="17">
        <v>89.16</v>
      </c>
      <c r="H135" s="16" t="s">
        <v>1014</v>
      </c>
      <c r="I135" s="6" t="s">
        <v>2024</v>
      </c>
    </row>
    <row r="136" spans="1:9" ht="20.399999999999999" x14ac:dyDescent="0.3">
      <c r="A136" s="49">
        <v>44714</v>
      </c>
      <c r="B136" s="16" t="s">
        <v>6999</v>
      </c>
      <c r="C136" s="16"/>
      <c r="D136" s="16" t="s">
        <v>7000</v>
      </c>
      <c r="E136" s="16" t="s">
        <v>5944</v>
      </c>
      <c r="F136" s="16" t="s">
        <v>5945</v>
      </c>
      <c r="G136" s="17">
        <v>14363</v>
      </c>
      <c r="H136" s="16" t="s">
        <v>1025</v>
      </c>
      <c r="I136" s="6" t="s">
        <v>2024</v>
      </c>
    </row>
    <row r="137" spans="1:9" ht="20.399999999999999" x14ac:dyDescent="0.3">
      <c r="A137" s="49">
        <v>44714</v>
      </c>
      <c r="B137" s="16" t="s">
        <v>7001</v>
      </c>
      <c r="C137" s="16"/>
      <c r="D137" s="16" t="s">
        <v>7002</v>
      </c>
      <c r="E137" s="16" t="s">
        <v>5944</v>
      </c>
      <c r="F137" s="16" t="s">
        <v>5945</v>
      </c>
      <c r="G137" s="17">
        <v>2827</v>
      </c>
      <c r="H137" s="16" t="s">
        <v>1025</v>
      </c>
      <c r="I137" s="6" t="s">
        <v>2024</v>
      </c>
    </row>
    <row r="138" spans="1:9" ht="20.399999999999999" x14ac:dyDescent="0.3">
      <c r="A138" s="49">
        <v>44714</v>
      </c>
      <c r="B138" s="16" t="s">
        <v>7003</v>
      </c>
      <c r="C138" s="16"/>
      <c r="D138" s="16" t="s">
        <v>7004</v>
      </c>
      <c r="E138" s="16" t="s">
        <v>7005</v>
      </c>
      <c r="F138" s="16" t="s">
        <v>2373</v>
      </c>
      <c r="G138" s="17">
        <v>1251</v>
      </c>
      <c r="H138" s="16" t="s">
        <v>1025</v>
      </c>
      <c r="I138" s="6" t="s">
        <v>2024</v>
      </c>
    </row>
    <row r="139" spans="1:9" ht="20.399999999999999" x14ac:dyDescent="0.3">
      <c r="A139" s="49">
        <v>44742</v>
      </c>
      <c r="B139" s="16" t="s">
        <v>8849</v>
      </c>
      <c r="C139" s="16"/>
      <c r="D139" s="16" t="s">
        <v>8850</v>
      </c>
      <c r="E139" s="16" t="s">
        <v>8851</v>
      </c>
      <c r="F139" s="16" t="s">
        <v>8851</v>
      </c>
      <c r="G139" s="17">
        <v>10070.5</v>
      </c>
      <c r="H139" s="16" t="s">
        <v>1014</v>
      </c>
      <c r="I139" s="6" t="s">
        <v>2024</v>
      </c>
    </row>
    <row r="140" spans="1:9" ht="20.399999999999999" x14ac:dyDescent="0.3">
      <c r="A140" s="49">
        <v>44742</v>
      </c>
      <c r="B140" s="16" t="s">
        <v>8852</v>
      </c>
      <c r="C140" s="16"/>
      <c r="D140" s="16" t="s">
        <v>8853</v>
      </c>
      <c r="E140" s="16" t="s">
        <v>8854</v>
      </c>
      <c r="F140" s="16" t="s">
        <v>8854</v>
      </c>
      <c r="G140" s="17">
        <v>1638</v>
      </c>
      <c r="H140" s="16" t="s">
        <v>1014</v>
      </c>
      <c r="I140" s="6" t="s">
        <v>2024</v>
      </c>
    </row>
    <row r="141" spans="1:9" ht="20.399999999999999" x14ac:dyDescent="0.3">
      <c r="A141" s="49">
        <v>44742</v>
      </c>
      <c r="B141" s="16" t="s">
        <v>8855</v>
      </c>
      <c r="C141" s="16"/>
      <c r="D141" s="16" t="s">
        <v>8856</v>
      </c>
      <c r="E141" s="16" t="s">
        <v>8857</v>
      </c>
      <c r="F141" s="16" t="s">
        <v>8857</v>
      </c>
      <c r="G141" s="17">
        <v>1025</v>
      </c>
      <c r="H141" s="16" t="s">
        <v>1014</v>
      </c>
      <c r="I141" s="6" t="s">
        <v>2024</v>
      </c>
    </row>
    <row r="142" spans="1:9" ht="20.399999999999999" x14ac:dyDescent="0.3">
      <c r="A142" s="49">
        <v>44742</v>
      </c>
      <c r="B142" s="16" t="s">
        <v>8858</v>
      </c>
      <c r="C142" s="16"/>
      <c r="D142" s="16" t="s">
        <v>8859</v>
      </c>
      <c r="E142" s="16" t="s">
        <v>8860</v>
      </c>
      <c r="F142" s="16" t="s">
        <v>8860</v>
      </c>
      <c r="G142" s="17">
        <v>421</v>
      </c>
      <c r="H142" s="16" t="s">
        <v>1014</v>
      </c>
      <c r="I142" s="6" t="s">
        <v>2024</v>
      </c>
    </row>
    <row r="143" spans="1:9" ht="20.399999999999999" x14ac:dyDescent="0.3">
      <c r="A143" s="49">
        <v>44742</v>
      </c>
      <c r="B143" s="16" t="s">
        <v>8861</v>
      </c>
      <c r="C143" s="16"/>
      <c r="D143" s="16" t="s">
        <v>8862</v>
      </c>
      <c r="E143" s="16" t="s">
        <v>8860</v>
      </c>
      <c r="F143" s="16" t="s">
        <v>8860</v>
      </c>
      <c r="G143" s="17">
        <v>467</v>
      </c>
      <c r="H143" s="16" t="s">
        <v>1014</v>
      </c>
      <c r="I143" s="6" t="s">
        <v>2024</v>
      </c>
    </row>
    <row r="144" spans="1:9" ht="20.399999999999999" x14ac:dyDescent="0.3">
      <c r="A144" s="49">
        <v>44742</v>
      </c>
      <c r="B144" s="16" t="s">
        <v>8863</v>
      </c>
      <c r="C144" s="16"/>
      <c r="D144" s="16" t="s">
        <v>8864</v>
      </c>
      <c r="E144" s="16" t="s">
        <v>8865</v>
      </c>
      <c r="F144" s="16" t="s">
        <v>8866</v>
      </c>
      <c r="G144" s="17">
        <v>1943</v>
      </c>
      <c r="H144" s="16" t="s">
        <v>1014</v>
      </c>
      <c r="I144" s="6" t="s">
        <v>2024</v>
      </c>
    </row>
    <row r="145" spans="1:9" ht="20.399999999999999" x14ac:dyDescent="0.3">
      <c r="A145" s="49">
        <v>44742</v>
      </c>
      <c r="B145" s="16" t="s">
        <v>8867</v>
      </c>
      <c r="C145" s="16"/>
      <c r="D145" s="16" t="s">
        <v>8868</v>
      </c>
      <c r="E145" s="16" t="s">
        <v>8869</v>
      </c>
      <c r="F145" s="16" t="s">
        <v>8869</v>
      </c>
      <c r="G145" s="17">
        <v>84.58</v>
      </c>
      <c r="H145" s="16" t="s">
        <v>1014</v>
      </c>
      <c r="I145" s="6" t="s">
        <v>2024</v>
      </c>
    </row>
    <row r="146" spans="1:9" ht="20.399999999999999" x14ac:dyDescent="0.3">
      <c r="A146" s="49">
        <v>44742</v>
      </c>
      <c r="B146" s="16" t="s">
        <v>8870</v>
      </c>
      <c r="C146" s="16"/>
      <c r="D146" s="16" t="s">
        <v>8871</v>
      </c>
      <c r="E146" s="16" t="s">
        <v>8872</v>
      </c>
      <c r="F146" s="16" t="s">
        <v>8872</v>
      </c>
      <c r="G146" s="17">
        <v>4349</v>
      </c>
      <c r="H146" s="16" t="s">
        <v>1014</v>
      </c>
      <c r="I146" s="6" t="s">
        <v>2024</v>
      </c>
    </row>
    <row r="147" spans="1:9" ht="20.399999999999999" x14ac:dyDescent="0.3">
      <c r="A147" s="49">
        <v>44742</v>
      </c>
      <c r="B147" s="16" t="s">
        <v>8873</v>
      </c>
      <c r="C147" s="16"/>
      <c r="D147" s="16" t="s">
        <v>8874</v>
      </c>
      <c r="E147" s="16" t="s">
        <v>8875</v>
      </c>
      <c r="F147" s="16" t="s">
        <v>8876</v>
      </c>
      <c r="G147" s="17">
        <v>3190</v>
      </c>
      <c r="H147" s="16" t="s">
        <v>1025</v>
      </c>
      <c r="I147" s="6" t="s">
        <v>2024</v>
      </c>
    </row>
    <row r="148" spans="1:9" ht="20.399999999999999" x14ac:dyDescent="0.3">
      <c r="A148" s="49">
        <v>44742</v>
      </c>
      <c r="B148" s="16" t="s">
        <v>8877</v>
      </c>
      <c r="C148" s="16"/>
      <c r="D148" s="16" t="s">
        <v>8878</v>
      </c>
      <c r="E148" s="16" t="s">
        <v>8879</v>
      </c>
      <c r="F148" s="16" t="s">
        <v>8879</v>
      </c>
      <c r="G148" s="17">
        <v>3410</v>
      </c>
      <c r="H148" s="16" t="s">
        <v>1014</v>
      </c>
      <c r="I148" s="6" t="s">
        <v>2024</v>
      </c>
    </row>
    <row r="149" spans="1:9" ht="20.399999999999999" x14ac:dyDescent="0.3">
      <c r="A149" s="49">
        <v>44742</v>
      </c>
      <c r="B149" s="16" t="s">
        <v>8880</v>
      </c>
      <c r="C149" s="16"/>
      <c r="D149" s="16" t="s">
        <v>8881</v>
      </c>
      <c r="E149" s="16" t="s">
        <v>8882</v>
      </c>
      <c r="F149" s="16" t="s">
        <v>8882</v>
      </c>
      <c r="G149" s="17">
        <v>51</v>
      </c>
      <c r="H149" s="16" t="s">
        <v>1014</v>
      </c>
      <c r="I149" s="6" t="s">
        <v>2024</v>
      </c>
    </row>
    <row r="150" spans="1:9" ht="20.399999999999999" x14ac:dyDescent="0.3">
      <c r="A150" s="49">
        <v>44742</v>
      </c>
      <c r="B150" s="16" t="s">
        <v>8883</v>
      </c>
      <c r="C150" s="16"/>
      <c r="D150" s="16" t="s">
        <v>8884</v>
      </c>
      <c r="E150" s="16" t="s">
        <v>8885</v>
      </c>
      <c r="F150" s="16" t="s">
        <v>8886</v>
      </c>
      <c r="G150" s="17">
        <v>246</v>
      </c>
      <c r="H150" s="16" t="s">
        <v>1025</v>
      </c>
      <c r="I150" s="6" t="s">
        <v>2024</v>
      </c>
    </row>
    <row r="151" spans="1:9" ht="20.399999999999999" x14ac:dyDescent="0.3">
      <c r="A151" s="49">
        <v>44742</v>
      </c>
      <c r="B151" s="16" t="s">
        <v>8887</v>
      </c>
      <c r="C151" s="16"/>
      <c r="D151" s="16" t="s">
        <v>8888</v>
      </c>
      <c r="E151" s="16" t="s">
        <v>8885</v>
      </c>
      <c r="F151" s="16" t="s">
        <v>8886</v>
      </c>
      <c r="G151" s="17">
        <v>123</v>
      </c>
      <c r="H151" s="16" t="s">
        <v>1025</v>
      </c>
      <c r="I151" s="6" t="s">
        <v>2024</v>
      </c>
    </row>
    <row r="152" spans="1:9" ht="20.399999999999999" x14ac:dyDescent="0.3">
      <c r="A152" s="49">
        <v>44742</v>
      </c>
      <c r="B152" s="16" t="s">
        <v>8889</v>
      </c>
      <c r="C152" s="16"/>
      <c r="D152" s="16" t="s">
        <v>8890</v>
      </c>
      <c r="E152" s="16" t="s">
        <v>8891</v>
      </c>
      <c r="F152" s="16" t="s">
        <v>8891</v>
      </c>
      <c r="G152" s="17">
        <v>1222.83</v>
      </c>
      <c r="H152" s="16" t="s">
        <v>1014</v>
      </c>
      <c r="I152" s="6" t="s">
        <v>2024</v>
      </c>
    </row>
    <row r="153" spans="1:9" ht="40.799999999999997" x14ac:dyDescent="0.3">
      <c r="A153" s="49">
        <v>44742</v>
      </c>
      <c r="B153" s="16" t="s">
        <v>8892</v>
      </c>
      <c r="C153" s="16"/>
      <c r="D153" s="16" t="s">
        <v>8893</v>
      </c>
      <c r="E153" s="16" t="s">
        <v>8894</v>
      </c>
      <c r="F153" s="16" t="s">
        <v>8895</v>
      </c>
      <c r="G153" s="17">
        <v>15266.95</v>
      </c>
      <c r="H153" s="16" t="s">
        <v>1025</v>
      </c>
      <c r="I153" s="6" t="s">
        <v>2024</v>
      </c>
    </row>
    <row r="154" spans="1:9" ht="40.799999999999997" x14ac:dyDescent="0.3">
      <c r="A154" s="49">
        <v>44742</v>
      </c>
      <c r="B154" s="16" t="s">
        <v>8896</v>
      </c>
      <c r="C154" s="16"/>
      <c r="D154" s="16" t="s">
        <v>8897</v>
      </c>
      <c r="E154" s="16" t="s">
        <v>8894</v>
      </c>
      <c r="F154" s="16" t="s">
        <v>8895</v>
      </c>
      <c r="G154" s="17">
        <v>5088.99</v>
      </c>
      <c r="H154" s="16" t="s">
        <v>1025</v>
      </c>
      <c r="I154" s="6" t="s">
        <v>2024</v>
      </c>
    </row>
    <row r="155" spans="1:9" ht="40.799999999999997" x14ac:dyDescent="0.3">
      <c r="A155" s="49">
        <v>44742</v>
      </c>
      <c r="B155" s="16" t="s">
        <v>8898</v>
      </c>
      <c r="C155" s="16"/>
      <c r="D155" s="16" t="s">
        <v>8899</v>
      </c>
      <c r="E155" s="16" t="s">
        <v>8894</v>
      </c>
      <c r="F155" s="16" t="s">
        <v>8895</v>
      </c>
      <c r="G155" s="17">
        <v>5088.99</v>
      </c>
      <c r="H155" s="16" t="s">
        <v>1025</v>
      </c>
      <c r="I155" s="6" t="s">
        <v>2024</v>
      </c>
    </row>
    <row r="156" spans="1:9" ht="20.399999999999999" x14ac:dyDescent="0.3">
      <c r="A156" s="49">
        <v>44742</v>
      </c>
      <c r="B156" s="16" t="s">
        <v>8900</v>
      </c>
      <c r="C156" s="16"/>
      <c r="D156" s="16" t="s">
        <v>8901</v>
      </c>
      <c r="E156" s="16" t="s">
        <v>8902</v>
      </c>
      <c r="F156" s="16" t="s">
        <v>8886</v>
      </c>
      <c r="G156" s="17">
        <v>662</v>
      </c>
      <c r="H156" s="16" t="s">
        <v>1025</v>
      </c>
      <c r="I156" s="6" t="s">
        <v>2024</v>
      </c>
    </row>
    <row r="157" spans="1:9" ht="20.399999999999999" x14ac:dyDescent="0.3">
      <c r="A157" s="49">
        <v>44742</v>
      </c>
      <c r="B157" s="16" t="s">
        <v>8903</v>
      </c>
      <c r="C157" s="16"/>
      <c r="D157" s="16" t="s">
        <v>8904</v>
      </c>
      <c r="E157" s="16" t="s">
        <v>8905</v>
      </c>
      <c r="F157" s="16" t="s">
        <v>8905</v>
      </c>
      <c r="G157" s="17">
        <v>34</v>
      </c>
      <c r="H157" s="16" t="s">
        <v>1025</v>
      </c>
      <c r="I157" s="6" t="s">
        <v>2024</v>
      </c>
    </row>
    <row r="158" spans="1:9" ht="20.399999999999999" x14ac:dyDescent="0.3">
      <c r="A158" s="49">
        <v>44742</v>
      </c>
      <c r="B158" s="16" t="s">
        <v>8906</v>
      </c>
      <c r="C158" s="16"/>
      <c r="D158" s="16" t="s">
        <v>8907</v>
      </c>
      <c r="E158" s="16" t="s">
        <v>8908</v>
      </c>
      <c r="F158" s="16" t="s">
        <v>8909</v>
      </c>
      <c r="G158" s="17">
        <v>150</v>
      </c>
      <c r="H158" s="16" t="s">
        <v>1014</v>
      </c>
      <c r="I158" s="6" t="s">
        <v>2024</v>
      </c>
    </row>
    <row r="159" spans="1:9" ht="20.399999999999999" x14ac:dyDescent="0.3">
      <c r="A159" s="49">
        <v>44770</v>
      </c>
      <c r="B159" s="4" t="s">
        <v>9750</v>
      </c>
      <c r="C159" s="4"/>
      <c r="D159" s="4" t="s">
        <v>9751</v>
      </c>
      <c r="E159" s="4" t="s">
        <v>8860</v>
      </c>
      <c r="F159" s="4" t="s">
        <v>8857</v>
      </c>
      <c r="G159" s="191">
        <v>22971.75</v>
      </c>
      <c r="H159" s="4" t="s">
        <v>5820</v>
      </c>
      <c r="I159" s="6" t="s">
        <v>2024</v>
      </c>
    </row>
    <row r="160" spans="1:9" ht="20.399999999999999" x14ac:dyDescent="0.3">
      <c r="A160" s="49">
        <v>44770</v>
      </c>
      <c r="B160" s="4" t="s">
        <v>9752</v>
      </c>
      <c r="C160" s="4"/>
      <c r="D160" s="4" t="s">
        <v>9753</v>
      </c>
      <c r="E160" s="4" t="s">
        <v>9754</v>
      </c>
      <c r="F160" s="4" t="s">
        <v>9755</v>
      </c>
      <c r="G160" s="191">
        <v>3816.67</v>
      </c>
      <c r="H160" s="4" t="s">
        <v>1014</v>
      </c>
      <c r="I160" s="6" t="s">
        <v>2024</v>
      </c>
    </row>
    <row r="161" spans="1:9" ht="20.399999999999999" x14ac:dyDescent="0.3">
      <c r="A161" s="49">
        <v>44770</v>
      </c>
      <c r="B161" s="4" t="s">
        <v>9756</v>
      </c>
      <c r="C161" s="4"/>
      <c r="D161" s="4" t="s">
        <v>9757</v>
      </c>
      <c r="E161" s="4" t="s">
        <v>9758</v>
      </c>
      <c r="F161" s="4" t="s">
        <v>9758</v>
      </c>
      <c r="G161" s="191">
        <v>4583</v>
      </c>
      <c r="H161" s="4" t="s">
        <v>1014</v>
      </c>
      <c r="I161" s="6" t="s">
        <v>2024</v>
      </c>
    </row>
    <row r="162" spans="1:9" ht="20.399999999999999" x14ac:dyDescent="0.3">
      <c r="A162" s="49">
        <v>44770</v>
      </c>
      <c r="B162" s="4" t="s">
        <v>9759</v>
      </c>
      <c r="C162" s="4"/>
      <c r="D162" s="4" t="s">
        <v>9760</v>
      </c>
      <c r="E162" s="4" t="s">
        <v>9761</v>
      </c>
      <c r="F162" s="4" t="s">
        <v>9758</v>
      </c>
      <c r="G162" s="191">
        <v>123</v>
      </c>
      <c r="H162" s="4" t="s">
        <v>1014</v>
      </c>
      <c r="I162" s="6" t="s">
        <v>2024</v>
      </c>
    </row>
    <row r="163" spans="1:9" ht="20.399999999999999" x14ac:dyDescent="0.3">
      <c r="A163" s="49">
        <v>44770</v>
      </c>
      <c r="B163" s="4" t="s">
        <v>9762</v>
      </c>
      <c r="C163" s="4"/>
      <c r="D163" s="4" t="s">
        <v>9763</v>
      </c>
      <c r="E163" s="4" t="s">
        <v>9764</v>
      </c>
      <c r="F163" s="4" t="s">
        <v>9765</v>
      </c>
      <c r="G163" s="191">
        <v>5552.55</v>
      </c>
      <c r="H163" s="4" t="s">
        <v>1014</v>
      </c>
      <c r="I163" s="6" t="s">
        <v>2024</v>
      </c>
    </row>
    <row r="164" spans="1:9" ht="20.399999999999999" x14ac:dyDescent="0.3">
      <c r="A164" s="49">
        <v>44770</v>
      </c>
      <c r="B164" s="4" t="s">
        <v>9766</v>
      </c>
      <c r="C164" s="4"/>
      <c r="D164" s="4" t="s">
        <v>9767</v>
      </c>
      <c r="E164" s="4" t="s">
        <v>9768</v>
      </c>
      <c r="F164" s="4" t="s">
        <v>9769</v>
      </c>
      <c r="G164" s="191">
        <v>4701</v>
      </c>
      <c r="H164" s="4" t="s">
        <v>1014</v>
      </c>
      <c r="I164" s="6" t="s">
        <v>2024</v>
      </c>
    </row>
    <row r="165" spans="1:9" ht="20.399999999999999" x14ac:dyDescent="0.3">
      <c r="A165" s="49">
        <v>44770</v>
      </c>
      <c r="B165" s="4" t="s">
        <v>9770</v>
      </c>
      <c r="C165" s="4"/>
      <c r="D165" s="4" t="s">
        <v>9771</v>
      </c>
      <c r="E165" s="4" t="s">
        <v>9768</v>
      </c>
      <c r="F165" s="4" t="s">
        <v>9772</v>
      </c>
      <c r="G165" s="191">
        <v>4467</v>
      </c>
      <c r="H165" s="4" t="s">
        <v>1025</v>
      </c>
      <c r="I165" s="6" t="s">
        <v>2024</v>
      </c>
    </row>
    <row r="166" spans="1:9" ht="20.399999999999999" x14ac:dyDescent="0.3">
      <c r="A166" s="49">
        <v>44770</v>
      </c>
      <c r="B166" s="4" t="s">
        <v>9773</v>
      </c>
      <c r="C166" s="4"/>
      <c r="D166" s="4" t="s">
        <v>9774</v>
      </c>
      <c r="E166" s="4" t="s">
        <v>9775</v>
      </c>
      <c r="F166" s="4" t="s">
        <v>9775</v>
      </c>
      <c r="G166" s="191">
        <v>2563</v>
      </c>
      <c r="H166" s="4" t="s">
        <v>1014</v>
      </c>
      <c r="I166" s="6" t="s">
        <v>2024</v>
      </c>
    </row>
    <row r="167" spans="1:9" ht="20.399999999999999" x14ac:dyDescent="0.3">
      <c r="A167" s="49">
        <v>44770</v>
      </c>
      <c r="B167" s="4" t="s">
        <v>9776</v>
      </c>
      <c r="C167" s="4"/>
      <c r="D167" s="4" t="s">
        <v>9777</v>
      </c>
      <c r="E167" s="4" t="s">
        <v>9778</v>
      </c>
      <c r="F167" s="4" t="s">
        <v>9778</v>
      </c>
      <c r="G167" s="191">
        <v>2415.5</v>
      </c>
      <c r="H167" s="4" t="s">
        <v>1014</v>
      </c>
      <c r="I167" s="6" t="s">
        <v>2024</v>
      </c>
    </row>
    <row r="168" spans="1:9" ht="20.399999999999999" x14ac:dyDescent="0.3">
      <c r="A168" s="49">
        <v>44770</v>
      </c>
      <c r="B168" s="4" t="s">
        <v>9779</v>
      </c>
      <c r="C168" s="4"/>
      <c r="D168" s="4" t="s">
        <v>9780</v>
      </c>
      <c r="E168" s="4" t="s">
        <v>9775</v>
      </c>
      <c r="F168" s="4" t="s">
        <v>9775</v>
      </c>
      <c r="G168" s="191">
        <v>2563</v>
      </c>
      <c r="H168" s="4" t="s">
        <v>1014</v>
      </c>
      <c r="I168" s="6" t="s">
        <v>2024</v>
      </c>
    </row>
    <row r="169" spans="1:9" ht="30.6" x14ac:dyDescent="0.3">
      <c r="A169" s="49">
        <v>44770</v>
      </c>
      <c r="B169" s="4" t="s">
        <v>9781</v>
      </c>
      <c r="C169" s="4"/>
      <c r="D169" s="4" t="s">
        <v>9782</v>
      </c>
      <c r="E169" s="4" t="s">
        <v>9778</v>
      </c>
      <c r="F169" s="4" t="s">
        <v>9778</v>
      </c>
      <c r="G169" s="191">
        <v>3377</v>
      </c>
      <c r="H169" s="4" t="s">
        <v>1014</v>
      </c>
      <c r="I169" s="6" t="s">
        <v>2024</v>
      </c>
    </row>
    <row r="170" spans="1:9" ht="20.399999999999999" x14ac:dyDescent="0.3">
      <c r="A170" s="49">
        <v>44770</v>
      </c>
      <c r="B170" s="4" t="s">
        <v>9783</v>
      </c>
      <c r="C170" s="4"/>
      <c r="D170" s="4" t="s">
        <v>9784</v>
      </c>
      <c r="E170" s="4" t="s">
        <v>9778</v>
      </c>
      <c r="F170" s="4" t="s">
        <v>9778</v>
      </c>
      <c r="G170" s="191">
        <v>4175</v>
      </c>
      <c r="H170" s="4" t="s">
        <v>1014</v>
      </c>
      <c r="I170" s="6" t="s">
        <v>2024</v>
      </c>
    </row>
    <row r="171" spans="1:9" ht="20.399999999999999" x14ac:dyDescent="0.3">
      <c r="A171" s="49">
        <v>44770</v>
      </c>
      <c r="B171" s="4" t="s">
        <v>9785</v>
      </c>
      <c r="C171" s="4"/>
      <c r="D171" s="4" t="s">
        <v>9786</v>
      </c>
      <c r="E171" s="4" t="s">
        <v>9787</v>
      </c>
      <c r="F171" s="4" t="s">
        <v>9787</v>
      </c>
      <c r="G171" s="191">
        <v>6159.5</v>
      </c>
      <c r="H171" s="4" t="s">
        <v>1014</v>
      </c>
      <c r="I171" s="6" t="s">
        <v>2024</v>
      </c>
    </row>
    <row r="172" spans="1:9" ht="30.6" x14ac:dyDescent="0.3">
      <c r="A172" s="49">
        <v>44770</v>
      </c>
      <c r="B172" s="4" t="s">
        <v>9788</v>
      </c>
      <c r="C172" s="4"/>
      <c r="D172" s="4" t="s">
        <v>9789</v>
      </c>
      <c r="E172" s="4" t="s">
        <v>9790</v>
      </c>
      <c r="F172" s="4" t="s">
        <v>9790</v>
      </c>
      <c r="G172" s="191">
        <v>437.31</v>
      </c>
      <c r="H172" s="4" t="s">
        <v>1014</v>
      </c>
      <c r="I172" s="6" t="s">
        <v>2024</v>
      </c>
    </row>
    <row r="173" spans="1:9" ht="30.6" x14ac:dyDescent="0.3">
      <c r="A173" s="49">
        <v>44770</v>
      </c>
      <c r="B173" s="4" t="s">
        <v>9791</v>
      </c>
      <c r="C173" s="4" t="s">
        <v>9792</v>
      </c>
      <c r="D173" s="4" t="s">
        <v>9793</v>
      </c>
      <c r="E173" s="4" t="s">
        <v>9794</v>
      </c>
      <c r="F173" s="4" t="s">
        <v>9794</v>
      </c>
      <c r="G173" s="191">
        <v>483.62</v>
      </c>
      <c r="H173" s="4" t="s">
        <v>9795</v>
      </c>
      <c r="I173" s="6" t="s">
        <v>2024</v>
      </c>
    </row>
    <row r="174" spans="1:9" ht="30.6" x14ac:dyDescent="0.3">
      <c r="A174" s="49">
        <v>44770</v>
      </c>
      <c r="B174" s="4" t="s">
        <v>9796</v>
      </c>
      <c r="C174" s="4"/>
      <c r="D174" s="4" t="s">
        <v>9797</v>
      </c>
      <c r="E174" s="4" t="s">
        <v>9798</v>
      </c>
      <c r="F174" s="4" t="s">
        <v>9798</v>
      </c>
      <c r="G174" s="191">
        <v>2301</v>
      </c>
      <c r="H174" s="4" t="s">
        <v>1025</v>
      </c>
      <c r="I174" s="6" t="s">
        <v>2024</v>
      </c>
    </row>
    <row r="175" spans="1:9" ht="20.399999999999999" x14ac:dyDescent="0.3">
      <c r="A175" s="49">
        <v>44770</v>
      </c>
      <c r="B175" s="4" t="s">
        <v>9799</v>
      </c>
      <c r="C175" s="4"/>
      <c r="D175" s="4" t="s">
        <v>9800</v>
      </c>
      <c r="E175" s="4" t="s">
        <v>9801</v>
      </c>
      <c r="F175" s="4" t="s">
        <v>9801</v>
      </c>
      <c r="G175" s="191">
        <v>79.459999999999994</v>
      </c>
      <c r="H175" s="4" t="s">
        <v>1025</v>
      </c>
      <c r="I175" s="6" t="s">
        <v>2024</v>
      </c>
    </row>
    <row r="176" spans="1:9" ht="20.399999999999999" x14ac:dyDescent="0.3">
      <c r="A176" s="49">
        <v>44770</v>
      </c>
      <c r="B176" s="4" t="s">
        <v>9802</v>
      </c>
      <c r="C176" s="4"/>
      <c r="D176" s="4" t="s">
        <v>9803</v>
      </c>
      <c r="E176" s="4" t="s">
        <v>9798</v>
      </c>
      <c r="F176" s="4" t="s">
        <v>9801</v>
      </c>
      <c r="G176" s="191">
        <v>273.52</v>
      </c>
      <c r="H176" s="4" t="s">
        <v>1025</v>
      </c>
      <c r="I176" s="6" t="s">
        <v>2024</v>
      </c>
    </row>
    <row r="177" spans="1:9" ht="20.399999999999999" x14ac:dyDescent="0.3">
      <c r="A177" s="49">
        <v>44770</v>
      </c>
      <c r="B177" s="4" t="s">
        <v>9804</v>
      </c>
      <c r="C177" s="4"/>
      <c r="D177" s="4" t="s">
        <v>9805</v>
      </c>
      <c r="E177" s="4" t="s">
        <v>9806</v>
      </c>
      <c r="F177" s="4" t="s">
        <v>9806</v>
      </c>
      <c r="G177" s="191">
        <v>3066</v>
      </c>
      <c r="H177" s="4" t="s">
        <v>1014</v>
      </c>
      <c r="I177" s="6" t="s">
        <v>2024</v>
      </c>
    </row>
    <row r="178" spans="1:9" ht="20.399999999999999" x14ac:dyDescent="0.3">
      <c r="A178" s="49">
        <v>44770</v>
      </c>
      <c r="B178" s="4" t="s">
        <v>9807</v>
      </c>
      <c r="C178" s="4"/>
      <c r="D178" s="4" t="s">
        <v>9808</v>
      </c>
      <c r="E178" s="4" t="s">
        <v>9809</v>
      </c>
      <c r="F178" s="4" t="s">
        <v>9809</v>
      </c>
      <c r="G178" s="191">
        <v>187.41</v>
      </c>
      <c r="H178" s="4" t="s">
        <v>1014</v>
      </c>
      <c r="I178" s="6" t="s">
        <v>2024</v>
      </c>
    </row>
    <row r="179" spans="1:9" ht="20.399999999999999" x14ac:dyDescent="0.3">
      <c r="A179" s="49">
        <v>44770</v>
      </c>
      <c r="B179" s="4" t="s">
        <v>9810</v>
      </c>
      <c r="C179" s="4"/>
      <c r="D179" s="4" t="s">
        <v>9811</v>
      </c>
      <c r="E179" s="4" t="s">
        <v>9812</v>
      </c>
      <c r="F179" s="4" t="s">
        <v>9813</v>
      </c>
      <c r="G179" s="191">
        <v>257</v>
      </c>
      <c r="H179" s="4" t="s">
        <v>1014</v>
      </c>
      <c r="I179" s="6" t="s">
        <v>2024</v>
      </c>
    </row>
    <row r="180" spans="1:9" ht="30.6" x14ac:dyDescent="0.3">
      <c r="A180" s="49">
        <v>44770</v>
      </c>
      <c r="B180" s="4" t="s">
        <v>9814</v>
      </c>
      <c r="C180" s="4" t="s">
        <v>9815</v>
      </c>
      <c r="D180" s="4" t="s">
        <v>9816</v>
      </c>
      <c r="E180" s="4" t="s">
        <v>9817</v>
      </c>
      <c r="F180" s="4" t="s">
        <v>9818</v>
      </c>
      <c r="G180" s="191">
        <v>920.52</v>
      </c>
      <c r="H180" s="4" t="s">
        <v>9819</v>
      </c>
      <c r="I180" s="6" t="s">
        <v>2024</v>
      </c>
    </row>
    <row r="183" spans="1:9" x14ac:dyDescent="0.3">
      <c r="B183" s="2" t="s">
        <v>9820</v>
      </c>
    </row>
    <row r="184" spans="1:9" ht="20.399999999999999" x14ac:dyDescent="0.3">
      <c r="A184" s="49">
        <v>44770</v>
      </c>
      <c r="B184" s="4" t="s">
        <v>3622</v>
      </c>
      <c r="C184" s="4"/>
      <c r="D184" s="4" t="s">
        <v>9821</v>
      </c>
      <c r="E184" s="4" t="s">
        <v>9822</v>
      </c>
      <c r="F184" s="4" t="s">
        <v>9822</v>
      </c>
      <c r="G184" s="5">
        <v>816698</v>
      </c>
      <c r="H184" s="4" t="s">
        <v>1014</v>
      </c>
      <c r="I184" s="6" t="s">
        <v>2024</v>
      </c>
    </row>
    <row r="185" spans="1:9" ht="20.399999999999999" x14ac:dyDescent="0.3">
      <c r="A185" s="49">
        <v>44770</v>
      </c>
      <c r="B185" s="4" t="s">
        <v>3622</v>
      </c>
      <c r="C185" s="4"/>
      <c r="D185" s="4" t="s">
        <v>9823</v>
      </c>
      <c r="E185" s="4" t="s">
        <v>9824</v>
      </c>
      <c r="F185" s="4" t="s">
        <v>9824</v>
      </c>
      <c r="G185" s="5">
        <v>3218</v>
      </c>
      <c r="H185" s="4" t="s">
        <v>1014</v>
      </c>
      <c r="I185" s="6" t="s">
        <v>2024</v>
      </c>
    </row>
    <row r="186" spans="1:9" ht="20.399999999999999" x14ac:dyDescent="0.3">
      <c r="A186" s="49">
        <v>44770</v>
      </c>
      <c r="B186" s="4" t="s">
        <v>3622</v>
      </c>
      <c r="C186" s="4"/>
      <c r="D186" s="4" t="s">
        <v>9825</v>
      </c>
      <c r="E186" s="4" t="s">
        <v>9826</v>
      </c>
      <c r="F186" s="4" t="s">
        <v>9826</v>
      </c>
      <c r="G186" s="5">
        <v>25236</v>
      </c>
      <c r="H186" s="4" t="s">
        <v>9827</v>
      </c>
      <c r="I186" s="6" t="s">
        <v>2024</v>
      </c>
    </row>
    <row r="188" spans="1:9" ht="20.399999999999999" x14ac:dyDescent="0.3">
      <c r="A188" s="49">
        <v>44812</v>
      </c>
      <c r="B188" s="4" t="s">
        <v>10580</v>
      </c>
      <c r="C188" s="4"/>
      <c r="D188" s="4" t="s">
        <v>10581</v>
      </c>
      <c r="E188" s="4" t="s">
        <v>8860</v>
      </c>
      <c r="F188" s="4" t="s">
        <v>10582</v>
      </c>
      <c r="G188" s="47">
        <v>901</v>
      </c>
      <c r="H188" s="4" t="s">
        <v>1014</v>
      </c>
      <c r="I188" s="6" t="s">
        <v>2024</v>
      </c>
    </row>
    <row r="189" spans="1:9" ht="20.399999999999999" x14ac:dyDescent="0.3">
      <c r="A189" s="49">
        <v>44812</v>
      </c>
      <c r="B189" s="4" t="s">
        <v>10583</v>
      </c>
      <c r="C189" s="4"/>
      <c r="D189" s="4" t="s">
        <v>10584</v>
      </c>
      <c r="E189" s="4" t="s">
        <v>10585</v>
      </c>
      <c r="F189" s="4" t="s">
        <v>10585</v>
      </c>
      <c r="G189" s="47">
        <v>2864</v>
      </c>
      <c r="H189" s="4" t="s">
        <v>1025</v>
      </c>
      <c r="I189" s="6" t="s">
        <v>2024</v>
      </c>
    </row>
    <row r="190" spans="1:9" ht="30.6" x14ac:dyDescent="0.3">
      <c r="A190" s="49">
        <v>44812</v>
      </c>
      <c r="B190" s="4" t="s">
        <v>10586</v>
      </c>
      <c r="C190" s="4"/>
      <c r="D190" s="4" t="s">
        <v>10587</v>
      </c>
      <c r="E190" s="4" t="s">
        <v>8860</v>
      </c>
      <c r="F190" s="4" t="s">
        <v>10588</v>
      </c>
      <c r="G190" s="47">
        <v>2148</v>
      </c>
      <c r="H190" s="4" t="s">
        <v>1014</v>
      </c>
      <c r="I190" s="6" t="s">
        <v>2024</v>
      </c>
    </row>
    <row r="191" spans="1:9" ht="20.399999999999999" x14ac:dyDescent="0.3">
      <c r="A191" s="49">
        <v>44812</v>
      </c>
      <c r="B191" s="4" t="s">
        <v>10589</v>
      </c>
      <c r="C191" s="4"/>
      <c r="D191" s="4" t="s">
        <v>10590</v>
      </c>
      <c r="E191" s="4" t="s">
        <v>8860</v>
      </c>
      <c r="F191" s="4" t="s">
        <v>10591</v>
      </c>
      <c r="G191" s="47">
        <v>2349</v>
      </c>
      <c r="H191" s="4" t="s">
        <v>1014</v>
      </c>
      <c r="I191" s="6" t="s">
        <v>2024</v>
      </c>
    </row>
    <row r="192" spans="1:9" ht="20.399999999999999" x14ac:dyDescent="0.3">
      <c r="A192" s="49">
        <v>44812</v>
      </c>
      <c r="B192" s="4" t="s">
        <v>10592</v>
      </c>
      <c r="C192" s="4"/>
      <c r="D192" s="4" t="s">
        <v>10593</v>
      </c>
      <c r="E192" s="4" t="s">
        <v>10594</v>
      </c>
      <c r="F192" s="4" t="s">
        <v>10594</v>
      </c>
      <c r="G192" s="47">
        <v>16511</v>
      </c>
      <c r="H192" s="4" t="s">
        <v>1014</v>
      </c>
      <c r="I192" s="6" t="s">
        <v>2024</v>
      </c>
    </row>
    <row r="193" spans="1:9" ht="30.6" x14ac:dyDescent="0.3">
      <c r="A193" s="49">
        <v>44812</v>
      </c>
      <c r="B193" s="4" t="s">
        <v>10595</v>
      </c>
      <c r="C193" s="4"/>
      <c r="D193" s="4" t="s">
        <v>10596</v>
      </c>
      <c r="E193" s="4" t="s">
        <v>9755</v>
      </c>
      <c r="F193" s="4" t="s">
        <v>9755</v>
      </c>
      <c r="G193" s="47">
        <v>6654</v>
      </c>
      <c r="H193" s="4" t="s">
        <v>1014</v>
      </c>
      <c r="I193" s="6" t="s">
        <v>2024</v>
      </c>
    </row>
    <row r="194" spans="1:9" ht="20.399999999999999" x14ac:dyDescent="0.3">
      <c r="A194" s="49">
        <v>44812</v>
      </c>
      <c r="B194" s="4" t="s">
        <v>10597</v>
      </c>
      <c r="C194" s="4"/>
      <c r="D194" s="4" t="s">
        <v>10598</v>
      </c>
      <c r="E194" s="4" t="s">
        <v>10599</v>
      </c>
      <c r="F194" s="4" t="s">
        <v>10600</v>
      </c>
      <c r="G194" s="47">
        <v>2477</v>
      </c>
      <c r="H194" s="4" t="s">
        <v>1014</v>
      </c>
      <c r="I194" s="6" t="s">
        <v>2024</v>
      </c>
    </row>
    <row r="195" spans="1:9" ht="30.6" x14ac:dyDescent="0.3">
      <c r="A195" s="49">
        <v>44812</v>
      </c>
      <c r="B195" s="4" t="s">
        <v>10601</v>
      </c>
      <c r="C195" s="4" t="s">
        <v>10602</v>
      </c>
      <c r="D195" s="4" t="s">
        <v>10603</v>
      </c>
      <c r="E195" s="4" t="s">
        <v>10604</v>
      </c>
      <c r="F195" s="4" t="s">
        <v>10605</v>
      </c>
      <c r="G195" s="47">
        <v>959.90729999999996</v>
      </c>
      <c r="H195" s="4" t="s">
        <v>1014</v>
      </c>
      <c r="I195" s="6" t="s">
        <v>2024</v>
      </c>
    </row>
    <row r="196" spans="1:9" ht="20.399999999999999" x14ac:dyDescent="0.3">
      <c r="A196" s="49">
        <v>44812</v>
      </c>
      <c r="B196" s="4" t="s">
        <v>10606</v>
      </c>
      <c r="C196" s="4"/>
      <c r="D196" s="4" t="s">
        <v>10607</v>
      </c>
      <c r="E196" s="4" t="s">
        <v>10608</v>
      </c>
      <c r="F196" s="4" t="s">
        <v>10608</v>
      </c>
      <c r="G196" s="47">
        <v>718</v>
      </c>
      <c r="H196" s="4" t="s">
        <v>1014</v>
      </c>
      <c r="I196" s="6" t="s">
        <v>2024</v>
      </c>
    </row>
    <row r="197" spans="1:9" ht="71.400000000000006" x14ac:dyDescent="0.3">
      <c r="A197" s="49">
        <v>44812</v>
      </c>
      <c r="B197" s="4" t="s">
        <v>10609</v>
      </c>
      <c r="C197" s="4"/>
      <c r="D197" s="4" t="s">
        <v>10610</v>
      </c>
      <c r="E197" s="4" t="s">
        <v>10611</v>
      </c>
      <c r="F197" s="4" t="s">
        <v>10611</v>
      </c>
      <c r="G197" s="47">
        <v>192</v>
      </c>
      <c r="H197" s="4" t="s">
        <v>1025</v>
      </c>
      <c r="I197" s="6" t="s">
        <v>2024</v>
      </c>
    </row>
    <row r="198" spans="1:9" ht="20.399999999999999" x14ac:dyDescent="0.3">
      <c r="A198" s="49">
        <v>44812</v>
      </c>
      <c r="B198" s="4" t="s">
        <v>10612</v>
      </c>
      <c r="C198" s="4"/>
      <c r="D198" s="4" t="s">
        <v>10613</v>
      </c>
      <c r="E198" s="4" t="s">
        <v>10614</v>
      </c>
      <c r="F198" s="4" t="s">
        <v>10615</v>
      </c>
      <c r="G198" s="47">
        <v>2249.3000000000002</v>
      </c>
      <c r="H198" s="4" t="s">
        <v>1014</v>
      </c>
      <c r="I198" s="6" t="s">
        <v>2024</v>
      </c>
    </row>
    <row r="199" spans="1:9" ht="20.399999999999999" x14ac:dyDescent="0.3">
      <c r="A199" s="49">
        <v>44812</v>
      </c>
      <c r="B199" s="4" t="s">
        <v>10616</v>
      </c>
      <c r="C199" s="4"/>
      <c r="D199" s="4" t="s">
        <v>10617</v>
      </c>
      <c r="E199" s="4" t="s">
        <v>10618</v>
      </c>
      <c r="F199" s="4" t="s">
        <v>10619</v>
      </c>
      <c r="G199" s="47">
        <v>6097</v>
      </c>
      <c r="H199" s="4" t="s">
        <v>1014</v>
      </c>
      <c r="I199" s="6" t="s">
        <v>2024</v>
      </c>
    </row>
    <row r="200" spans="1:9" ht="20.399999999999999" x14ac:dyDescent="0.3">
      <c r="A200" s="49">
        <v>44812</v>
      </c>
      <c r="B200" s="4" t="s">
        <v>10620</v>
      </c>
      <c r="C200" s="4"/>
      <c r="D200" s="4" t="s">
        <v>10621</v>
      </c>
      <c r="E200" s="4" t="s">
        <v>10619</v>
      </c>
      <c r="F200" s="4" t="s">
        <v>10619</v>
      </c>
      <c r="G200" s="47">
        <v>6159</v>
      </c>
      <c r="H200" s="4" t="s">
        <v>1014</v>
      </c>
      <c r="I200" s="6" t="s">
        <v>2024</v>
      </c>
    </row>
    <row r="201" spans="1:9" ht="20.399999999999999" x14ac:dyDescent="0.3">
      <c r="A201" s="49">
        <v>44812</v>
      </c>
      <c r="B201" s="4" t="s">
        <v>10622</v>
      </c>
      <c r="C201" s="4"/>
      <c r="D201" s="4" t="s">
        <v>10623</v>
      </c>
      <c r="E201" s="4" t="s">
        <v>10618</v>
      </c>
      <c r="F201" s="4" t="s">
        <v>10619</v>
      </c>
      <c r="G201" s="5">
        <v>3691</v>
      </c>
      <c r="H201" s="4" t="s">
        <v>1014</v>
      </c>
      <c r="I201" s="6" t="s">
        <v>2024</v>
      </c>
    </row>
    <row r="202" spans="1:9" ht="20.399999999999999" x14ac:dyDescent="0.3">
      <c r="A202" s="49">
        <v>44812</v>
      </c>
      <c r="B202" s="4" t="s">
        <v>10624</v>
      </c>
      <c r="C202" s="4"/>
      <c r="D202" s="4" t="s">
        <v>10625</v>
      </c>
      <c r="E202" s="4" t="s">
        <v>10626</v>
      </c>
      <c r="F202" s="4" t="s">
        <v>10626</v>
      </c>
      <c r="G202" s="47">
        <v>5772</v>
      </c>
      <c r="H202" s="4" t="s">
        <v>1025</v>
      </c>
      <c r="I202" s="6" t="s">
        <v>2024</v>
      </c>
    </row>
    <row r="203" spans="1:9" ht="20.399999999999999" x14ac:dyDescent="0.3">
      <c r="A203" s="49">
        <v>44812</v>
      </c>
      <c r="B203" s="4" t="s">
        <v>10627</v>
      </c>
      <c r="C203" s="4"/>
      <c r="D203" s="4" t="s">
        <v>10628</v>
      </c>
      <c r="E203" s="4" t="s">
        <v>10629</v>
      </c>
      <c r="F203" s="4" t="s">
        <v>10629</v>
      </c>
      <c r="G203" s="47">
        <v>945.68</v>
      </c>
      <c r="H203" s="4" t="s">
        <v>1025</v>
      </c>
      <c r="I203" s="6" t="s">
        <v>2024</v>
      </c>
    </row>
    <row r="204" spans="1:9" ht="20.399999999999999" x14ac:dyDescent="0.3">
      <c r="A204" s="49">
        <v>44812</v>
      </c>
      <c r="B204" s="4" t="s">
        <v>10630</v>
      </c>
      <c r="C204" s="4"/>
      <c r="D204" s="4" t="s">
        <v>10631</v>
      </c>
      <c r="E204" s="4" t="s">
        <v>10626</v>
      </c>
      <c r="F204" s="4" t="s">
        <v>10626</v>
      </c>
      <c r="G204" s="47">
        <v>5772</v>
      </c>
      <c r="H204" s="4" t="s">
        <v>1025</v>
      </c>
      <c r="I204" s="6" t="s">
        <v>2024</v>
      </c>
    </row>
    <row r="205" spans="1:9" ht="20.399999999999999" x14ac:dyDescent="0.3">
      <c r="A205" s="49">
        <v>44812</v>
      </c>
      <c r="B205" s="4" t="s">
        <v>10632</v>
      </c>
      <c r="C205" s="4"/>
      <c r="D205" s="4" t="s">
        <v>10633</v>
      </c>
      <c r="E205" s="4" t="s">
        <v>9768</v>
      </c>
      <c r="F205" s="4" t="s">
        <v>9768</v>
      </c>
      <c r="G205" s="47">
        <v>141.53</v>
      </c>
      <c r="H205" s="4" t="s">
        <v>1025</v>
      </c>
      <c r="I205" s="6" t="s">
        <v>2024</v>
      </c>
    </row>
    <row r="206" spans="1:9" ht="20.399999999999999" x14ac:dyDescent="0.3">
      <c r="A206" s="49">
        <v>44812</v>
      </c>
      <c r="B206" s="4" t="s">
        <v>10634</v>
      </c>
      <c r="C206" s="4"/>
      <c r="D206" s="4" t="s">
        <v>10635</v>
      </c>
      <c r="E206" s="4" t="s">
        <v>10636</v>
      </c>
      <c r="F206" s="4" t="s">
        <v>10637</v>
      </c>
      <c r="G206" s="47">
        <v>4758</v>
      </c>
      <c r="H206" s="4" t="s">
        <v>1014</v>
      </c>
      <c r="I206" s="6" t="s">
        <v>2024</v>
      </c>
    </row>
    <row r="207" spans="1:9" ht="30.6" x14ac:dyDescent="0.3">
      <c r="A207" s="49">
        <v>44812</v>
      </c>
      <c r="B207" s="4" t="s">
        <v>10638</v>
      </c>
      <c r="C207" s="4"/>
      <c r="D207" s="4" t="s">
        <v>10639</v>
      </c>
      <c r="E207" s="4" t="s">
        <v>10640</v>
      </c>
      <c r="F207" s="4" t="s">
        <v>10641</v>
      </c>
      <c r="G207" s="47">
        <v>580.625</v>
      </c>
      <c r="H207" s="4" t="s">
        <v>10642</v>
      </c>
      <c r="I207" s="6" t="s">
        <v>2024</v>
      </c>
    </row>
    <row r="208" spans="1:9" ht="20.399999999999999" x14ac:dyDescent="0.3">
      <c r="A208" s="49">
        <v>44812</v>
      </c>
      <c r="B208" s="4" t="s">
        <v>10643</v>
      </c>
      <c r="C208" s="4"/>
      <c r="D208" s="4" t="s">
        <v>10644</v>
      </c>
      <c r="E208" s="4" t="s">
        <v>9778</v>
      </c>
      <c r="F208" s="4" t="s">
        <v>9778</v>
      </c>
      <c r="G208" s="47">
        <v>2736</v>
      </c>
      <c r="H208" s="4" t="s">
        <v>1014</v>
      </c>
      <c r="I208" s="6" t="s">
        <v>2024</v>
      </c>
    </row>
    <row r="209" spans="1:9" ht="30.6" x14ac:dyDescent="0.3">
      <c r="A209" s="49">
        <v>44812</v>
      </c>
      <c r="B209" s="4" t="s">
        <v>10645</v>
      </c>
      <c r="C209" s="4"/>
      <c r="D209" s="4" t="s">
        <v>10646</v>
      </c>
      <c r="E209" s="4" t="s">
        <v>9787</v>
      </c>
      <c r="F209" s="4" t="s">
        <v>9787</v>
      </c>
      <c r="G209" s="47">
        <v>6311</v>
      </c>
      <c r="H209" s="4" t="s">
        <v>1014</v>
      </c>
      <c r="I209" s="6" t="s">
        <v>2024</v>
      </c>
    </row>
    <row r="210" spans="1:9" ht="20.399999999999999" x14ac:dyDescent="0.3">
      <c r="A210" s="49">
        <v>44812</v>
      </c>
      <c r="B210" s="4" t="s">
        <v>10647</v>
      </c>
      <c r="C210" s="4"/>
      <c r="D210" s="4" t="s">
        <v>10648</v>
      </c>
      <c r="E210" s="4" t="s">
        <v>10649</v>
      </c>
      <c r="F210" s="4" t="s">
        <v>10650</v>
      </c>
      <c r="G210" s="47">
        <v>779</v>
      </c>
      <c r="H210" s="4" t="s">
        <v>1014</v>
      </c>
      <c r="I210" s="6" t="s">
        <v>2024</v>
      </c>
    </row>
    <row r="211" spans="1:9" ht="20.399999999999999" x14ac:dyDescent="0.3">
      <c r="A211" s="49">
        <v>44812</v>
      </c>
      <c r="B211" s="4" t="s">
        <v>10651</v>
      </c>
      <c r="C211" s="4"/>
      <c r="D211" s="4" t="s">
        <v>10652</v>
      </c>
      <c r="E211" s="4" t="s">
        <v>10653</v>
      </c>
      <c r="F211" s="4" t="s">
        <v>10653</v>
      </c>
      <c r="G211" s="47">
        <v>305.57</v>
      </c>
      <c r="H211" s="4" t="s">
        <v>10654</v>
      </c>
      <c r="I211" s="6" t="s">
        <v>2024</v>
      </c>
    </row>
    <row r="212" spans="1:9" ht="20.399999999999999" x14ac:dyDescent="0.3">
      <c r="A212" s="49">
        <v>44812</v>
      </c>
      <c r="B212" s="4" t="s">
        <v>10655</v>
      </c>
      <c r="C212" s="4"/>
      <c r="D212" s="4" t="s">
        <v>10656</v>
      </c>
      <c r="E212" s="4" t="s">
        <v>10657</v>
      </c>
      <c r="F212" s="4" t="s">
        <v>10657</v>
      </c>
      <c r="G212" s="47">
        <v>139</v>
      </c>
      <c r="H212" s="4" t="s">
        <v>1014</v>
      </c>
      <c r="I212" s="6" t="s">
        <v>2024</v>
      </c>
    </row>
    <row r="213" spans="1:9" ht="20.399999999999999" x14ac:dyDescent="0.3">
      <c r="A213" s="49">
        <v>44812</v>
      </c>
      <c r="B213" s="4" t="s">
        <v>10658</v>
      </c>
      <c r="C213" s="4"/>
      <c r="D213" s="4" t="s">
        <v>10659</v>
      </c>
      <c r="E213" s="4" t="s">
        <v>10660</v>
      </c>
      <c r="F213" s="4" t="s">
        <v>10660</v>
      </c>
      <c r="G213" s="47">
        <v>554.61</v>
      </c>
      <c r="H213" s="4" t="s">
        <v>1014</v>
      </c>
      <c r="I213" s="6" t="s">
        <v>2024</v>
      </c>
    </row>
    <row r="214" spans="1:9" ht="20.399999999999999" x14ac:dyDescent="0.3">
      <c r="A214" s="49">
        <v>44812</v>
      </c>
      <c r="B214" s="4" t="s">
        <v>10661</v>
      </c>
      <c r="C214" s="4"/>
      <c r="D214" s="4" t="s">
        <v>10662</v>
      </c>
      <c r="E214" s="4" t="s">
        <v>8891</v>
      </c>
      <c r="F214" s="4" t="s">
        <v>8891</v>
      </c>
      <c r="G214" s="47">
        <v>6212</v>
      </c>
      <c r="H214" s="4" t="s">
        <v>1014</v>
      </c>
      <c r="I214" s="6" t="s">
        <v>2024</v>
      </c>
    </row>
    <row r="215" spans="1:9" ht="20.399999999999999" x14ac:dyDescent="0.3">
      <c r="A215" s="49">
        <v>44812</v>
      </c>
      <c r="B215" s="4" t="s">
        <v>10663</v>
      </c>
      <c r="C215" s="4" t="s">
        <v>10664</v>
      </c>
      <c r="D215" s="4" t="s">
        <v>10665</v>
      </c>
      <c r="E215" s="4" t="s">
        <v>10666</v>
      </c>
      <c r="F215" s="4" t="s">
        <v>10666</v>
      </c>
      <c r="G215" s="47">
        <v>1749</v>
      </c>
      <c r="H215" s="4" t="s">
        <v>1014</v>
      </c>
      <c r="I215" s="6" t="s">
        <v>2024</v>
      </c>
    </row>
    <row r="216" spans="1:9" ht="20.399999999999999" x14ac:dyDescent="0.3">
      <c r="A216" s="49">
        <v>44812</v>
      </c>
      <c r="B216" s="4" t="s">
        <v>10667</v>
      </c>
      <c r="C216" s="4"/>
      <c r="D216" s="4" t="s">
        <v>10668</v>
      </c>
      <c r="E216" s="4" t="s">
        <v>10669</v>
      </c>
      <c r="F216" s="4" t="s">
        <v>10669</v>
      </c>
      <c r="G216" s="47">
        <v>2529</v>
      </c>
      <c r="H216" s="4" t="s">
        <v>1014</v>
      </c>
      <c r="I216" s="6" t="s">
        <v>2024</v>
      </c>
    </row>
    <row r="217" spans="1:9" ht="20.399999999999999" x14ac:dyDescent="0.3">
      <c r="A217" s="49">
        <v>44812</v>
      </c>
      <c r="B217" s="4" t="s">
        <v>10670</v>
      </c>
      <c r="C217" s="4"/>
      <c r="D217" s="4" t="s">
        <v>10671</v>
      </c>
      <c r="E217" s="4" t="s">
        <v>10672</v>
      </c>
      <c r="F217" s="4" t="s">
        <v>10672</v>
      </c>
      <c r="G217" s="47">
        <v>7.04</v>
      </c>
      <c r="H217" s="4" t="s">
        <v>1014</v>
      </c>
      <c r="I217" s="6" t="s">
        <v>2024</v>
      </c>
    </row>
    <row r="218" spans="1:9" x14ac:dyDescent="0.3">
      <c r="B218" s="221" t="s">
        <v>10673</v>
      </c>
    </row>
    <row r="219" spans="1:9" ht="40.799999999999997" x14ac:dyDescent="0.3">
      <c r="A219" s="49">
        <v>44812</v>
      </c>
      <c r="B219" s="27" t="s">
        <v>3622</v>
      </c>
      <c r="C219" s="27"/>
      <c r="D219" s="27" t="s">
        <v>10674</v>
      </c>
      <c r="E219" s="27" t="s">
        <v>10675</v>
      </c>
      <c r="F219" s="27" t="s">
        <v>10675</v>
      </c>
      <c r="G219" s="222">
        <v>155495</v>
      </c>
      <c r="H219" s="27" t="s">
        <v>10676</v>
      </c>
      <c r="I219" s="6" t="s">
        <v>2024</v>
      </c>
    </row>
    <row r="220" spans="1:9" x14ac:dyDescent="0.3">
      <c r="B220" s="2" t="s">
        <v>10680</v>
      </c>
    </row>
    <row r="221" spans="1:9" ht="20.399999999999999" x14ac:dyDescent="0.3">
      <c r="A221" s="49">
        <v>44812</v>
      </c>
      <c r="B221" s="4" t="s">
        <v>10677</v>
      </c>
      <c r="C221" s="4"/>
      <c r="D221" s="4"/>
      <c r="E221" s="4" t="s">
        <v>10678</v>
      </c>
      <c r="F221" s="4" t="s">
        <v>10679</v>
      </c>
      <c r="G221" s="5">
        <v>2374</v>
      </c>
      <c r="H221" s="4" t="s">
        <v>1014</v>
      </c>
      <c r="I221" s="6" t="s">
        <v>2024</v>
      </c>
    </row>
    <row r="223" spans="1:9" ht="30.6" x14ac:dyDescent="0.3">
      <c r="A223" s="49">
        <v>44840</v>
      </c>
      <c r="B223" s="4" t="s">
        <v>11160</v>
      </c>
      <c r="C223" s="4"/>
      <c r="D223" s="4" t="s">
        <v>11161</v>
      </c>
      <c r="E223" s="4" t="s">
        <v>11162</v>
      </c>
      <c r="F223" s="4" t="s">
        <v>8854</v>
      </c>
      <c r="G223" s="5">
        <v>1868</v>
      </c>
      <c r="H223" s="4" t="s">
        <v>1014</v>
      </c>
      <c r="I223" s="6" t="s">
        <v>2024</v>
      </c>
    </row>
    <row r="224" spans="1:9" ht="20.399999999999999" x14ac:dyDescent="0.3">
      <c r="A224" s="49">
        <v>44840</v>
      </c>
      <c r="B224" s="4" t="s">
        <v>11163</v>
      </c>
      <c r="C224" s="4"/>
      <c r="D224" s="4" t="s">
        <v>11164</v>
      </c>
      <c r="E224" s="4" t="s">
        <v>8854</v>
      </c>
      <c r="F224" s="4" t="s">
        <v>8854</v>
      </c>
      <c r="G224" s="5">
        <v>5454</v>
      </c>
      <c r="H224" s="4" t="s">
        <v>1014</v>
      </c>
      <c r="I224" s="6" t="s">
        <v>2024</v>
      </c>
    </row>
    <row r="225" spans="1:9" ht="20.399999999999999" x14ac:dyDescent="0.3">
      <c r="A225" s="49">
        <v>44840</v>
      </c>
      <c r="B225" s="4" t="s">
        <v>11165</v>
      </c>
      <c r="C225" s="4"/>
      <c r="D225" s="4" t="s">
        <v>11166</v>
      </c>
      <c r="E225" s="4" t="s">
        <v>11167</v>
      </c>
      <c r="F225" s="4" t="s">
        <v>11167</v>
      </c>
      <c r="G225" s="5">
        <v>2350</v>
      </c>
      <c r="H225" s="4" t="s">
        <v>1014</v>
      </c>
      <c r="I225" s="6" t="s">
        <v>2024</v>
      </c>
    </row>
    <row r="226" spans="1:9" ht="20.399999999999999" x14ac:dyDescent="0.3">
      <c r="A226" s="49">
        <v>44840</v>
      </c>
      <c r="B226" s="4" t="s">
        <v>11168</v>
      </c>
      <c r="C226" s="4"/>
      <c r="D226" s="4" t="s">
        <v>11169</v>
      </c>
      <c r="E226" s="4" t="s">
        <v>11170</v>
      </c>
      <c r="F226" s="4" t="s">
        <v>11170</v>
      </c>
      <c r="G226" s="5">
        <v>521</v>
      </c>
      <c r="H226" s="4" t="s">
        <v>1014</v>
      </c>
      <c r="I226" s="6" t="s">
        <v>2024</v>
      </c>
    </row>
    <row r="227" spans="1:9" ht="30.6" x14ac:dyDescent="0.3">
      <c r="A227" s="49">
        <v>44840</v>
      </c>
      <c r="B227" s="4" t="s">
        <v>11171</v>
      </c>
      <c r="C227" s="4"/>
      <c r="D227" s="4" t="s">
        <v>11172</v>
      </c>
      <c r="E227" s="4" t="s">
        <v>10582</v>
      </c>
      <c r="F227" s="4" t="s">
        <v>10588</v>
      </c>
      <c r="G227" s="5">
        <v>2922</v>
      </c>
      <c r="H227" s="4" t="s">
        <v>1014</v>
      </c>
      <c r="I227" s="6" t="s">
        <v>2024</v>
      </c>
    </row>
    <row r="228" spans="1:9" ht="20.399999999999999" x14ac:dyDescent="0.3">
      <c r="A228" s="49">
        <v>44840</v>
      </c>
      <c r="B228" s="4" t="s">
        <v>11173</v>
      </c>
      <c r="C228" s="4"/>
      <c r="D228" s="4" t="s">
        <v>11174</v>
      </c>
      <c r="E228" s="4" t="s">
        <v>11175</v>
      </c>
      <c r="F228" s="4" t="s">
        <v>11176</v>
      </c>
      <c r="G228" s="5">
        <v>1290</v>
      </c>
      <c r="H228" s="4" t="s">
        <v>1014</v>
      </c>
      <c r="I228" s="6" t="s">
        <v>2024</v>
      </c>
    </row>
    <row r="229" spans="1:9" ht="30.6" x14ac:dyDescent="0.3">
      <c r="A229" s="49">
        <v>44840</v>
      </c>
      <c r="B229" s="4" t="s">
        <v>11177</v>
      </c>
      <c r="C229" s="4"/>
      <c r="D229" s="4" t="s">
        <v>11178</v>
      </c>
      <c r="E229" s="4" t="s">
        <v>11179</v>
      </c>
      <c r="F229" s="4" t="s">
        <v>11179</v>
      </c>
      <c r="G229" s="5">
        <v>10701.41</v>
      </c>
      <c r="H229" s="4" t="s">
        <v>5867</v>
      </c>
      <c r="I229" s="6" t="s">
        <v>2024</v>
      </c>
    </row>
    <row r="230" spans="1:9" ht="40.799999999999997" x14ac:dyDescent="0.3">
      <c r="A230" s="49">
        <v>44840</v>
      </c>
      <c r="B230" s="4" t="s">
        <v>11180</v>
      </c>
      <c r="C230" s="4"/>
      <c r="D230" s="4" t="s">
        <v>11181</v>
      </c>
      <c r="E230" s="4" t="s">
        <v>11182</v>
      </c>
      <c r="F230" s="4" t="s">
        <v>11182</v>
      </c>
      <c r="G230" s="5">
        <v>1811.46</v>
      </c>
      <c r="H230" s="4" t="s">
        <v>1014</v>
      </c>
      <c r="I230" s="6" t="s">
        <v>2024</v>
      </c>
    </row>
    <row r="231" spans="1:9" ht="30.6" x14ac:dyDescent="0.3">
      <c r="A231" s="49">
        <v>44840</v>
      </c>
      <c r="B231" s="4" t="s">
        <v>11183</v>
      </c>
      <c r="C231" s="4"/>
      <c r="D231" s="4" t="s">
        <v>11184</v>
      </c>
      <c r="E231" s="4" t="s">
        <v>11179</v>
      </c>
      <c r="F231" s="4" t="s">
        <v>11179</v>
      </c>
      <c r="G231" s="5">
        <v>1888.5</v>
      </c>
      <c r="H231" s="4" t="s">
        <v>5867</v>
      </c>
      <c r="I231" s="6" t="s">
        <v>2024</v>
      </c>
    </row>
    <row r="232" spans="1:9" ht="20.399999999999999" x14ac:dyDescent="0.3">
      <c r="A232" s="49">
        <v>44840</v>
      </c>
      <c r="B232" s="4" t="s">
        <v>11185</v>
      </c>
      <c r="C232" s="4"/>
      <c r="D232" s="4" t="s">
        <v>11186</v>
      </c>
      <c r="E232" s="4" t="s">
        <v>10582</v>
      </c>
      <c r="F232" s="4" t="s">
        <v>11187</v>
      </c>
      <c r="G232" s="5">
        <v>1801.66</v>
      </c>
      <c r="H232" s="4" t="s">
        <v>1014</v>
      </c>
      <c r="I232" s="6" t="s">
        <v>2024</v>
      </c>
    </row>
    <row r="233" spans="1:9" ht="20.399999999999999" x14ac:dyDescent="0.3">
      <c r="A233" s="49">
        <v>44840</v>
      </c>
      <c r="B233" s="4" t="s">
        <v>11188</v>
      </c>
      <c r="C233" s="4"/>
      <c r="D233" s="4" t="s">
        <v>11189</v>
      </c>
      <c r="E233" s="4" t="s">
        <v>10582</v>
      </c>
      <c r="F233" s="4" t="s">
        <v>10582</v>
      </c>
      <c r="G233" s="5">
        <v>437.33</v>
      </c>
      <c r="H233" s="4" t="s">
        <v>1014</v>
      </c>
      <c r="I233" s="6" t="s">
        <v>2024</v>
      </c>
    </row>
    <row r="234" spans="1:9" ht="20.399999999999999" x14ac:dyDescent="0.3">
      <c r="A234" s="49">
        <v>44840</v>
      </c>
      <c r="B234" s="4" t="s">
        <v>11190</v>
      </c>
      <c r="C234" s="4"/>
      <c r="D234" s="4" t="s">
        <v>11191</v>
      </c>
      <c r="E234" s="4" t="s">
        <v>10599</v>
      </c>
      <c r="F234" s="4" t="s">
        <v>10599</v>
      </c>
      <c r="G234" s="5">
        <v>151.54</v>
      </c>
      <c r="H234" s="4" t="s">
        <v>1014</v>
      </c>
      <c r="I234" s="6" t="s">
        <v>2024</v>
      </c>
    </row>
    <row r="235" spans="1:9" ht="20.399999999999999" x14ac:dyDescent="0.3">
      <c r="A235" s="49">
        <v>44840</v>
      </c>
      <c r="B235" s="4" t="s">
        <v>11192</v>
      </c>
      <c r="C235" s="4"/>
      <c r="D235" s="4" t="s">
        <v>11193</v>
      </c>
      <c r="E235" s="4" t="s">
        <v>11194</v>
      </c>
      <c r="F235" s="4" t="s">
        <v>11195</v>
      </c>
      <c r="G235" s="5">
        <v>1528</v>
      </c>
      <c r="H235" s="4" t="s">
        <v>1014</v>
      </c>
      <c r="I235" s="6" t="s">
        <v>2024</v>
      </c>
    </row>
    <row r="236" spans="1:9" ht="20.399999999999999" x14ac:dyDescent="0.3">
      <c r="A236" s="49">
        <v>44840</v>
      </c>
      <c r="B236" s="4" t="s">
        <v>11196</v>
      </c>
      <c r="C236" s="4"/>
      <c r="D236" s="4" t="s">
        <v>11197</v>
      </c>
      <c r="E236" s="4" t="s">
        <v>10600</v>
      </c>
      <c r="F236" s="4" t="s">
        <v>10600</v>
      </c>
      <c r="G236" s="5">
        <v>175.02</v>
      </c>
      <c r="H236" s="4" t="s">
        <v>1014</v>
      </c>
      <c r="I236" s="6" t="s">
        <v>2024</v>
      </c>
    </row>
    <row r="237" spans="1:9" ht="20.399999999999999" x14ac:dyDescent="0.3">
      <c r="A237" s="49">
        <v>44840</v>
      </c>
      <c r="B237" s="4" t="s">
        <v>11198</v>
      </c>
      <c r="C237" s="4"/>
      <c r="D237" s="4" t="s">
        <v>11199</v>
      </c>
      <c r="E237" s="4" t="s">
        <v>8851</v>
      </c>
      <c r="F237" s="4" t="s">
        <v>8851</v>
      </c>
      <c r="G237" s="5">
        <v>252</v>
      </c>
      <c r="H237" s="4" t="s">
        <v>11200</v>
      </c>
      <c r="I237" s="6" t="s">
        <v>2024</v>
      </c>
    </row>
    <row r="238" spans="1:9" ht="20.399999999999999" x14ac:dyDescent="0.3">
      <c r="A238" s="49">
        <v>44840</v>
      </c>
      <c r="B238" s="4" t="s">
        <v>11201</v>
      </c>
      <c r="C238" s="4"/>
      <c r="D238" s="4" t="s">
        <v>11202</v>
      </c>
      <c r="E238" s="4" t="s">
        <v>11203</v>
      </c>
      <c r="F238" s="4" t="s">
        <v>11203</v>
      </c>
      <c r="G238" s="5">
        <v>190.16</v>
      </c>
      <c r="H238" s="4" t="s">
        <v>1014</v>
      </c>
      <c r="I238" s="6" t="s">
        <v>2024</v>
      </c>
    </row>
    <row r="239" spans="1:9" ht="30.6" x14ac:dyDescent="0.3">
      <c r="A239" s="49">
        <v>44840</v>
      </c>
      <c r="B239" s="4" t="s">
        <v>11204</v>
      </c>
      <c r="C239" s="4"/>
      <c r="D239" s="4" t="s">
        <v>11205</v>
      </c>
      <c r="E239" s="4" t="s">
        <v>8865</v>
      </c>
      <c r="F239" s="4" t="s">
        <v>8866</v>
      </c>
      <c r="G239" s="5">
        <v>19431</v>
      </c>
      <c r="H239" s="4" t="s">
        <v>1014</v>
      </c>
      <c r="I239" s="6" t="s">
        <v>2024</v>
      </c>
    </row>
    <row r="240" spans="1:9" ht="20.399999999999999" x14ac:dyDescent="0.3">
      <c r="A240" s="49">
        <v>44840</v>
      </c>
      <c r="B240" s="4" t="s">
        <v>11206</v>
      </c>
      <c r="C240" s="4"/>
      <c r="D240" s="4" t="s">
        <v>11207</v>
      </c>
      <c r="E240" s="4" t="s">
        <v>10640</v>
      </c>
      <c r="F240" s="4" t="s">
        <v>11208</v>
      </c>
      <c r="G240" s="5">
        <v>716</v>
      </c>
      <c r="H240" s="4" t="s">
        <v>1014</v>
      </c>
      <c r="I240" s="6" t="s">
        <v>2024</v>
      </c>
    </row>
    <row r="241" spans="1:9" ht="20.399999999999999" x14ac:dyDescent="0.3">
      <c r="A241" s="49">
        <v>44840</v>
      </c>
      <c r="B241" s="4" t="s">
        <v>11209</v>
      </c>
      <c r="C241" s="4"/>
      <c r="D241" s="4" t="s">
        <v>11210</v>
      </c>
      <c r="E241" s="4" t="s">
        <v>11211</v>
      </c>
      <c r="F241" s="4" t="s">
        <v>10637</v>
      </c>
      <c r="G241" s="5">
        <v>3944</v>
      </c>
      <c r="H241" s="4" t="s">
        <v>1014</v>
      </c>
      <c r="I241" s="6" t="s">
        <v>2024</v>
      </c>
    </row>
    <row r="242" spans="1:9" ht="30.6" x14ac:dyDescent="0.3">
      <c r="A242" s="49">
        <v>44840</v>
      </c>
      <c r="B242" s="4" t="s">
        <v>11212</v>
      </c>
      <c r="C242" s="4"/>
      <c r="D242" s="4" t="s">
        <v>11213</v>
      </c>
      <c r="E242" s="4" t="s">
        <v>11211</v>
      </c>
      <c r="F242" s="4" t="s">
        <v>10637</v>
      </c>
      <c r="G242" s="5">
        <v>4250</v>
      </c>
      <c r="H242" s="4" t="s">
        <v>1014</v>
      </c>
      <c r="I242" s="6" t="s">
        <v>2024</v>
      </c>
    </row>
    <row r="243" spans="1:9" ht="20.399999999999999" x14ac:dyDescent="0.3">
      <c r="A243" s="49">
        <v>44840</v>
      </c>
      <c r="B243" s="4" t="s">
        <v>11214</v>
      </c>
      <c r="C243" s="4"/>
      <c r="D243" s="4" t="s">
        <v>11215</v>
      </c>
      <c r="E243" s="4" t="s">
        <v>11216</v>
      </c>
      <c r="F243" s="4" t="s">
        <v>11216</v>
      </c>
      <c r="G243" s="5">
        <v>753.88</v>
      </c>
      <c r="H243" s="4" t="s">
        <v>1014</v>
      </c>
      <c r="I243" s="6" t="s">
        <v>2024</v>
      </c>
    </row>
    <row r="244" spans="1:9" ht="20.399999999999999" x14ac:dyDescent="0.3">
      <c r="A244" s="49">
        <v>44840</v>
      </c>
      <c r="B244" s="4" t="s">
        <v>11217</v>
      </c>
      <c r="C244" s="4"/>
      <c r="D244" s="4" t="s">
        <v>11218</v>
      </c>
      <c r="E244" s="4" t="s">
        <v>11216</v>
      </c>
      <c r="F244" s="4" t="s">
        <v>11216</v>
      </c>
      <c r="G244" s="5">
        <v>777.65</v>
      </c>
      <c r="H244" s="4" t="s">
        <v>1014</v>
      </c>
      <c r="I244" s="6" t="s">
        <v>2024</v>
      </c>
    </row>
    <row r="245" spans="1:9" ht="20.399999999999999" x14ac:dyDescent="0.3">
      <c r="A245" s="49">
        <v>44840</v>
      </c>
      <c r="B245" s="4" t="s">
        <v>11219</v>
      </c>
      <c r="C245" s="4"/>
      <c r="D245" s="4" t="s">
        <v>11220</v>
      </c>
      <c r="E245" s="4" t="s">
        <v>11221</v>
      </c>
      <c r="F245" s="4" t="s">
        <v>11221</v>
      </c>
      <c r="G245" s="5">
        <v>2673</v>
      </c>
      <c r="H245" s="4" t="s">
        <v>5811</v>
      </c>
      <c r="I245" s="6" t="s">
        <v>2024</v>
      </c>
    </row>
    <row r="246" spans="1:9" ht="20.399999999999999" x14ac:dyDescent="0.3">
      <c r="A246" s="49">
        <v>44840</v>
      </c>
      <c r="B246" s="4" t="s">
        <v>11222</v>
      </c>
      <c r="C246" s="4" t="s">
        <v>11222</v>
      </c>
      <c r="D246" s="4" t="s">
        <v>11223</v>
      </c>
      <c r="E246" s="4" t="s">
        <v>9806</v>
      </c>
      <c r="F246" s="4" t="s">
        <v>9806</v>
      </c>
      <c r="G246" s="5">
        <v>9.57</v>
      </c>
      <c r="H246" s="4" t="s">
        <v>1014</v>
      </c>
      <c r="I246" s="6" t="s">
        <v>2024</v>
      </c>
    </row>
    <row r="247" spans="1:9" ht="20.399999999999999" x14ac:dyDescent="0.3">
      <c r="A247" s="49">
        <v>44840</v>
      </c>
      <c r="B247" s="4" t="s">
        <v>11224</v>
      </c>
      <c r="C247" s="4"/>
      <c r="D247" s="4" t="s">
        <v>11225</v>
      </c>
      <c r="E247" s="4" t="s">
        <v>9806</v>
      </c>
      <c r="F247" s="4" t="s">
        <v>9806</v>
      </c>
      <c r="G247" s="5">
        <v>369</v>
      </c>
      <c r="H247" s="4" t="s">
        <v>1014</v>
      </c>
      <c r="I247" s="6" t="s">
        <v>2024</v>
      </c>
    </row>
    <row r="248" spans="1:9" ht="40.799999999999997" x14ac:dyDescent="0.3">
      <c r="A248" s="49">
        <v>44840</v>
      </c>
      <c r="B248" s="4" t="s">
        <v>11226</v>
      </c>
      <c r="C248" s="4"/>
      <c r="D248" s="4" t="s">
        <v>11227</v>
      </c>
      <c r="E248" s="4" t="s">
        <v>11228</v>
      </c>
      <c r="F248" s="4" t="s">
        <v>11229</v>
      </c>
      <c r="G248" s="5">
        <v>325.51</v>
      </c>
      <c r="H248" s="4" t="s">
        <v>1014</v>
      </c>
      <c r="I248" s="6" t="s">
        <v>2024</v>
      </c>
    </row>
    <row r="249" spans="1:9" ht="40.799999999999997" x14ac:dyDescent="0.3">
      <c r="A249" s="49">
        <v>44840</v>
      </c>
      <c r="B249" s="4" t="s">
        <v>11230</v>
      </c>
      <c r="C249" s="4"/>
      <c r="D249" s="4" t="s">
        <v>11231</v>
      </c>
      <c r="E249" s="4" t="s">
        <v>11228</v>
      </c>
      <c r="F249" s="4" t="s">
        <v>11229</v>
      </c>
      <c r="G249" s="5">
        <v>325.51</v>
      </c>
      <c r="H249" s="4" t="s">
        <v>1014</v>
      </c>
      <c r="I249" s="6" t="s">
        <v>2024</v>
      </c>
    </row>
    <row r="251" spans="1:9" x14ac:dyDescent="0.3">
      <c r="B251" s="2" t="s">
        <v>11234</v>
      </c>
      <c r="F251" s="259"/>
    </row>
    <row r="252" spans="1:9" ht="20.399999999999999" x14ac:dyDescent="0.3">
      <c r="A252" s="49">
        <v>44840</v>
      </c>
      <c r="B252" s="4" t="s">
        <v>2530</v>
      </c>
      <c r="C252" s="4"/>
      <c r="D252" s="4"/>
      <c r="E252" s="4" t="s">
        <v>11232</v>
      </c>
      <c r="F252" s="4" t="s">
        <v>11233</v>
      </c>
      <c r="G252" s="5">
        <v>1248</v>
      </c>
      <c r="H252" s="4" t="s">
        <v>1014</v>
      </c>
      <c r="I252" s="6" t="s">
        <v>2024</v>
      </c>
    </row>
    <row r="253" spans="1:9" ht="30.6" x14ac:dyDescent="0.3">
      <c r="A253" s="3">
        <v>44874</v>
      </c>
      <c r="B253" s="16" t="s">
        <v>11886</v>
      </c>
      <c r="C253" s="16"/>
      <c r="D253" s="16" t="s">
        <v>11887</v>
      </c>
      <c r="E253" s="16" t="s">
        <v>11888</v>
      </c>
      <c r="F253" s="16" t="s">
        <v>11888</v>
      </c>
      <c r="G253" s="282">
        <v>2723</v>
      </c>
      <c r="H253" s="16" t="s">
        <v>1014</v>
      </c>
      <c r="I253" s="6" t="s">
        <v>2024</v>
      </c>
    </row>
    <row r="254" spans="1:9" ht="20.399999999999999" x14ac:dyDescent="0.3">
      <c r="A254" s="3">
        <v>44874</v>
      </c>
      <c r="B254" s="16" t="s">
        <v>11889</v>
      </c>
      <c r="C254" s="16"/>
      <c r="D254" s="16" t="s">
        <v>11890</v>
      </c>
      <c r="E254" s="16" t="s">
        <v>11888</v>
      </c>
      <c r="F254" s="16" t="s">
        <v>11888</v>
      </c>
      <c r="G254" s="282">
        <v>743</v>
      </c>
      <c r="H254" s="16" t="s">
        <v>1014</v>
      </c>
      <c r="I254" s="6" t="s">
        <v>2024</v>
      </c>
    </row>
    <row r="255" spans="1:9" ht="20.399999999999999" x14ac:dyDescent="0.3">
      <c r="A255" s="3">
        <v>44874</v>
      </c>
      <c r="B255" s="16" t="s">
        <v>11891</v>
      </c>
      <c r="C255" s="16"/>
      <c r="D255" s="16" t="s">
        <v>11892</v>
      </c>
      <c r="E255" s="16" t="s">
        <v>11893</v>
      </c>
      <c r="F255" s="16" t="s">
        <v>11893</v>
      </c>
      <c r="G255" s="282">
        <v>670.83</v>
      </c>
      <c r="H255" s="16" t="s">
        <v>1014</v>
      </c>
      <c r="I255" s="6" t="s">
        <v>2024</v>
      </c>
    </row>
    <row r="256" spans="1:9" ht="20.399999999999999" x14ac:dyDescent="0.3">
      <c r="A256" s="3">
        <v>44874</v>
      </c>
      <c r="B256" s="16" t="s">
        <v>11894</v>
      </c>
      <c r="C256" s="16"/>
      <c r="D256" s="16" t="s">
        <v>11895</v>
      </c>
      <c r="E256" s="16" t="s">
        <v>11896</v>
      </c>
      <c r="F256" s="16" t="s">
        <v>11896</v>
      </c>
      <c r="G256" s="282">
        <v>1071</v>
      </c>
      <c r="H256" s="16" t="s">
        <v>1014</v>
      </c>
      <c r="I256" s="6" t="s">
        <v>2024</v>
      </c>
    </row>
    <row r="257" spans="1:9" ht="20.399999999999999" x14ac:dyDescent="0.3">
      <c r="A257" s="3">
        <v>44874</v>
      </c>
      <c r="B257" s="16" t="s">
        <v>11897</v>
      </c>
      <c r="C257" s="16"/>
      <c r="D257" s="16" t="s">
        <v>11898</v>
      </c>
      <c r="E257" s="16" t="s">
        <v>11899</v>
      </c>
      <c r="F257" s="16" t="s">
        <v>11900</v>
      </c>
      <c r="G257" s="282">
        <v>4812</v>
      </c>
      <c r="H257" s="16" t="s">
        <v>1014</v>
      </c>
      <c r="I257" s="6" t="s">
        <v>2024</v>
      </c>
    </row>
    <row r="258" spans="1:9" ht="20.399999999999999" x14ac:dyDescent="0.3">
      <c r="A258" s="3">
        <v>44874</v>
      </c>
      <c r="B258" s="16" t="s">
        <v>11901</v>
      </c>
      <c r="C258" s="16"/>
      <c r="D258" s="16" t="s">
        <v>11902</v>
      </c>
      <c r="E258" s="16" t="s">
        <v>10600</v>
      </c>
      <c r="F258" s="16" t="s">
        <v>10600</v>
      </c>
      <c r="G258" s="282">
        <v>163.88</v>
      </c>
      <c r="H258" s="16" t="s">
        <v>1014</v>
      </c>
      <c r="I258" s="6" t="s">
        <v>2024</v>
      </c>
    </row>
    <row r="259" spans="1:9" ht="20.399999999999999" x14ac:dyDescent="0.3">
      <c r="A259" s="3">
        <v>44874</v>
      </c>
      <c r="B259" s="16" t="s">
        <v>11903</v>
      </c>
      <c r="C259" s="16"/>
      <c r="D259" s="16" t="s">
        <v>11904</v>
      </c>
      <c r="E259" s="16" t="s">
        <v>11195</v>
      </c>
      <c r="F259" s="16" t="s">
        <v>11195</v>
      </c>
      <c r="G259" s="282">
        <v>3290</v>
      </c>
      <c r="H259" s="16" t="s">
        <v>1014</v>
      </c>
      <c r="I259" s="6" t="s">
        <v>2024</v>
      </c>
    </row>
    <row r="260" spans="1:9" ht="20.399999999999999" x14ac:dyDescent="0.3">
      <c r="A260" s="3">
        <v>44874</v>
      </c>
      <c r="B260" s="16" t="s">
        <v>11905</v>
      </c>
      <c r="C260" s="16"/>
      <c r="D260" s="16" t="s">
        <v>11906</v>
      </c>
      <c r="E260" s="16" t="s">
        <v>8851</v>
      </c>
      <c r="F260" s="16" t="s">
        <v>8851</v>
      </c>
      <c r="G260" s="282">
        <v>364</v>
      </c>
      <c r="H260" s="16" t="s">
        <v>11200</v>
      </c>
      <c r="I260" s="6" t="s">
        <v>2024</v>
      </c>
    </row>
    <row r="261" spans="1:9" ht="30.6" x14ac:dyDescent="0.3">
      <c r="A261" s="3">
        <v>44874</v>
      </c>
      <c r="B261" s="16" t="s">
        <v>11907</v>
      </c>
      <c r="C261" s="16"/>
      <c r="D261" s="16" t="s">
        <v>11908</v>
      </c>
      <c r="E261" s="16" t="s">
        <v>9755</v>
      </c>
      <c r="F261" s="16" t="s">
        <v>9755</v>
      </c>
      <c r="G261" s="282">
        <v>1985.8637000000001</v>
      </c>
      <c r="H261" s="16" t="s">
        <v>1014</v>
      </c>
      <c r="I261" s="6" t="s">
        <v>2024</v>
      </c>
    </row>
    <row r="262" spans="1:9" ht="20.399999999999999" x14ac:dyDescent="0.3">
      <c r="A262" s="3">
        <v>44874</v>
      </c>
      <c r="B262" s="16" t="s">
        <v>11909</v>
      </c>
      <c r="C262" s="16"/>
      <c r="D262" s="16" t="s">
        <v>11910</v>
      </c>
      <c r="E262" s="16" t="s">
        <v>9754</v>
      </c>
      <c r="F262" s="16" t="s">
        <v>9755</v>
      </c>
      <c r="G262" s="282">
        <v>154.85120000000001</v>
      </c>
      <c r="H262" s="16" t="s">
        <v>1014</v>
      </c>
      <c r="I262" s="6" t="s">
        <v>2024</v>
      </c>
    </row>
    <row r="263" spans="1:9" ht="51" x14ac:dyDescent="0.3">
      <c r="A263" s="3">
        <v>44874</v>
      </c>
      <c r="B263" s="16" t="s">
        <v>11911</v>
      </c>
      <c r="C263" s="16"/>
      <c r="D263" s="16" t="s">
        <v>11912</v>
      </c>
      <c r="E263" s="16" t="s">
        <v>11913</v>
      </c>
      <c r="F263" s="16" t="s">
        <v>9755</v>
      </c>
      <c r="G263" s="282">
        <v>11619.64</v>
      </c>
      <c r="H263" s="16" t="s">
        <v>1014</v>
      </c>
      <c r="I263" s="6" t="s">
        <v>2024</v>
      </c>
    </row>
    <row r="264" spans="1:9" ht="20.399999999999999" x14ac:dyDescent="0.3">
      <c r="A264" s="3">
        <v>44874</v>
      </c>
      <c r="B264" s="16" t="s">
        <v>11914</v>
      </c>
      <c r="C264" s="16"/>
      <c r="D264" s="16" t="s">
        <v>11915</v>
      </c>
      <c r="E264" s="16" t="s">
        <v>11916</v>
      </c>
      <c r="F264" s="16" t="s">
        <v>11917</v>
      </c>
      <c r="G264" s="282">
        <v>864</v>
      </c>
      <c r="H264" s="16" t="s">
        <v>1025</v>
      </c>
      <c r="I264" s="6" t="s">
        <v>2024</v>
      </c>
    </row>
    <row r="265" spans="1:9" ht="20.399999999999999" x14ac:dyDescent="0.3">
      <c r="A265" s="3">
        <v>44874</v>
      </c>
      <c r="B265" s="16" t="s">
        <v>11918</v>
      </c>
      <c r="C265" s="16" t="s">
        <v>11919</v>
      </c>
      <c r="D265" s="16" t="s">
        <v>11920</v>
      </c>
      <c r="E265" s="16" t="s">
        <v>11921</v>
      </c>
      <c r="F265" s="16" t="s">
        <v>11921</v>
      </c>
      <c r="G265" s="282">
        <v>8823</v>
      </c>
      <c r="H265" s="16" t="s">
        <v>1014</v>
      </c>
      <c r="I265" s="6" t="s">
        <v>2024</v>
      </c>
    </row>
    <row r="266" spans="1:9" ht="20.399999999999999" x14ac:dyDescent="0.3">
      <c r="A266" s="3">
        <v>44874</v>
      </c>
      <c r="B266" s="16" t="s">
        <v>11922</v>
      </c>
      <c r="C266" s="16"/>
      <c r="D266" s="16" t="s">
        <v>11923</v>
      </c>
      <c r="E266" s="16" t="s">
        <v>11924</v>
      </c>
      <c r="F266" s="16" t="s">
        <v>11925</v>
      </c>
      <c r="G266" s="282">
        <v>31694</v>
      </c>
      <c r="H266" s="16" t="s">
        <v>1014</v>
      </c>
      <c r="I266" s="6" t="s">
        <v>2024</v>
      </c>
    </row>
    <row r="267" spans="1:9" ht="20.399999999999999" x14ac:dyDescent="0.3">
      <c r="A267" s="3">
        <v>44874</v>
      </c>
      <c r="B267" s="16" t="s">
        <v>11926</v>
      </c>
      <c r="C267" s="16"/>
      <c r="D267" s="16" t="s">
        <v>11927</v>
      </c>
      <c r="E267" s="16" t="s">
        <v>11928</v>
      </c>
      <c r="F267" s="16" t="s">
        <v>11929</v>
      </c>
      <c r="G267" s="282">
        <v>5317</v>
      </c>
      <c r="H267" s="16" t="s">
        <v>1014</v>
      </c>
      <c r="I267" s="6" t="s">
        <v>2024</v>
      </c>
    </row>
    <row r="268" spans="1:9" ht="20.399999999999999" x14ac:dyDescent="0.3">
      <c r="A268" s="3">
        <v>44874</v>
      </c>
      <c r="B268" s="16" t="s">
        <v>11930</v>
      </c>
      <c r="C268" s="16"/>
      <c r="D268" s="16" t="s">
        <v>11931</v>
      </c>
      <c r="E268" s="16" t="s">
        <v>11932</v>
      </c>
      <c r="F268" s="16" t="s">
        <v>11933</v>
      </c>
      <c r="G268" s="282">
        <v>2215</v>
      </c>
      <c r="H268" s="16" t="s">
        <v>1025</v>
      </c>
      <c r="I268" s="6" t="s">
        <v>2024</v>
      </c>
    </row>
    <row r="269" spans="1:9" ht="20.399999999999999" x14ac:dyDescent="0.3">
      <c r="A269" s="3">
        <v>44874</v>
      </c>
      <c r="B269" s="16" t="s">
        <v>11926</v>
      </c>
      <c r="C269" s="16"/>
      <c r="D269" s="16" t="s">
        <v>11934</v>
      </c>
      <c r="E269" s="16" t="s">
        <v>11928</v>
      </c>
      <c r="F269" s="16" t="s">
        <v>10619</v>
      </c>
      <c r="G269" s="282">
        <v>2714</v>
      </c>
      <c r="H269" s="16" t="s">
        <v>1014</v>
      </c>
      <c r="I269" s="6" t="s">
        <v>2024</v>
      </c>
    </row>
    <row r="270" spans="1:9" ht="20.399999999999999" x14ac:dyDescent="0.3">
      <c r="A270" s="3">
        <v>44874</v>
      </c>
      <c r="B270" s="16" t="s">
        <v>11935</v>
      </c>
      <c r="C270" s="16"/>
      <c r="D270" s="16" t="s">
        <v>11936</v>
      </c>
      <c r="E270" s="16" t="s">
        <v>11933</v>
      </c>
      <c r="F270" s="16" t="s">
        <v>11933</v>
      </c>
      <c r="G270" s="282">
        <v>75</v>
      </c>
      <c r="H270" s="16" t="s">
        <v>5820</v>
      </c>
      <c r="I270" s="6" t="s">
        <v>2024</v>
      </c>
    </row>
    <row r="271" spans="1:9" ht="20.399999999999999" x14ac:dyDescent="0.3">
      <c r="A271" s="3">
        <v>44874</v>
      </c>
      <c r="B271" s="16" t="s">
        <v>11937</v>
      </c>
      <c r="C271" s="16"/>
      <c r="D271" s="16" t="s">
        <v>11938</v>
      </c>
      <c r="E271" s="16" t="s">
        <v>11933</v>
      </c>
      <c r="F271" s="16" t="s">
        <v>11933</v>
      </c>
      <c r="G271" s="282">
        <v>75</v>
      </c>
      <c r="H271" s="16" t="s">
        <v>1014</v>
      </c>
      <c r="I271" s="6" t="s">
        <v>2024</v>
      </c>
    </row>
    <row r="272" spans="1:9" ht="20.399999999999999" x14ac:dyDescent="0.3">
      <c r="A272" s="3">
        <v>44874</v>
      </c>
      <c r="B272" s="16" t="s">
        <v>11939</v>
      </c>
      <c r="C272" s="16"/>
      <c r="D272" s="16" t="s">
        <v>11940</v>
      </c>
      <c r="E272" s="16" t="s">
        <v>11203</v>
      </c>
      <c r="F272" s="16" t="s">
        <v>11203</v>
      </c>
      <c r="G272" s="282">
        <v>624.86</v>
      </c>
      <c r="H272" s="16" t="s">
        <v>1014</v>
      </c>
      <c r="I272" s="6" t="s">
        <v>2024</v>
      </c>
    </row>
    <row r="273" spans="1:9" ht="20.399999999999999" x14ac:dyDescent="0.3">
      <c r="A273" s="3">
        <v>44874</v>
      </c>
      <c r="B273" s="16" t="s">
        <v>11941</v>
      </c>
      <c r="C273" s="16"/>
      <c r="D273" s="16" t="s">
        <v>11942</v>
      </c>
      <c r="E273" s="16" t="s">
        <v>9769</v>
      </c>
      <c r="F273" s="16" t="s">
        <v>9769</v>
      </c>
      <c r="G273" s="282">
        <v>119.96</v>
      </c>
      <c r="H273" s="16" t="s">
        <v>1025</v>
      </c>
      <c r="I273" s="6" t="s">
        <v>2024</v>
      </c>
    </row>
    <row r="274" spans="1:9" ht="20.399999999999999" x14ac:dyDescent="0.3">
      <c r="A274" s="3">
        <v>44874</v>
      </c>
      <c r="B274" s="16" t="s">
        <v>11943</v>
      </c>
      <c r="C274" s="16"/>
      <c r="D274" s="16" t="s">
        <v>11944</v>
      </c>
      <c r="E274" s="16" t="s">
        <v>8865</v>
      </c>
      <c r="F274" s="16" t="s">
        <v>8866</v>
      </c>
      <c r="G274" s="282">
        <v>18768</v>
      </c>
      <c r="H274" s="16" t="s">
        <v>1014</v>
      </c>
      <c r="I274" s="6" t="s">
        <v>2024</v>
      </c>
    </row>
    <row r="275" spans="1:9" ht="20.399999999999999" x14ac:dyDescent="0.3">
      <c r="A275" s="3">
        <v>44874</v>
      </c>
      <c r="B275" s="16" t="s">
        <v>11945</v>
      </c>
      <c r="C275" s="16"/>
      <c r="D275" s="16" t="s">
        <v>11946</v>
      </c>
      <c r="E275" s="16" t="s">
        <v>8865</v>
      </c>
      <c r="F275" s="16" t="s">
        <v>8866</v>
      </c>
      <c r="G275" s="282">
        <v>23706</v>
      </c>
      <c r="H275" s="16" t="s">
        <v>1014</v>
      </c>
      <c r="I275" s="6" t="s">
        <v>2024</v>
      </c>
    </row>
    <row r="276" spans="1:9" ht="30.6" x14ac:dyDescent="0.3">
      <c r="A276" s="3">
        <v>44874</v>
      </c>
      <c r="B276" s="16" t="s">
        <v>11947</v>
      </c>
      <c r="C276" s="16"/>
      <c r="D276" s="16" t="s">
        <v>11948</v>
      </c>
      <c r="E276" s="16" t="s">
        <v>8865</v>
      </c>
      <c r="F276" s="16" t="s">
        <v>8866</v>
      </c>
      <c r="G276" s="282">
        <v>23866</v>
      </c>
      <c r="H276" s="16" t="s">
        <v>1014</v>
      </c>
      <c r="I276" s="6" t="s">
        <v>2024</v>
      </c>
    </row>
    <row r="277" spans="1:9" ht="20.399999999999999" x14ac:dyDescent="0.3">
      <c r="A277" s="3">
        <v>44874</v>
      </c>
      <c r="B277" s="16" t="s">
        <v>11949</v>
      </c>
      <c r="C277" s="16"/>
      <c r="D277" s="16" t="s">
        <v>11950</v>
      </c>
      <c r="E277" s="16" t="s">
        <v>11951</v>
      </c>
      <c r="F277" s="16" t="s">
        <v>10637</v>
      </c>
      <c r="G277" s="282">
        <v>5113</v>
      </c>
      <c r="H277" s="16" t="s">
        <v>1014</v>
      </c>
      <c r="I277" s="6" t="s">
        <v>2024</v>
      </c>
    </row>
    <row r="278" spans="1:9" ht="20.399999999999999" x14ac:dyDescent="0.3">
      <c r="A278" s="3">
        <v>44874</v>
      </c>
      <c r="B278" s="16" t="s">
        <v>11952</v>
      </c>
      <c r="C278" s="16"/>
      <c r="D278" s="16" t="s">
        <v>11953</v>
      </c>
      <c r="E278" s="16" t="s">
        <v>8869</v>
      </c>
      <c r="F278" s="16" t="s">
        <v>8869</v>
      </c>
      <c r="G278" s="282">
        <v>131.25</v>
      </c>
      <c r="H278" s="16" t="s">
        <v>1014</v>
      </c>
      <c r="I278" s="6" t="s">
        <v>2024</v>
      </c>
    </row>
    <row r="279" spans="1:9" ht="30.6" x14ac:dyDescent="0.3">
      <c r="A279" s="3">
        <v>44874</v>
      </c>
      <c r="B279" s="16" t="s">
        <v>11954</v>
      </c>
      <c r="C279" s="16"/>
      <c r="D279" s="16" t="s">
        <v>11955</v>
      </c>
      <c r="E279" s="16" t="s">
        <v>11956</v>
      </c>
      <c r="F279" s="16" t="s">
        <v>11956</v>
      </c>
      <c r="G279" s="282">
        <v>3250</v>
      </c>
      <c r="H279" s="16" t="s">
        <v>5867</v>
      </c>
      <c r="I279" s="6" t="s">
        <v>2024</v>
      </c>
    </row>
    <row r="280" spans="1:9" ht="20.399999999999999" x14ac:dyDescent="0.3">
      <c r="A280" s="3">
        <v>44874</v>
      </c>
      <c r="B280" s="16" t="s">
        <v>11957</v>
      </c>
      <c r="C280" s="16"/>
      <c r="D280" s="16" t="s">
        <v>11958</v>
      </c>
      <c r="E280" s="16" t="s">
        <v>11959</v>
      </c>
      <c r="F280" s="16" t="s">
        <v>11959</v>
      </c>
      <c r="G280" s="282">
        <v>1241</v>
      </c>
      <c r="H280" s="16" t="s">
        <v>1025</v>
      </c>
      <c r="I280" s="6" t="s">
        <v>2024</v>
      </c>
    </row>
    <row r="281" spans="1:9" ht="20.399999999999999" x14ac:dyDescent="0.3">
      <c r="A281" s="3">
        <v>44874</v>
      </c>
      <c r="B281" s="16" t="s">
        <v>11960</v>
      </c>
      <c r="C281" s="16"/>
      <c r="D281" s="16" t="s">
        <v>11961</v>
      </c>
      <c r="E281" s="16" t="s">
        <v>11962</v>
      </c>
      <c r="F281" s="16" t="s">
        <v>11962</v>
      </c>
      <c r="G281" s="282">
        <v>247.19</v>
      </c>
      <c r="H281" s="16" t="s">
        <v>1014</v>
      </c>
      <c r="I281" s="6" t="s">
        <v>2024</v>
      </c>
    </row>
    <row r="282" spans="1:9" ht="20.399999999999999" x14ac:dyDescent="0.3">
      <c r="A282" s="3">
        <v>44909</v>
      </c>
      <c r="B282" s="4" t="s">
        <v>12984</v>
      </c>
      <c r="C282" s="4"/>
      <c r="D282" s="4" t="s">
        <v>12985</v>
      </c>
      <c r="E282" s="4" t="s">
        <v>12986</v>
      </c>
      <c r="F282" s="337" t="s">
        <v>12986</v>
      </c>
      <c r="G282" s="338">
        <v>1461</v>
      </c>
      <c r="H282" s="4" t="s">
        <v>1014</v>
      </c>
      <c r="I282" s="6" t="s">
        <v>2024</v>
      </c>
    </row>
    <row r="283" spans="1:9" ht="20.399999999999999" x14ac:dyDescent="0.3">
      <c r="A283" s="3">
        <v>44909</v>
      </c>
      <c r="B283" s="4" t="s">
        <v>12987</v>
      </c>
      <c r="C283" s="4"/>
      <c r="D283" s="4" t="s">
        <v>12988</v>
      </c>
      <c r="E283" s="4" t="s">
        <v>12989</v>
      </c>
      <c r="F283" s="337" t="s">
        <v>12989</v>
      </c>
      <c r="G283" s="338">
        <v>464</v>
      </c>
      <c r="H283" s="4" t="s">
        <v>1014</v>
      </c>
      <c r="I283" s="6" t="s">
        <v>2024</v>
      </c>
    </row>
    <row r="284" spans="1:9" ht="20.399999999999999" x14ac:dyDescent="0.3">
      <c r="A284" s="3">
        <v>44909</v>
      </c>
      <c r="B284" s="4" t="s">
        <v>12990</v>
      </c>
      <c r="C284" s="4"/>
      <c r="D284" s="4" t="s">
        <v>12991</v>
      </c>
      <c r="E284" s="4" t="s">
        <v>10604</v>
      </c>
      <c r="F284" s="337" t="s">
        <v>9755</v>
      </c>
      <c r="G284" s="338">
        <v>3607</v>
      </c>
      <c r="H284" s="4" t="s">
        <v>1014</v>
      </c>
      <c r="I284" s="6" t="s">
        <v>2024</v>
      </c>
    </row>
    <row r="285" spans="1:9" ht="20.399999999999999" x14ac:dyDescent="0.3">
      <c r="A285" s="3">
        <v>44909</v>
      </c>
      <c r="B285" s="4" t="s">
        <v>12990</v>
      </c>
      <c r="C285" s="4"/>
      <c r="D285" s="4" t="s">
        <v>12992</v>
      </c>
      <c r="E285" s="4" t="s">
        <v>10604</v>
      </c>
      <c r="F285" s="337" t="s">
        <v>9755</v>
      </c>
      <c r="G285" s="338">
        <v>3608</v>
      </c>
      <c r="H285" s="4" t="s">
        <v>1014</v>
      </c>
      <c r="I285" s="6" t="s">
        <v>2024</v>
      </c>
    </row>
    <row r="286" spans="1:9" ht="30.6" x14ac:dyDescent="0.3">
      <c r="A286" s="3">
        <v>44909</v>
      </c>
      <c r="B286" s="4" t="s">
        <v>12993</v>
      </c>
      <c r="C286" s="4"/>
      <c r="D286" s="4" t="s">
        <v>12994</v>
      </c>
      <c r="E286" s="4" t="s">
        <v>9755</v>
      </c>
      <c r="F286" s="337" t="s">
        <v>9755</v>
      </c>
      <c r="G286" s="338">
        <v>5928</v>
      </c>
      <c r="H286" s="4" t="s">
        <v>1014</v>
      </c>
      <c r="I286" s="6" t="s">
        <v>2024</v>
      </c>
    </row>
    <row r="287" spans="1:9" ht="20.399999999999999" x14ac:dyDescent="0.3">
      <c r="A287" s="3">
        <v>44909</v>
      </c>
      <c r="B287" s="4" t="s">
        <v>12995</v>
      </c>
      <c r="C287" s="4"/>
      <c r="D287" s="4" t="s">
        <v>12996</v>
      </c>
      <c r="E287" s="4" t="s">
        <v>12997</v>
      </c>
      <c r="F287" s="337" t="s">
        <v>9755</v>
      </c>
      <c r="G287" s="338">
        <v>1369.61</v>
      </c>
      <c r="H287" s="4" t="s">
        <v>1014</v>
      </c>
      <c r="I287" s="6" t="s">
        <v>2024</v>
      </c>
    </row>
    <row r="288" spans="1:9" ht="30.6" x14ac:dyDescent="0.3">
      <c r="A288" s="3">
        <v>44909</v>
      </c>
      <c r="B288" s="4" t="s">
        <v>12998</v>
      </c>
      <c r="C288" s="4"/>
      <c r="D288" s="4" t="s">
        <v>12999</v>
      </c>
      <c r="E288" s="4" t="s">
        <v>9755</v>
      </c>
      <c r="F288" s="337" t="s">
        <v>9755</v>
      </c>
      <c r="G288" s="338">
        <v>2066.73</v>
      </c>
      <c r="H288" s="4" t="s">
        <v>1014</v>
      </c>
      <c r="I288" s="6" t="s">
        <v>2024</v>
      </c>
    </row>
    <row r="289" spans="1:9" ht="20.399999999999999" x14ac:dyDescent="0.3">
      <c r="A289" s="3">
        <v>44909</v>
      </c>
      <c r="B289" s="4" t="s">
        <v>13000</v>
      </c>
      <c r="C289" s="4"/>
      <c r="D289" s="4" t="s">
        <v>13001</v>
      </c>
      <c r="E289" s="4" t="s">
        <v>11195</v>
      </c>
      <c r="F289" s="337" t="s">
        <v>9755</v>
      </c>
      <c r="G289" s="338">
        <v>6453.72</v>
      </c>
      <c r="H289" s="4" t="s">
        <v>1014</v>
      </c>
      <c r="I289" s="6" t="s">
        <v>2024</v>
      </c>
    </row>
    <row r="290" spans="1:9" ht="20.399999999999999" x14ac:dyDescent="0.3">
      <c r="A290" s="3">
        <v>44909</v>
      </c>
      <c r="B290" s="4" t="s">
        <v>2530</v>
      </c>
      <c r="C290" s="4"/>
      <c r="D290" s="4" t="s">
        <v>3626</v>
      </c>
      <c r="E290" s="4" t="s">
        <v>13002</v>
      </c>
      <c r="F290" s="337" t="s">
        <v>13003</v>
      </c>
      <c r="G290" s="338">
        <v>1248</v>
      </c>
      <c r="H290" s="4" t="s">
        <v>1014</v>
      </c>
      <c r="I290" s="6" t="s">
        <v>2024</v>
      </c>
    </row>
    <row r="291" spans="1:9" ht="20.399999999999999" x14ac:dyDescent="0.3">
      <c r="A291" s="3">
        <v>44909</v>
      </c>
      <c r="B291" s="4" t="s">
        <v>13004</v>
      </c>
      <c r="C291" s="4"/>
      <c r="D291" s="4" t="s">
        <v>13005</v>
      </c>
      <c r="E291" s="4" t="s">
        <v>13006</v>
      </c>
      <c r="F291" s="337" t="s">
        <v>13006</v>
      </c>
      <c r="G291" s="338">
        <v>2118</v>
      </c>
      <c r="H291" s="4" t="s">
        <v>1014</v>
      </c>
      <c r="I291" s="6" t="s">
        <v>2024</v>
      </c>
    </row>
    <row r="292" spans="1:9" ht="30.6" x14ac:dyDescent="0.3">
      <c r="A292" s="3">
        <v>44909</v>
      </c>
      <c r="B292" s="4" t="s">
        <v>13007</v>
      </c>
      <c r="C292" s="4"/>
      <c r="D292" s="4" t="s">
        <v>13008</v>
      </c>
      <c r="E292" s="4" t="s">
        <v>13009</v>
      </c>
      <c r="F292" s="337" t="s">
        <v>13009</v>
      </c>
      <c r="G292" s="338">
        <v>227.92</v>
      </c>
      <c r="H292" s="4" t="s">
        <v>1014</v>
      </c>
      <c r="I292" s="6" t="s">
        <v>2024</v>
      </c>
    </row>
    <row r="293" spans="1:9" ht="30.6" x14ac:dyDescent="0.3">
      <c r="A293" s="3">
        <v>44909</v>
      </c>
      <c r="B293" s="4" t="s">
        <v>13010</v>
      </c>
      <c r="C293" s="4"/>
      <c r="D293" s="4" t="s">
        <v>13011</v>
      </c>
      <c r="E293" s="4" t="s">
        <v>13012</v>
      </c>
      <c r="F293" s="337" t="s">
        <v>13006</v>
      </c>
      <c r="G293" s="338">
        <v>2854</v>
      </c>
      <c r="H293" s="4" t="s">
        <v>1014</v>
      </c>
      <c r="I293" s="6" t="s">
        <v>2024</v>
      </c>
    </row>
    <row r="294" spans="1:9" ht="20.399999999999999" x14ac:dyDescent="0.3">
      <c r="A294" s="3">
        <v>44909</v>
      </c>
      <c r="B294" s="4" t="s">
        <v>13013</v>
      </c>
      <c r="C294" s="4"/>
      <c r="D294" s="4" t="s">
        <v>13014</v>
      </c>
      <c r="E294" s="4" t="s">
        <v>13015</v>
      </c>
      <c r="F294" s="337" t="s">
        <v>13015</v>
      </c>
      <c r="G294" s="338">
        <v>2583</v>
      </c>
      <c r="H294" s="4" t="s">
        <v>1014</v>
      </c>
      <c r="I294" s="6" t="s">
        <v>2024</v>
      </c>
    </row>
    <row r="295" spans="1:9" ht="20.399999999999999" x14ac:dyDescent="0.3">
      <c r="A295" s="3">
        <v>44909</v>
      </c>
      <c r="B295" s="4" t="s">
        <v>13016</v>
      </c>
      <c r="C295" s="4"/>
      <c r="D295" s="4" t="s">
        <v>13017</v>
      </c>
      <c r="E295" s="4" t="s">
        <v>13015</v>
      </c>
      <c r="F295" s="337" t="s">
        <v>13015</v>
      </c>
      <c r="G295" s="338">
        <v>7320</v>
      </c>
      <c r="H295" s="4" t="s">
        <v>1014</v>
      </c>
      <c r="I295" s="6" t="s">
        <v>2024</v>
      </c>
    </row>
    <row r="296" spans="1:9" ht="20.399999999999999" x14ac:dyDescent="0.3">
      <c r="A296" s="3">
        <v>44909</v>
      </c>
      <c r="B296" s="4" t="s">
        <v>13018</v>
      </c>
      <c r="C296" s="4"/>
      <c r="D296" s="4" t="s">
        <v>13019</v>
      </c>
      <c r="E296" s="4" t="s">
        <v>13015</v>
      </c>
      <c r="F296" s="337" t="s">
        <v>13015</v>
      </c>
      <c r="G296" s="338">
        <v>331</v>
      </c>
      <c r="H296" s="4" t="s">
        <v>1014</v>
      </c>
      <c r="I296" s="6" t="s">
        <v>2024</v>
      </c>
    </row>
    <row r="297" spans="1:9" ht="20.399999999999999" x14ac:dyDescent="0.3">
      <c r="A297" s="3">
        <v>44909</v>
      </c>
      <c r="B297" s="4" t="s">
        <v>13018</v>
      </c>
      <c r="C297" s="4"/>
      <c r="D297" s="4" t="s">
        <v>13020</v>
      </c>
      <c r="E297" s="4" t="s">
        <v>13015</v>
      </c>
      <c r="F297" s="337" t="s">
        <v>13015</v>
      </c>
      <c r="G297" s="338">
        <v>901</v>
      </c>
      <c r="H297" s="4" t="s">
        <v>1014</v>
      </c>
      <c r="I297" s="6" t="s">
        <v>2024</v>
      </c>
    </row>
    <row r="298" spans="1:9" ht="20.399999999999999" x14ac:dyDescent="0.3">
      <c r="A298" s="3">
        <v>44909</v>
      </c>
      <c r="B298" s="4" t="s">
        <v>13021</v>
      </c>
      <c r="C298" s="4"/>
      <c r="D298" s="4" t="s">
        <v>13022</v>
      </c>
      <c r="E298" s="4" t="s">
        <v>13015</v>
      </c>
      <c r="F298" s="337" t="s">
        <v>13015</v>
      </c>
      <c r="G298" s="338">
        <v>4890</v>
      </c>
      <c r="H298" s="4" t="s">
        <v>1014</v>
      </c>
      <c r="I298" s="6" t="s">
        <v>2024</v>
      </c>
    </row>
    <row r="299" spans="1:9" ht="20.399999999999999" x14ac:dyDescent="0.3">
      <c r="A299" s="3">
        <v>44909</v>
      </c>
      <c r="B299" s="4" t="s">
        <v>13023</v>
      </c>
      <c r="C299" s="4"/>
      <c r="D299" s="4" t="s">
        <v>13024</v>
      </c>
      <c r="E299" s="4" t="s">
        <v>13025</v>
      </c>
      <c r="F299" s="337" t="s">
        <v>13025</v>
      </c>
      <c r="G299" s="338">
        <v>7455</v>
      </c>
      <c r="H299" s="4" t="s">
        <v>1014</v>
      </c>
      <c r="I299" s="6" t="s">
        <v>2024</v>
      </c>
    </row>
    <row r="300" spans="1:9" ht="20.399999999999999" x14ac:dyDescent="0.3">
      <c r="A300" s="3">
        <v>44909</v>
      </c>
      <c r="B300" s="4" t="s">
        <v>13026</v>
      </c>
      <c r="C300" s="4"/>
      <c r="D300" s="4" t="s">
        <v>13027</v>
      </c>
      <c r="E300" s="4" t="s">
        <v>13028</v>
      </c>
      <c r="F300" s="337" t="s">
        <v>13028</v>
      </c>
      <c r="G300" s="338">
        <v>58254</v>
      </c>
      <c r="H300" s="4" t="s">
        <v>13029</v>
      </c>
      <c r="I300" s="6" t="s">
        <v>2024</v>
      </c>
    </row>
    <row r="301" spans="1:9" ht="20.399999999999999" x14ac:dyDescent="0.3">
      <c r="A301" s="3">
        <v>44909</v>
      </c>
      <c r="B301" s="4" t="s">
        <v>13030</v>
      </c>
      <c r="C301" s="4"/>
      <c r="D301" s="4" t="s">
        <v>13031</v>
      </c>
      <c r="E301" s="4" t="s">
        <v>13032</v>
      </c>
      <c r="F301" s="337" t="s">
        <v>13032</v>
      </c>
      <c r="G301" s="338">
        <v>518.73</v>
      </c>
      <c r="H301" s="4" t="s">
        <v>1014</v>
      </c>
      <c r="I301" s="6" t="s">
        <v>2024</v>
      </c>
    </row>
    <row r="302" spans="1:9" ht="30.6" x14ac:dyDescent="0.3">
      <c r="A302" s="3">
        <v>44909</v>
      </c>
      <c r="B302" s="4" t="s">
        <v>13033</v>
      </c>
      <c r="C302" s="4"/>
      <c r="D302" s="4" t="s">
        <v>13034</v>
      </c>
      <c r="E302" s="4" t="s">
        <v>13035</v>
      </c>
      <c r="F302" s="337" t="s">
        <v>13035</v>
      </c>
      <c r="G302" s="338">
        <v>1771</v>
      </c>
      <c r="H302" s="4" t="s">
        <v>1014</v>
      </c>
      <c r="I302" s="6" t="s">
        <v>2024</v>
      </c>
    </row>
    <row r="303" spans="1:9" ht="20.399999999999999" x14ac:dyDescent="0.3">
      <c r="A303" s="3">
        <v>44909</v>
      </c>
      <c r="B303" s="4" t="s">
        <v>13036</v>
      </c>
      <c r="C303" s="4"/>
      <c r="D303" s="4" t="s">
        <v>13037</v>
      </c>
      <c r="E303" s="4" t="s">
        <v>13038</v>
      </c>
      <c r="F303" s="337" t="s">
        <v>13038</v>
      </c>
      <c r="G303" s="338">
        <v>3441.72</v>
      </c>
      <c r="H303" s="4" t="s">
        <v>1014</v>
      </c>
      <c r="I303" s="6" t="s">
        <v>2024</v>
      </c>
    </row>
    <row r="304" spans="1:9" ht="20.399999999999999" x14ac:dyDescent="0.3">
      <c r="A304" s="3">
        <v>44909</v>
      </c>
      <c r="B304" s="4" t="s">
        <v>13039</v>
      </c>
      <c r="C304" s="4"/>
      <c r="D304" s="4" t="s">
        <v>13040</v>
      </c>
      <c r="E304" s="4" t="s">
        <v>13038</v>
      </c>
      <c r="F304" s="337" t="s">
        <v>13038</v>
      </c>
      <c r="G304" s="338">
        <v>975</v>
      </c>
      <c r="H304" s="4" t="s">
        <v>1014</v>
      </c>
      <c r="I304" s="6" t="s">
        <v>2024</v>
      </c>
    </row>
    <row r="305" spans="1:9" ht="20.399999999999999" x14ac:dyDescent="0.3">
      <c r="A305" s="3">
        <v>44909</v>
      </c>
      <c r="B305" s="4" t="s">
        <v>13041</v>
      </c>
      <c r="C305" s="4"/>
      <c r="D305" s="4" t="s">
        <v>13042</v>
      </c>
      <c r="E305" s="4" t="s">
        <v>10626</v>
      </c>
      <c r="F305" s="337" t="s">
        <v>10626</v>
      </c>
      <c r="G305" s="338">
        <v>239.67</v>
      </c>
      <c r="H305" s="4" t="s">
        <v>1025</v>
      </c>
      <c r="I305" s="6" t="s">
        <v>2024</v>
      </c>
    </row>
    <row r="306" spans="1:9" ht="20.399999999999999" x14ac:dyDescent="0.3">
      <c r="A306" s="3">
        <v>44909</v>
      </c>
      <c r="B306" s="4" t="s">
        <v>13043</v>
      </c>
      <c r="C306" s="4"/>
      <c r="D306" s="4" t="s">
        <v>13044</v>
      </c>
      <c r="E306" s="4" t="s">
        <v>13045</v>
      </c>
      <c r="F306" s="337" t="s">
        <v>13045</v>
      </c>
      <c r="G306" s="338">
        <v>314.92</v>
      </c>
      <c r="H306" s="4" t="s">
        <v>5811</v>
      </c>
      <c r="I306" s="6" t="s">
        <v>2024</v>
      </c>
    </row>
    <row r="307" spans="1:9" ht="20.399999999999999" x14ac:dyDescent="0.3">
      <c r="A307" s="3">
        <v>44909</v>
      </c>
      <c r="B307" s="4" t="s">
        <v>13046</v>
      </c>
      <c r="C307" s="4"/>
      <c r="D307" s="4" t="s">
        <v>13047</v>
      </c>
      <c r="E307" s="4" t="s">
        <v>11211</v>
      </c>
      <c r="F307" s="337" t="s">
        <v>10637</v>
      </c>
      <c r="G307" s="338">
        <v>2746</v>
      </c>
      <c r="H307" s="4" t="s">
        <v>1014</v>
      </c>
      <c r="I307" s="6" t="s">
        <v>2024</v>
      </c>
    </row>
    <row r="308" spans="1:9" ht="20.399999999999999" x14ac:dyDescent="0.3">
      <c r="A308" s="3">
        <v>44909</v>
      </c>
      <c r="B308" s="4" t="s">
        <v>13048</v>
      </c>
      <c r="C308" s="4"/>
      <c r="D308" s="4" t="s">
        <v>13049</v>
      </c>
      <c r="E308" s="4" t="s">
        <v>11216</v>
      </c>
      <c r="F308" s="337" t="s">
        <v>11216</v>
      </c>
      <c r="G308" s="338">
        <v>2134.5</v>
      </c>
      <c r="H308" s="4" t="s">
        <v>1014</v>
      </c>
      <c r="I308" s="6" t="s">
        <v>2024</v>
      </c>
    </row>
    <row r="309" spans="1:9" ht="20.399999999999999" x14ac:dyDescent="0.3">
      <c r="A309" s="3">
        <v>44909</v>
      </c>
      <c r="B309" s="4" t="s">
        <v>13050</v>
      </c>
      <c r="C309" s="4"/>
      <c r="D309" s="4" t="s">
        <v>13051</v>
      </c>
      <c r="E309" s="4" t="s">
        <v>13052</v>
      </c>
      <c r="F309" s="337" t="s">
        <v>13052</v>
      </c>
      <c r="G309" s="338">
        <v>3574</v>
      </c>
      <c r="H309" s="4" t="s">
        <v>1014</v>
      </c>
      <c r="I309" s="6" t="s">
        <v>2024</v>
      </c>
    </row>
    <row r="310" spans="1:9" ht="20.399999999999999" x14ac:dyDescent="0.3">
      <c r="A310" s="3">
        <v>44909</v>
      </c>
      <c r="B310" s="4" t="s">
        <v>13053</v>
      </c>
      <c r="C310" s="4"/>
      <c r="D310" s="4" t="s">
        <v>13054</v>
      </c>
      <c r="E310" s="4" t="s">
        <v>11221</v>
      </c>
      <c r="F310" s="337" t="s">
        <v>9798</v>
      </c>
      <c r="G310" s="338">
        <v>2779</v>
      </c>
      <c r="H310" s="4" t="s">
        <v>1025</v>
      </c>
      <c r="I310" s="6" t="s">
        <v>2024</v>
      </c>
    </row>
    <row r="311" spans="1:9" ht="30.6" x14ac:dyDescent="0.3">
      <c r="A311" s="3">
        <v>44909</v>
      </c>
      <c r="B311" s="4" t="s">
        <v>13055</v>
      </c>
      <c r="C311" s="4"/>
      <c r="D311" s="4" t="s">
        <v>13056</v>
      </c>
      <c r="E311" s="4" t="s">
        <v>11221</v>
      </c>
      <c r="F311" s="337" t="s">
        <v>9798</v>
      </c>
      <c r="G311" s="338">
        <v>2073</v>
      </c>
      <c r="H311" s="4" t="s">
        <v>1025</v>
      </c>
      <c r="I311" s="6" t="s">
        <v>2024</v>
      </c>
    </row>
    <row r="312" spans="1:9" ht="20.399999999999999" x14ac:dyDescent="0.3">
      <c r="A312" s="3">
        <v>44909</v>
      </c>
      <c r="B312" s="4" t="s">
        <v>13057</v>
      </c>
      <c r="C312" s="4"/>
      <c r="D312" s="4" t="s">
        <v>13058</v>
      </c>
      <c r="E312" s="4" t="s">
        <v>13059</v>
      </c>
      <c r="F312" s="337" t="s">
        <v>13059</v>
      </c>
      <c r="G312" s="338">
        <v>944</v>
      </c>
      <c r="H312" s="4" t="s">
        <v>1014</v>
      </c>
      <c r="I312" s="6" t="s">
        <v>2024</v>
      </c>
    </row>
    <row r="313" spans="1:9" ht="20.399999999999999" x14ac:dyDescent="0.3">
      <c r="A313" s="3">
        <v>44909</v>
      </c>
      <c r="B313" s="4" t="s">
        <v>13060</v>
      </c>
      <c r="C313" s="4"/>
      <c r="D313" s="4" t="s">
        <v>13061</v>
      </c>
      <c r="E313" s="4" t="s">
        <v>13062</v>
      </c>
      <c r="F313" s="337" t="s">
        <v>13062</v>
      </c>
      <c r="G313" s="338">
        <v>1555</v>
      </c>
      <c r="H313" s="4" t="s">
        <v>1014</v>
      </c>
      <c r="I313" s="6" t="s">
        <v>2024</v>
      </c>
    </row>
    <row r="314" spans="1:9" ht="20.399999999999999" x14ac:dyDescent="0.3">
      <c r="A314" s="3">
        <v>44909</v>
      </c>
      <c r="B314" s="4" t="s">
        <v>13063</v>
      </c>
      <c r="C314" s="4"/>
      <c r="D314" s="4" t="s">
        <v>13064</v>
      </c>
      <c r="E314" s="4" t="s">
        <v>13059</v>
      </c>
      <c r="F314" s="337" t="s">
        <v>13059</v>
      </c>
      <c r="G314" s="338">
        <v>640</v>
      </c>
      <c r="H314" s="4" t="s">
        <v>1014</v>
      </c>
      <c r="I314" s="6" t="s">
        <v>2024</v>
      </c>
    </row>
    <row r="315" spans="1:9" ht="30.6" x14ac:dyDescent="0.3">
      <c r="A315" s="3">
        <v>44909</v>
      </c>
      <c r="B315" s="4" t="s">
        <v>13065</v>
      </c>
      <c r="C315" s="4"/>
      <c r="D315" s="4" t="s">
        <v>13066</v>
      </c>
      <c r="E315" s="4" t="s">
        <v>13067</v>
      </c>
      <c r="F315" s="337" t="s">
        <v>13068</v>
      </c>
      <c r="G315" s="338">
        <v>195</v>
      </c>
      <c r="H315" s="4" t="s">
        <v>10654</v>
      </c>
      <c r="I315" s="6" t="s">
        <v>2024</v>
      </c>
    </row>
    <row r="316" spans="1:9" ht="20.399999999999999" x14ac:dyDescent="0.3">
      <c r="A316" s="3">
        <v>44909</v>
      </c>
      <c r="B316" s="4" t="s">
        <v>13069</v>
      </c>
      <c r="C316" s="4"/>
      <c r="D316" s="4" t="s">
        <v>13070</v>
      </c>
      <c r="E316" s="4" t="s">
        <v>13071</v>
      </c>
      <c r="F316" s="337" t="s">
        <v>13071</v>
      </c>
      <c r="G316" s="338">
        <v>676</v>
      </c>
      <c r="H316" s="4" t="s">
        <v>1014</v>
      </c>
      <c r="I316" s="6" t="s">
        <v>2024</v>
      </c>
    </row>
    <row r="317" spans="1:9" ht="20.399999999999999" x14ac:dyDescent="0.3">
      <c r="A317" s="3">
        <v>44909</v>
      </c>
      <c r="B317" s="4" t="s">
        <v>13072</v>
      </c>
      <c r="C317" s="4"/>
      <c r="D317" s="4" t="s">
        <v>13073</v>
      </c>
      <c r="E317" s="4" t="s">
        <v>13071</v>
      </c>
      <c r="F317" s="337" t="s">
        <v>13071</v>
      </c>
      <c r="G317" s="338">
        <v>676</v>
      </c>
      <c r="H317" s="4" t="s">
        <v>1014</v>
      </c>
      <c r="I317" s="6" t="s">
        <v>2024</v>
      </c>
    </row>
    <row r="318" spans="1:9" ht="20.399999999999999" x14ac:dyDescent="0.3">
      <c r="A318" s="3">
        <v>44909</v>
      </c>
      <c r="B318" s="4" t="s">
        <v>13074</v>
      </c>
      <c r="C318" s="4"/>
      <c r="D318" s="4" t="s">
        <v>13075</v>
      </c>
      <c r="E318" s="4" t="s">
        <v>13076</v>
      </c>
      <c r="F318" s="337" t="s">
        <v>13076</v>
      </c>
      <c r="G318" s="338">
        <v>719</v>
      </c>
      <c r="H318" s="4" t="s">
        <v>1014</v>
      </c>
      <c r="I318" s="6" t="s">
        <v>2024</v>
      </c>
    </row>
    <row r="319" spans="1:9" ht="20.399999999999999" x14ac:dyDescent="0.3">
      <c r="A319" s="3">
        <v>44909</v>
      </c>
      <c r="B319" s="4" t="s">
        <v>13077</v>
      </c>
      <c r="C319" s="4"/>
      <c r="D319" s="4" t="s">
        <v>13078</v>
      </c>
      <c r="E319" s="4" t="s">
        <v>13079</v>
      </c>
      <c r="F319" s="337" t="s">
        <v>13079</v>
      </c>
      <c r="G319" s="338">
        <v>820</v>
      </c>
      <c r="H319" s="4" t="s">
        <v>1014</v>
      </c>
      <c r="I319" s="6" t="s">
        <v>2024</v>
      </c>
    </row>
    <row r="320" spans="1:9" ht="20.399999999999999" x14ac:dyDescent="0.3">
      <c r="A320" s="3">
        <v>44909</v>
      </c>
      <c r="B320" s="4" t="s">
        <v>13080</v>
      </c>
      <c r="C320" s="4"/>
      <c r="D320" s="4" t="s">
        <v>13081</v>
      </c>
      <c r="E320" s="4" t="s">
        <v>13079</v>
      </c>
      <c r="F320" s="337" t="s">
        <v>13079</v>
      </c>
      <c r="G320" s="338">
        <v>5247</v>
      </c>
      <c r="H320" s="4" t="s">
        <v>1014</v>
      </c>
      <c r="I320" s="6" t="s">
        <v>2024</v>
      </c>
    </row>
    <row r="321" spans="1:9" ht="20.399999999999999" x14ac:dyDescent="0.3">
      <c r="A321" s="3">
        <v>44909</v>
      </c>
      <c r="B321" s="4" t="s">
        <v>13082</v>
      </c>
      <c r="C321" s="4"/>
      <c r="D321" s="4" t="s">
        <v>13083</v>
      </c>
      <c r="E321" s="4" t="s">
        <v>13084</v>
      </c>
      <c r="F321" s="337" t="s">
        <v>13085</v>
      </c>
      <c r="G321" s="338">
        <v>1568</v>
      </c>
      <c r="H321" s="4" t="s">
        <v>1014</v>
      </c>
      <c r="I321" s="6" t="s">
        <v>2024</v>
      </c>
    </row>
    <row r="322" spans="1:9" ht="20.399999999999999" x14ac:dyDescent="0.3">
      <c r="A322" s="3">
        <v>44909</v>
      </c>
      <c r="B322" s="4" t="s">
        <v>13086</v>
      </c>
      <c r="C322" s="4"/>
      <c r="D322" s="4" t="s">
        <v>13087</v>
      </c>
      <c r="E322" s="4" t="s">
        <v>13084</v>
      </c>
      <c r="F322" s="337" t="s">
        <v>13085</v>
      </c>
      <c r="G322" s="338">
        <v>1248</v>
      </c>
      <c r="H322" s="4" t="s">
        <v>1014</v>
      </c>
      <c r="I322" s="6" t="s">
        <v>2024</v>
      </c>
    </row>
    <row r="323" spans="1:9" ht="40.799999999999997" x14ac:dyDescent="0.3">
      <c r="A323" s="3">
        <v>44909</v>
      </c>
      <c r="B323" s="4" t="s">
        <v>13088</v>
      </c>
      <c r="C323" s="4"/>
      <c r="D323" s="4" t="s">
        <v>13089</v>
      </c>
      <c r="E323" s="4" t="s">
        <v>13090</v>
      </c>
      <c r="F323" s="337" t="s">
        <v>13090</v>
      </c>
      <c r="G323" s="338">
        <v>951</v>
      </c>
      <c r="H323" s="4" t="s">
        <v>5820</v>
      </c>
      <c r="I323" s="6" t="s">
        <v>2024</v>
      </c>
    </row>
    <row r="324" spans="1:9" ht="40.799999999999997" x14ac:dyDescent="0.3">
      <c r="A324" s="3">
        <v>44909</v>
      </c>
      <c r="B324" s="4" t="s">
        <v>13091</v>
      </c>
      <c r="C324" s="4"/>
      <c r="D324" s="4" t="s">
        <v>13092</v>
      </c>
      <c r="E324" s="4" t="s">
        <v>13090</v>
      </c>
      <c r="F324" s="337" t="s">
        <v>13090</v>
      </c>
      <c r="G324" s="338">
        <v>1615</v>
      </c>
      <c r="H324" s="4" t="s">
        <v>1014</v>
      </c>
      <c r="I324" s="6" t="s">
        <v>2024</v>
      </c>
    </row>
    <row r="325" spans="1:9" ht="20.399999999999999" x14ac:dyDescent="0.3">
      <c r="A325" s="3">
        <v>44909</v>
      </c>
      <c r="B325" s="4" t="s">
        <v>13093</v>
      </c>
      <c r="C325" s="4"/>
      <c r="D325" s="4" t="s">
        <v>13094</v>
      </c>
      <c r="E325" s="4" t="s">
        <v>9817</v>
      </c>
      <c r="F325" s="337" t="s">
        <v>9817</v>
      </c>
      <c r="G325" s="338">
        <v>763</v>
      </c>
      <c r="H325" s="4" t="s">
        <v>1014</v>
      </c>
      <c r="I325" s="6" t="s">
        <v>2024</v>
      </c>
    </row>
    <row r="326" spans="1:9" ht="20.399999999999999" x14ac:dyDescent="0.3">
      <c r="A326" s="3">
        <v>44909</v>
      </c>
      <c r="B326" s="4" t="s">
        <v>13095</v>
      </c>
      <c r="C326" s="4"/>
      <c r="D326" s="4" t="s">
        <v>13096</v>
      </c>
      <c r="E326" s="4" t="s">
        <v>13084</v>
      </c>
      <c r="F326" s="337" t="s">
        <v>13097</v>
      </c>
      <c r="G326" s="338">
        <v>4802</v>
      </c>
      <c r="H326" s="4" t="s">
        <v>1014</v>
      </c>
      <c r="I326" s="6" t="s">
        <v>2024</v>
      </c>
    </row>
    <row r="327" spans="1:9" ht="20.399999999999999" x14ac:dyDescent="0.3">
      <c r="A327" s="3">
        <v>44959</v>
      </c>
      <c r="B327" s="4" t="s">
        <v>13803</v>
      </c>
      <c r="C327" s="4"/>
      <c r="D327" s="4" t="s">
        <v>13804</v>
      </c>
      <c r="E327" s="401" t="s">
        <v>13805</v>
      </c>
      <c r="F327" s="4" t="s">
        <v>13805</v>
      </c>
      <c r="G327" s="191">
        <v>1962</v>
      </c>
      <c r="H327" s="4" t="s">
        <v>1014</v>
      </c>
      <c r="I327" s="6" t="s">
        <v>2024</v>
      </c>
    </row>
    <row r="328" spans="1:9" ht="20.399999999999999" x14ac:dyDescent="0.3">
      <c r="A328" s="3">
        <v>44959</v>
      </c>
      <c r="B328" s="4" t="s">
        <v>13806</v>
      </c>
      <c r="C328" s="4"/>
      <c r="D328" s="4" t="s">
        <v>13807</v>
      </c>
      <c r="E328" s="401" t="s">
        <v>11893</v>
      </c>
      <c r="F328" s="4" t="s">
        <v>11893</v>
      </c>
      <c r="G328" s="191">
        <v>2102</v>
      </c>
      <c r="H328" s="4" t="s">
        <v>1014</v>
      </c>
      <c r="I328" s="6" t="s">
        <v>2024</v>
      </c>
    </row>
    <row r="329" spans="1:9" ht="30.6" x14ac:dyDescent="0.3">
      <c r="A329" s="3">
        <v>44959</v>
      </c>
      <c r="B329" s="4" t="s">
        <v>13808</v>
      </c>
      <c r="C329" s="4"/>
      <c r="D329" s="4" t="s">
        <v>13809</v>
      </c>
      <c r="E329" s="401" t="s">
        <v>11167</v>
      </c>
      <c r="F329" s="4" t="s">
        <v>11167</v>
      </c>
      <c r="G329" s="191">
        <v>1454</v>
      </c>
      <c r="H329" s="4" t="s">
        <v>1014</v>
      </c>
      <c r="I329" s="6" t="s">
        <v>2024</v>
      </c>
    </row>
    <row r="330" spans="1:9" ht="71.400000000000006" x14ac:dyDescent="0.3">
      <c r="A330" s="3">
        <v>44959</v>
      </c>
      <c r="B330" s="4" t="s">
        <v>13810</v>
      </c>
      <c r="C330" s="4"/>
      <c r="D330" s="4" t="s">
        <v>13811</v>
      </c>
      <c r="E330" s="401" t="s">
        <v>13812</v>
      </c>
      <c r="F330" s="4" t="s">
        <v>11893</v>
      </c>
      <c r="G330" s="191">
        <v>512</v>
      </c>
      <c r="H330" s="4" t="s">
        <v>1014</v>
      </c>
      <c r="I330" s="6" t="s">
        <v>2024</v>
      </c>
    </row>
    <row r="331" spans="1:9" ht="20.399999999999999" x14ac:dyDescent="0.3">
      <c r="A331" s="3">
        <v>44959</v>
      </c>
      <c r="B331" s="4" t="s">
        <v>13813</v>
      </c>
      <c r="C331" s="4"/>
      <c r="D331" s="4" t="s">
        <v>13814</v>
      </c>
      <c r="E331" s="401" t="s">
        <v>11170</v>
      </c>
      <c r="F331" s="4" t="s">
        <v>8854</v>
      </c>
      <c r="G331" s="191">
        <v>460</v>
      </c>
      <c r="H331" s="4" t="s">
        <v>1014</v>
      </c>
      <c r="I331" s="6" t="s">
        <v>2024</v>
      </c>
    </row>
    <row r="332" spans="1:9" ht="81.599999999999994" x14ac:dyDescent="0.3">
      <c r="A332" s="3">
        <v>44959</v>
      </c>
      <c r="B332" s="4" t="s">
        <v>13815</v>
      </c>
      <c r="C332" s="4"/>
      <c r="D332" s="4" t="s">
        <v>13816</v>
      </c>
      <c r="E332" s="401" t="s">
        <v>13817</v>
      </c>
      <c r="F332" s="4" t="s">
        <v>13818</v>
      </c>
      <c r="G332" s="191">
        <v>3062</v>
      </c>
      <c r="H332" s="4" t="s">
        <v>5811</v>
      </c>
      <c r="I332" s="6" t="s">
        <v>2024</v>
      </c>
    </row>
    <row r="333" spans="1:9" ht="20.399999999999999" x14ac:dyDescent="0.3">
      <c r="A333" s="3">
        <v>44959</v>
      </c>
      <c r="B333" s="4" t="s">
        <v>13819</v>
      </c>
      <c r="C333" s="4"/>
      <c r="D333" s="4" t="s">
        <v>13820</v>
      </c>
      <c r="E333" s="401" t="s">
        <v>8860</v>
      </c>
      <c r="F333" s="4" t="s">
        <v>10582</v>
      </c>
      <c r="G333" s="191">
        <v>392</v>
      </c>
      <c r="H333" s="4" t="s">
        <v>1014</v>
      </c>
      <c r="I333" s="6" t="s">
        <v>2024</v>
      </c>
    </row>
    <row r="334" spans="1:9" ht="20.399999999999999" x14ac:dyDescent="0.3">
      <c r="A334" s="3">
        <v>44959</v>
      </c>
      <c r="B334" s="4" t="s">
        <v>13821</v>
      </c>
      <c r="C334" s="4"/>
      <c r="D334" s="4" t="s">
        <v>13822</v>
      </c>
      <c r="E334" s="401" t="s">
        <v>8857</v>
      </c>
      <c r="F334" s="4" t="s">
        <v>8857</v>
      </c>
      <c r="G334" s="191">
        <v>3687.34</v>
      </c>
      <c r="H334" s="4" t="s">
        <v>1025</v>
      </c>
      <c r="I334" s="6" t="s">
        <v>2024</v>
      </c>
    </row>
    <row r="335" spans="1:9" ht="20.399999999999999" x14ac:dyDescent="0.3">
      <c r="A335" s="3">
        <v>44959</v>
      </c>
      <c r="B335" s="4" t="s">
        <v>13823</v>
      </c>
      <c r="C335" s="4"/>
      <c r="D335" s="4" t="s">
        <v>13824</v>
      </c>
      <c r="E335" s="401" t="s">
        <v>8860</v>
      </c>
      <c r="F335" s="4" t="s">
        <v>10591</v>
      </c>
      <c r="G335" s="191">
        <v>2791</v>
      </c>
      <c r="H335" s="4" t="s">
        <v>1014</v>
      </c>
      <c r="I335" s="6" t="s">
        <v>2024</v>
      </c>
    </row>
    <row r="336" spans="1:9" ht="30.6" x14ac:dyDescent="0.3">
      <c r="A336" s="3">
        <v>44959</v>
      </c>
      <c r="B336" s="4" t="s">
        <v>13825</v>
      </c>
      <c r="C336" s="4"/>
      <c r="D336" s="4" t="s">
        <v>13826</v>
      </c>
      <c r="E336" s="401" t="s">
        <v>9755</v>
      </c>
      <c r="F336" s="4" t="s">
        <v>9755</v>
      </c>
      <c r="G336" s="191">
        <v>90.095200000000006</v>
      </c>
      <c r="H336" s="4" t="s">
        <v>1014</v>
      </c>
      <c r="I336" s="6" t="s">
        <v>2024</v>
      </c>
    </row>
    <row r="337" spans="1:9" ht="20.399999999999999" x14ac:dyDescent="0.3">
      <c r="A337" s="3">
        <v>44959</v>
      </c>
      <c r="B337" s="4" t="s">
        <v>13827</v>
      </c>
      <c r="C337" s="4"/>
      <c r="D337" s="4" t="s">
        <v>13828</v>
      </c>
      <c r="E337" s="401" t="s">
        <v>10600</v>
      </c>
      <c r="F337" s="4" t="s">
        <v>10600</v>
      </c>
      <c r="G337" s="191">
        <v>463</v>
      </c>
      <c r="H337" s="4" t="s">
        <v>1014</v>
      </c>
      <c r="I337" s="6" t="s">
        <v>2024</v>
      </c>
    </row>
    <row r="338" spans="1:9" ht="20.399999999999999" x14ac:dyDescent="0.3">
      <c r="A338" s="3">
        <v>44959</v>
      </c>
      <c r="B338" s="4" t="s">
        <v>13829</v>
      </c>
      <c r="C338" s="4"/>
      <c r="D338" s="4" t="s">
        <v>13830</v>
      </c>
      <c r="E338" s="401" t="s">
        <v>10599</v>
      </c>
      <c r="F338" s="4" t="s">
        <v>10600</v>
      </c>
      <c r="G338" s="191">
        <v>785</v>
      </c>
      <c r="H338" s="4" t="s">
        <v>1014</v>
      </c>
      <c r="I338" s="6" t="s">
        <v>2024</v>
      </c>
    </row>
    <row r="339" spans="1:9" ht="30.6" x14ac:dyDescent="0.3">
      <c r="A339" s="3">
        <v>44959</v>
      </c>
      <c r="B339" s="4" t="s">
        <v>13831</v>
      </c>
      <c r="C339" s="4"/>
      <c r="D339" s="4" t="s">
        <v>13832</v>
      </c>
      <c r="E339" s="401" t="s">
        <v>9755</v>
      </c>
      <c r="F339" s="4" t="s">
        <v>9755</v>
      </c>
      <c r="G339" s="191">
        <v>5928</v>
      </c>
      <c r="H339" s="4" t="s">
        <v>1014</v>
      </c>
      <c r="I339" s="6" t="s">
        <v>2024</v>
      </c>
    </row>
    <row r="340" spans="1:9" ht="20.399999999999999" x14ac:dyDescent="0.3">
      <c r="A340" s="3">
        <v>44959</v>
      </c>
      <c r="B340" s="4" t="s">
        <v>13833</v>
      </c>
      <c r="C340" s="4" t="s">
        <v>11919</v>
      </c>
      <c r="D340" s="4" t="s">
        <v>13834</v>
      </c>
      <c r="E340" s="401" t="s">
        <v>10608</v>
      </c>
      <c r="F340" s="4" t="s">
        <v>10608</v>
      </c>
      <c r="G340" s="191">
        <v>7420</v>
      </c>
      <c r="H340" s="4" t="s">
        <v>1014</v>
      </c>
      <c r="I340" s="6" t="s">
        <v>2024</v>
      </c>
    </row>
    <row r="341" spans="1:9" ht="20.399999999999999" x14ac:dyDescent="0.3">
      <c r="A341" s="3">
        <v>44959</v>
      </c>
      <c r="B341" s="4" t="s">
        <v>13835</v>
      </c>
      <c r="C341" s="4"/>
      <c r="D341" s="4" t="s">
        <v>13836</v>
      </c>
      <c r="E341" s="401" t="s">
        <v>13837</v>
      </c>
      <c r="F341" s="4" t="s">
        <v>13837</v>
      </c>
      <c r="G341" s="191">
        <v>1767.14</v>
      </c>
      <c r="H341" s="4" t="s">
        <v>5820</v>
      </c>
      <c r="I341" s="6" t="s">
        <v>2024</v>
      </c>
    </row>
    <row r="342" spans="1:9" ht="61.2" x14ac:dyDescent="0.3">
      <c r="A342" s="3">
        <v>44959</v>
      </c>
      <c r="B342" s="4" t="s">
        <v>13838</v>
      </c>
      <c r="C342" s="4"/>
      <c r="D342" s="4" t="s">
        <v>13839</v>
      </c>
      <c r="E342" s="401" t="s">
        <v>11211</v>
      </c>
      <c r="F342" s="4" t="s">
        <v>10637</v>
      </c>
      <c r="G342" s="191">
        <v>16481</v>
      </c>
      <c r="H342" s="4" t="s">
        <v>1014</v>
      </c>
      <c r="I342" s="6" t="s">
        <v>2024</v>
      </c>
    </row>
    <row r="343" spans="1:9" ht="30.6" x14ac:dyDescent="0.3">
      <c r="A343" s="3">
        <v>44959</v>
      </c>
      <c r="B343" s="4" t="s">
        <v>13840</v>
      </c>
      <c r="C343" s="4"/>
      <c r="D343" s="4" t="s">
        <v>13841</v>
      </c>
      <c r="E343" s="401" t="s">
        <v>9778</v>
      </c>
      <c r="F343" s="4" t="s">
        <v>9778</v>
      </c>
      <c r="G343" s="191">
        <v>6629</v>
      </c>
      <c r="H343" s="4" t="s">
        <v>1014</v>
      </c>
      <c r="I343" s="6" t="s">
        <v>2024</v>
      </c>
    </row>
    <row r="344" spans="1:9" ht="20.399999999999999" x14ac:dyDescent="0.3">
      <c r="A344" s="3">
        <v>44959</v>
      </c>
      <c r="B344" s="16" t="s">
        <v>13842</v>
      </c>
      <c r="C344" s="16"/>
      <c r="D344" s="16" t="s">
        <v>13843</v>
      </c>
      <c r="E344" s="402" t="s">
        <v>13844</v>
      </c>
      <c r="F344" s="16" t="s">
        <v>13845</v>
      </c>
      <c r="G344" s="17">
        <v>332</v>
      </c>
      <c r="H344" s="16" t="s">
        <v>1014</v>
      </c>
      <c r="I344" s="6" t="s">
        <v>2024</v>
      </c>
    </row>
    <row r="345" spans="1:9" ht="20.399999999999999" x14ac:dyDescent="0.3">
      <c r="A345" s="3">
        <v>44959</v>
      </c>
      <c r="B345" s="4" t="s">
        <v>13846</v>
      </c>
      <c r="C345" s="4"/>
      <c r="D345" s="4" t="s">
        <v>13847</v>
      </c>
      <c r="E345" s="401" t="s">
        <v>13848</v>
      </c>
      <c r="F345" s="4" t="s">
        <v>13848</v>
      </c>
      <c r="G345" s="191">
        <v>366</v>
      </c>
      <c r="H345" s="4" t="s">
        <v>1014</v>
      </c>
      <c r="I345" s="6" t="s">
        <v>2024</v>
      </c>
    </row>
    <row r="346" spans="1:9" ht="61.2" x14ac:dyDescent="0.3">
      <c r="A346" s="3">
        <v>44959</v>
      </c>
      <c r="B346" s="4" t="s">
        <v>13849</v>
      </c>
      <c r="C346" s="4" t="s">
        <v>13850</v>
      </c>
      <c r="D346" s="4" t="s">
        <v>13851</v>
      </c>
      <c r="E346" s="401" t="s">
        <v>13852</v>
      </c>
      <c r="F346" s="4" t="s">
        <v>13853</v>
      </c>
      <c r="G346" s="191">
        <v>18785</v>
      </c>
      <c r="H346" s="4" t="s">
        <v>3625</v>
      </c>
      <c r="I346" s="6" t="s">
        <v>2024</v>
      </c>
    </row>
    <row r="347" spans="1:9" ht="20.399999999999999" x14ac:dyDescent="0.3">
      <c r="A347" s="3">
        <v>44959</v>
      </c>
      <c r="B347" s="4" t="s">
        <v>13854</v>
      </c>
      <c r="C347" s="4"/>
      <c r="D347" s="4" t="s">
        <v>13855</v>
      </c>
      <c r="E347" s="401" t="s">
        <v>13856</v>
      </c>
      <c r="F347" s="4" t="s">
        <v>10637</v>
      </c>
      <c r="G347" s="191">
        <v>11836</v>
      </c>
      <c r="H347" s="4" t="s">
        <v>1014</v>
      </c>
      <c r="I347" s="6" t="s">
        <v>2024</v>
      </c>
    </row>
    <row r="348" spans="1:9" ht="20.399999999999999" x14ac:dyDescent="0.3">
      <c r="A348" s="3">
        <v>44959</v>
      </c>
      <c r="B348" s="4" t="s">
        <v>13857</v>
      </c>
      <c r="C348" s="4"/>
      <c r="D348" s="4" t="s">
        <v>13858</v>
      </c>
      <c r="E348" s="401" t="s">
        <v>13859</v>
      </c>
      <c r="F348" s="4" t="s">
        <v>13859</v>
      </c>
      <c r="G348" s="191">
        <v>72</v>
      </c>
      <c r="H348" s="4" t="s">
        <v>1014</v>
      </c>
      <c r="I348" s="6" t="s">
        <v>2024</v>
      </c>
    </row>
    <row r="349" spans="1:9" ht="40.799999999999997" x14ac:dyDescent="0.3">
      <c r="A349" s="3">
        <v>44959</v>
      </c>
      <c r="B349" s="4" t="s">
        <v>13857</v>
      </c>
      <c r="C349" s="4"/>
      <c r="D349" s="4" t="s">
        <v>13860</v>
      </c>
      <c r="E349" s="401" t="s">
        <v>13861</v>
      </c>
      <c r="F349" s="4" t="s">
        <v>13859</v>
      </c>
      <c r="G349" s="191">
        <v>506</v>
      </c>
      <c r="H349" s="4" t="s">
        <v>1014</v>
      </c>
      <c r="I349" s="6" t="s">
        <v>2024</v>
      </c>
    </row>
    <row r="350" spans="1:9" ht="20.399999999999999" x14ac:dyDescent="0.3">
      <c r="A350" s="3">
        <v>44959</v>
      </c>
      <c r="B350" s="4" t="s">
        <v>13862</v>
      </c>
      <c r="C350" s="4"/>
      <c r="D350" s="4" t="s">
        <v>13863</v>
      </c>
      <c r="E350" s="401" t="s">
        <v>13864</v>
      </c>
      <c r="F350" s="4" t="s">
        <v>13059</v>
      </c>
      <c r="G350" s="191">
        <v>282</v>
      </c>
      <c r="H350" s="4" t="s">
        <v>1014</v>
      </c>
      <c r="I350" s="6" t="s">
        <v>2024</v>
      </c>
    </row>
    <row r="351" spans="1:9" ht="20.399999999999999" x14ac:dyDescent="0.3">
      <c r="A351" s="3">
        <v>44959</v>
      </c>
      <c r="B351" s="4" t="s">
        <v>13865</v>
      </c>
      <c r="C351" s="4"/>
      <c r="D351" s="4" t="s">
        <v>13866</v>
      </c>
      <c r="E351" s="401" t="s">
        <v>11221</v>
      </c>
      <c r="F351" s="4" t="s">
        <v>9798</v>
      </c>
      <c r="G351" s="191">
        <v>691</v>
      </c>
      <c r="H351" s="4" t="s">
        <v>1025</v>
      </c>
      <c r="I351" s="6" t="s">
        <v>2024</v>
      </c>
    </row>
    <row r="352" spans="1:9" ht="20.399999999999999" x14ac:dyDescent="0.3">
      <c r="A352" s="3">
        <v>44959</v>
      </c>
      <c r="B352" s="4" t="s">
        <v>13867</v>
      </c>
      <c r="C352" s="4"/>
      <c r="D352" s="4" t="s">
        <v>13868</v>
      </c>
      <c r="E352" s="401" t="s">
        <v>8885</v>
      </c>
      <c r="F352" s="4" t="s">
        <v>8885</v>
      </c>
      <c r="G352" s="191">
        <v>75.900000000000006</v>
      </c>
      <c r="H352" s="4" t="s">
        <v>10654</v>
      </c>
      <c r="I352" s="6" t="s">
        <v>2024</v>
      </c>
    </row>
    <row r="353" spans="1:9" ht="20.399999999999999" x14ac:dyDescent="0.3">
      <c r="A353" s="3">
        <v>44959</v>
      </c>
      <c r="B353" s="4" t="s">
        <v>13869</v>
      </c>
      <c r="C353" s="4"/>
      <c r="D353" s="4" t="s">
        <v>13870</v>
      </c>
      <c r="E353" s="401" t="s">
        <v>9812</v>
      </c>
      <c r="F353" s="4" t="s">
        <v>9812</v>
      </c>
      <c r="G353" s="191">
        <v>6076</v>
      </c>
      <c r="H353" s="4" t="s">
        <v>1014</v>
      </c>
      <c r="I353" s="6" t="s">
        <v>2024</v>
      </c>
    </row>
    <row r="354" spans="1:9" ht="30.6" x14ac:dyDescent="0.3">
      <c r="A354" s="3">
        <v>44959</v>
      </c>
      <c r="B354" s="4" t="s">
        <v>13871</v>
      </c>
      <c r="C354" s="4"/>
      <c r="D354" s="4" t="s">
        <v>13872</v>
      </c>
      <c r="E354" s="401" t="s">
        <v>13873</v>
      </c>
      <c r="F354" s="4" t="s">
        <v>13874</v>
      </c>
      <c r="G354" s="191">
        <v>11165</v>
      </c>
      <c r="H354" s="4" t="s">
        <v>1014</v>
      </c>
      <c r="I354" s="6" t="s">
        <v>2024</v>
      </c>
    </row>
    <row r="355" spans="1:9" ht="20.399999999999999" x14ac:dyDescent="0.3">
      <c r="A355" s="3">
        <v>44959</v>
      </c>
      <c r="B355" s="4" t="s">
        <v>13875</v>
      </c>
      <c r="C355" s="4"/>
      <c r="D355" s="4" t="s">
        <v>13876</v>
      </c>
      <c r="E355" s="401" t="s">
        <v>13084</v>
      </c>
      <c r="F355" s="4" t="s">
        <v>13877</v>
      </c>
      <c r="G355" s="191">
        <v>7200</v>
      </c>
      <c r="H355" s="4" t="s">
        <v>1014</v>
      </c>
      <c r="I355" s="6" t="s">
        <v>2024</v>
      </c>
    </row>
    <row r="356" spans="1:9" ht="20.399999999999999" x14ac:dyDescent="0.3">
      <c r="A356" s="3">
        <v>44959</v>
      </c>
      <c r="B356" s="4" t="s">
        <v>13878</v>
      </c>
      <c r="C356" s="4"/>
      <c r="D356" s="4" t="s">
        <v>13879</v>
      </c>
      <c r="E356" s="401" t="s">
        <v>13880</v>
      </c>
      <c r="F356" s="4" t="s">
        <v>13880</v>
      </c>
      <c r="G356" s="191">
        <v>113.15</v>
      </c>
      <c r="H356" s="4" t="s">
        <v>1014</v>
      </c>
      <c r="I356" s="6" t="s">
        <v>2024</v>
      </c>
    </row>
    <row r="357" spans="1:9" ht="20.399999999999999" x14ac:dyDescent="0.3">
      <c r="A357" s="3">
        <v>44959</v>
      </c>
      <c r="B357" s="4" t="s">
        <v>13881</v>
      </c>
      <c r="C357" s="4"/>
      <c r="D357" s="4" t="s">
        <v>13882</v>
      </c>
      <c r="E357" s="401" t="s">
        <v>10666</v>
      </c>
      <c r="F357" s="4" t="s">
        <v>10666</v>
      </c>
      <c r="G357" s="191">
        <v>600</v>
      </c>
      <c r="H357" s="4" t="s">
        <v>1014</v>
      </c>
      <c r="I357" s="6" t="s">
        <v>2024</v>
      </c>
    </row>
    <row r="358" spans="1:9" ht="40.799999999999997" x14ac:dyDescent="0.3">
      <c r="A358" s="3">
        <v>44959</v>
      </c>
      <c r="B358" s="4" t="s">
        <v>13883</v>
      </c>
      <c r="C358" s="4"/>
      <c r="D358" s="4" t="s">
        <v>13884</v>
      </c>
      <c r="E358" s="401" t="s">
        <v>13090</v>
      </c>
      <c r="F358" s="4" t="s">
        <v>13090</v>
      </c>
      <c r="G358" s="191">
        <v>192</v>
      </c>
      <c r="H358" s="4" t="s">
        <v>1014</v>
      </c>
      <c r="I358" s="6" t="s">
        <v>2024</v>
      </c>
    </row>
    <row r="361" spans="1:9" x14ac:dyDescent="0.3">
      <c r="A361" s="2" t="s">
        <v>13885</v>
      </c>
    </row>
    <row r="362" spans="1:9" ht="20.399999999999999" x14ac:dyDescent="0.3">
      <c r="A362" s="3">
        <v>44959</v>
      </c>
      <c r="B362" s="4" t="s">
        <v>13886</v>
      </c>
      <c r="C362" s="4"/>
      <c r="D362" s="4" t="s">
        <v>13887</v>
      </c>
      <c r="E362" s="4" t="s">
        <v>13805</v>
      </c>
      <c r="F362" s="4" t="s">
        <v>8854</v>
      </c>
      <c r="G362" s="191">
        <v>1868</v>
      </c>
      <c r="H362" s="4" t="s">
        <v>1014</v>
      </c>
      <c r="I362" s="6" t="s">
        <v>2024</v>
      </c>
    </row>
    <row r="363" spans="1:9" ht="20.399999999999999" x14ac:dyDescent="0.3">
      <c r="A363" s="3">
        <v>44959</v>
      </c>
      <c r="B363" s="4" t="s">
        <v>13888</v>
      </c>
      <c r="C363" s="4"/>
      <c r="D363" s="4" t="s">
        <v>13889</v>
      </c>
      <c r="E363" s="4" t="s">
        <v>10618</v>
      </c>
      <c r="F363" s="4" t="s">
        <v>10619</v>
      </c>
      <c r="G363" s="191">
        <v>6097</v>
      </c>
      <c r="H363" s="4" t="s">
        <v>1014</v>
      </c>
      <c r="I363" s="6" t="s">
        <v>2024</v>
      </c>
    </row>
    <row r="364" spans="1:9" ht="20.399999999999999" x14ac:dyDescent="0.3">
      <c r="A364" s="3">
        <v>44959</v>
      </c>
      <c r="B364" s="4" t="s">
        <v>13890</v>
      </c>
      <c r="C364" s="4"/>
      <c r="D364" s="4" t="s">
        <v>13891</v>
      </c>
      <c r="E364" s="4" t="s">
        <v>10619</v>
      </c>
      <c r="F364" s="4" t="s">
        <v>10619</v>
      </c>
      <c r="G364" s="191">
        <v>6159</v>
      </c>
      <c r="H364" s="4" t="s">
        <v>1014</v>
      </c>
      <c r="I364" s="6" t="s">
        <v>2024</v>
      </c>
    </row>
    <row r="366" spans="1:9" x14ac:dyDescent="0.3">
      <c r="A366" s="2" t="s">
        <v>14850</v>
      </c>
    </row>
    <row r="368" spans="1:9" ht="20.399999999999999" x14ac:dyDescent="0.3">
      <c r="A368" s="3">
        <v>44994</v>
      </c>
      <c r="B368" s="4" t="s">
        <v>14851</v>
      </c>
      <c r="C368" s="4"/>
      <c r="D368" s="4" t="s">
        <v>14896</v>
      </c>
      <c r="E368" s="517" t="s">
        <v>14897</v>
      </c>
      <c r="F368" s="4" t="s">
        <v>14897</v>
      </c>
      <c r="G368" s="191">
        <v>10993.5</v>
      </c>
      <c r="H368" s="4" t="s">
        <v>1014</v>
      </c>
      <c r="I368" s="6" t="s">
        <v>2024</v>
      </c>
    </row>
    <row r="369" spans="1:9" ht="20.399999999999999" x14ac:dyDescent="0.3">
      <c r="A369" s="3">
        <v>44994</v>
      </c>
      <c r="B369" s="4" t="s">
        <v>14852</v>
      </c>
      <c r="C369" s="4"/>
      <c r="D369" s="4" t="s">
        <v>14898</v>
      </c>
      <c r="E369" s="517" t="s">
        <v>13059</v>
      </c>
      <c r="F369" s="4" t="s">
        <v>13864</v>
      </c>
      <c r="G369" s="191">
        <v>141</v>
      </c>
      <c r="H369" s="4" t="s">
        <v>1014</v>
      </c>
      <c r="I369" s="6" t="s">
        <v>2024</v>
      </c>
    </row>
    <row r="370" spans="1:9" ht="20.399999999999999" x14ac:dyDescent="0.3">
      <c r="A370" s="3">
        <v>44994</v>
      </c>
      <c r="B370" s="4" t="s">
        <v>14853</v>
      </c>
      <c r="C370" s="4"/>
      <c r="D370" s="4" t="s">
        <v>14899</v>
      </c>
      <c r="E370" s="517" t="s">
        <v>8860</v>
      </c>
      <c r="F370" s="4" t="s">
        <v>14900</v>
      </c>
      <c r="G370" s="191">
        <v>4176</v>
      </c>
      <c r="H370" s="4" t="s">
        <v>1014</v>
      </c>
      <c r="I370" s="6" t="s">
        <v>2024</v>
      </c>
    </row>
    <row r="371" spans="1:9" ht="20.399999999999999" x14ac:dyDescent="0.3">
      <c r="A371" s="3">
        <v>44994</v>
      </c>
      <c r="B371" s="4" t="s">
        <v>14854</v>
      </c>
      <c r="C371" s="4"/>
      <c r="D371" s="4" t="s">
        <v>14901</v>
      </c>
      <c r="E371" s="517" t="s">
        <v>8860</v>
      </c>
      <c r="F371" s="4" t="s">
        <v>8860</v>
      </c>
      <c r="G371" s="191">
        <v>156</v>
      </c>
      <c r="H371" s="4" t="s">
        <v>1014</v>
      </c>
      <c r="I371" s="6" t="s">
        <v>2024</v>
      </c>
    </row>
    <row r="372" spans="1:9" ht="30.6" x14ac:dyDescent="0.3">
      <c r="A372" s="3">
        <v>44994</v>
      </c>
      <c r="B372" s="4" t="s">
        <v>14855</v>
      </c>
      <c r="C372" s="4"/>
      <c r="D372" s="4" t="s">
        <v>14902</v>
      </c>
      <c r="E372" s="517" t="s">
        <v>11179</v>
      </c>
      <c r="F372" s="4" t="s">
        <v>11179</v>
      </c>
      <c r="G372" s="191">
        <v>20636.77</v>
      </c>
      <c r="H372" s="4" t="s">
        <v>2549</v>
      </c>
      <c r="I372" s="6" t="s">
        <v>2024</v>
      </c>
    </row>
    <row r="373" spans="1:9" ht="20.399999999999999" x14ac:dyDescent="0.3">
      <c r="A373" s="3">
        <v>44994</v>
      </c>
      <c r="B373" s="4" t="s">
        <v>14856</v>
      </c>
      <c r="C373" s="4"/>
      <c r="D373" s="4" t="s">
        <v>14903</v>
      </c>
      <c r="E373" s="517" t="s">
        <v>11917</v>
      </c>
      <c r="F373" s="4" t="s">
        <v>10600</v>
      </c>
      <c r="G373" s="191">
        <v>195</v>
      </c>
      <c r="H373" s="4" t="s">
        <v>1014</v>
      </c>
      <c r="I373" s="6" t="s">
        <v>2024</v>
      </c>
    </row>
    <row r="374" spans="1:9" ht="20.399999999999999" x14ac:dyDescent="0.3">
      <c r="A374" s="3">
        <v>44994</v>
      </c>
      <c r="B374" s="4" t="s">
        <v>14857</v>
      </c>
      <c r="C374" s="4"/>
      <c r="D374" s="4" t="s">
        <v>14904</v>
      </c>
      <c r="E374" s="517" t="s">
        <v>14905</v>
      </c>
      <c r="F374" s="4" t="s">
        <v>14905</v>
      </c>
      <c r="G374" s="191">
        <v>273.39999999999998</v>
      </c>
      <c r="H374" s="4" t="s">
        <v>1014</v>
      </c>
      <c r="I374" s="6" t="s">
        <v>2024</v>
      </c>
    </row>
    <row r="375" spans="1:9" ht="20.399999999999999" x14ac:dyDescent="0.3">
      <c r="A375" s="3">
        <v>44994</v>
      </c>
      <c r="B375" s="4" t="s">
        <v>14858</v>
      </c>
      <c r="C375" s="4"/>
      <c r="D375" s="4" t="s">
        <v>14906</v>
      </c>
      <c r="E375" s="517" t="s">
        <v>11916</v>
      </c>
      <c r="F375" s="4" t="s">
        <v>10599</v>
      </c>
      <c r="G375" s="191">
        <v>108.75</v>
      </c>
      <c r="H375" s="4" t="s">
        <v>1014</v>
      </c>
      <c r="I375" s="6" t="s">
        <v>2024</v>
      </c>
    </row>
    <row r="376" spans="1:9" ht="20.399999999999999" x14ac:dyDescent="0.3">
      <c r="A376" s="3">
        <v>44994</v>
      </c>
      <c r="B376" s="4" t="s">
        <v>14859</v>
      </c>
      <c r="C376" s="4"/>
      <c r="D376" s="4" t="s">
        <v>14907</v>
      </c>
      <c r="E376" s="517" t="s">
        <v>11916</v>
      </c>
      <c r="F376" s="4" t="s">
        <v>10599</v>
      </c>
      <c r="G376" s="191">
        <v>108.75</v>
      </c>
      <c r="H376" s="4" t="s">
        <v>1014</v>
      </c>
      <c r="I376" s="6" t="s">
        <v>2024</v>
      </c>
    </row>
    <row r="377" spans="1:9" ht="20.399999999999999" x14ac:dyDescent="0.3">
      <c r="A377" s="3">
        <v>44994</v>
      </c>
      <c r="B377" s="4" t="s">
        <v>14860</v>
      </c>
      <c r="C377" s="4"/>
      <c r="D377" s="4" t="s">
        <v>14908</v>
      </c>
      <c r="E377" s="517" t="s">
        <v>12997</v>
      </c>
      <c r="F377" s="4" t="s">
        <v>12997</v>
      </c>
      <c r="G377" s="191">
        <v>186.91</v>
      </c>
      <c r="H377" s="4" t="s">
        <v>10654</v>
      </c>
      <c r="I377" s="6" t="s">
        <v>2024</v>
      </c>
    </row>
    <row r="378" spans="1:9" ht="51" x14ac:dyDescent="0.3">
      <c r="A378" s="3">
        <v>44994</v>
      </c>
      <c r="B378" s="4" t="s">
        <v>14861</v>
      </c>
      <c r="C378" s="4"/>
      <c r="D378" s="4" t="s">
        <v>14909</v>
      </c>
      <c r="E378" s="517" t="s">
        <v>11913</v>
      </c>
      <c r="F378" s="4" t="s">
        <v>9755</v>
      </c>
      <c r="G378" s="191">
        <v>7894</v>
      </c>
      <c r="H378" s="4" t="s">
        <v>1014</v>
      </c>
      <c r="I378" s="6" t="s">
        <v>2024</v>
      </c>
    </row>
    <row r="379" spans="1:9" ht="20.399999999999999" x14ac:dyDescent="0.3">
      <c r="A379" s="3">
        <v>44994</v>
      </c>
      <c r="B379" s="4" t="s">
        <v>14862</v>
      </c>
      <c r="C379" s="4"/>
      <c r="D379" s="4" t="s">
        <v>14910</v>
      </c>
      <c r="E379" s="517" t="s">
        <v>14911</v>
      </c>
      <c r="F379" s="4" t="s">
        <v>14911</v>
      </c>
      <c r="G379" s="191">
        <v>551</v>
      </c>
      <c r="H379" s="4" t="s">
        <v>1014</v>
      </c>
      <c r="I379" s="6" t="s">
        <v>2024</v>
      </c>
    </row>
    <row r="380" spans="1:9" ht="30.6" x14ac:dyDescent="0.3">
      <c r="A380" s="3">
        <v>44994</v>
      </c>
      <c r="B380" s="4" t="s">
        <v>14863</v>
      </c>
      <c r="C380" s="4"/>
      <c r="D380" s="4" t="s">
        <v>14912</v>
      </c>
      <c r="E380" s="517" t="s">
        <v>14913</v>
      </c>
      <c r="F380" s="4" t="s">
        <v>14914</v>
      </c>
      <c r="G380" s="191">
        <v>8344</v>
      </c>
      <c r="H380" s="4" t="s">
        <v>1014</v>
      </c>
      <c r="I380" s="6" t="s">
        <v>2024</v>
      </c>
    </row>
    <row r="381" spans="1:9" ht="30.6" x14ac:dyDescent="0.3">
      <c r="A381" s="3">
        <v>44994</v>
      </c>
      <c r="B381" s="4" t="s">
        <v>14864</v>
      </c>
      <c r="C381" s="4"/>
      <c r="D381" s="4" t="s">
        <v>14915</v>
      </c>
      <c r="E381" s="517" t="s">
        <v>9755</v>
      </c>
      <c r="F381" s="4" t="s">
        <v>9755</v>
      </c>
      <c r="G381" s="191">
        <v>918.9</v>
      </c>
      <c r="H381" s="4" t="s">
        <v>1014</v>
      </c>
      <c r="I381" s="6" t="s">
        <v>2024</v>
      </c>
    </row>
    <row r="382" spans="1:9" ht="30.6" x14ac:dyDescent="0.3">
      <c r="A382" s="3">
        <v>44994</v>
      </c>
      <c r="B382" s="4" t="s">
        <v>14865</v>
      </c>
      <c r="C382" s="4"/>
      <c r="D382" s="4" t="s">
        <v>14916</v>
      </c>
      <c r="E382" s="517" t="s">
        <v>9755</v>
      </c>
      <c r="F382" s="4" t="s">
        <v>9755</v>
      </c>
      <c r="G382" s="191">
        <v>918.9</v>
      </c>
      <c r="H382" s="4" t="s">
        <v>1014</v>
      </c>
      <c r="I382" s="6" t="s">
        <v>2024</v>
      </c>
    </row>
    <row r="383" spans="1:9" ht="30.6" x14ac:dyDescent="0.3">
      <c r="A383" s="3">
        <v>44994</v>
      </c>
      <c r="B383" s="4" t="s">
        <v>14866</v>
      </c>
      <c r="C383" s="4"/>
      <c r="D383" s="4" t="s">
        <v>14917</v>
      </c>
      <c r="E383" s="517" t="s">
        <v>9755</v>
      </c>
      <c r="F383" s="4" t="s">
        <v>9755</v>
      </c>
      <c r="G383" s="191">
        <v>458.07900000000001</v>
      </c>
      <c r="H383" s="4" t="s">
        <v>1014</v>
      </c>
      <c r="I383" s="6" t="s">
        <v>2024</v>
      </c>
    </row>
    <row r="384" spans="1:9" ht="30.6" x14ac:dyDescent="0.3">
      <c r="A384" s="3">
        <v>44994</v>
      </c>
      <c r="B384" s="4" t="s">
        <v>14867</v>
      </c>
      <c r="C384" s="4"/>
      <c r="D384" s="4" t="s">
        <v>14918</v>
      </c>
      <c r="E384" s="517" t="s">
        <v>9755</v>
      </c>
      <c r="F384" s="4" t="s">
        <v>9755</v>
      </c>
      <c r="G384" s="191">
        <v>458.07900000000001</v>
      </c>
      <c r="H384" s="4" t="s">
        <v>1014</v>
      </c>
      <c r="I384" s="6" t="s">
        <v>2024</v>
      </c>
    </row>
    <row r="385" spans="1:9" ht="30.6" x14ac:dyDescent="0.3">
      <c r="A385" s="3">
        <v>44994</v>
      </c>
      <c r="B385" s="4" t="s">
        <v>14868</v>
      </c>
      <c r="C385" s="4"/>
      <c r="D385" s="4" t="s">
        <v>14919</v>
      </c>
      <c r="E385" s="517" t="s">
        <v>14920</v>
      </c>
      <c r="F385" s="4" t="s">
        <v>14921</v>
      </c>
      <c r="G385" s="191">
        <v>1397</v>
      </c>
      <c r="H385" s="4" t="s">
        <v>1014</v>
      </c>
      <c r="I385" s="6" t="s">
        <v>2024</v>
      </c>
    </row>
    <row r="386" spans="1:9" ht="81.599999999999994" x14ac:dyDescent="0.3">
      <c r="A386" s="3">
        <v>44994</v>
      </c>
      <c r="B386" s="4" t="s">
        <v>14869</v>
      </c>
      <c r="C386" s="4"/>
      <c r="D386" s="4" t="s">
        <v>14922</v>
      </c>
      <c r="E386" s="517" t="s">
        <v>11928</v>
      </c>
      <c r="F386" s="4" t="s">
        <v>14921</v>
      </c>
      <c r="G386" s="191">
        <v>5571</v>
      </c>
      <c r="H386" s="4" t="s">
        <v>1014</v>
      </c>
      <c r="I386" s="6" t="s">
        <v>2024</v>
      </c>
    </row>
    <row r="387" spans="1:9" ht="20.399999999999999" x14ac:dyDescent="0.3">
      <c r="A387" s="3">
        <v>44994</v>
      </c>
      <c r="B387" s="4" t="s">
        <v>14870</v>
      </c>
      <c r="C387" s="4"/>
      <c r="D387" s="4" t="s">
        <v>14923</v>
      </c>
      <c r="E387" s="517" t="s">
        <v>13837</v>
      </c>
      <c r="F387" s="4" t="s">
        <v>14924</v>
      </c>
      <c r="G387" s="191">
        <v>848</v>
      </c>
      <c r="H387" s="4" t="s">
        <v>1014</v>
      </c>
      <c r="I387" s="6" t="s">
        <v>2024</v>
      </c>
    </row>
    <row r="388" spans="1:9" ht="30.6" x14ac:dyDescent="0.3">
      <c r="A388" s="3">
        <v>44994</v>
      </c>
      <c r="B388" s="4" t="s">
        <v>14871</v>
      </c>
      <c r="C388" s="4"/>
      <c r="D388" s="4" t="s">
        <v>14925</v>
      </c>
      <c r="E388" s="517" t="s">
        <v>14926</v>
      </c>
      <c r="F388" s="4" t="s">
        <v>14926</v>
      </c>
      <c r="G388" s="191">
        <v>4220.74</v>
      </c>
      <c r="H388" s="4" t="s">
        <v>14927</v>
      </c>
      <c r="I388" s="6" t="s">
        <v>2024</v>
      </c>
    </row>
    <row r="389" spans="1:9" ht="61.2" x14ac:dyDescent="0.3">
      <c r="A389" s="3">
        <v>44994</v>
      </c>
      <c r="B389" s="4" t="s">
        <v>14872</v>
      </c>
      <c r="C389" s="4"/>
      <c r="D389" s="4" t="s">
        <v>14928</v>
      </c>
      <c r="E389" s="517" t="s">
        <v>14929</v>
      </c>
      <c r="F389" s="4" t="s">
        <v>14929</v>
      </c>
      <c r="G389" s="191">
        <v>13410</v>
      </c>
      <c r="H389" s="4" t="s">
        <v>1014</v>
      </c>
      <c r="I389" s="6" t="s">
        <v>2024</v>
      </c>
    </row>
    <row r="390" spans="1:9" ht="20.399999999999999" x14ac:dyDescent="0.3">
      <c r="A390" s="3">
        <v>44994</v>
      </c>
      <c r="B390" s="4" t="s">
        <v>14873</v>
      </c>
      <c r="C390" s="4"/>
      <c r="D390" s="4" t="s">
        <v>14930</v>
      </c>
      <c r="E390" s="517" t="s">
        <v>14931</v>
      </c>
      <c r="F390" s="4" t="s">
        <v>14931</v>
      </c>
      <c r="G390" s="191">
        <v>47</v>
      </c>
      <c r="H390" s="4" t="s">
        <v>1014</v>
      </c>
      <c r="I390" s="6" t="s">
        <v>2024</v>
      </c>
    </row>
    <row r="391" spans="1:9" ht="51" x14ac:dyDescent="0.3">
      <c r="A391" s="3">
        <v>44994</v>
      </c>
      <c r="B391" s="4" t="s">
        <v>14874</v>
      </c>
      <c r="C391" s="4"/>
      <c r="D391" s="4" t="s">
        <v>14932</v>
      </c>
      <c r="E391" s="517" t="s">
        <v>9794</v>
      </c>
      <c r="F391" s="4" t="s">
        <v>9794</v>
      </c>
      <c r="G391" s="191">
        <v>483.6</v>
      </c>
      <c r="H391" s="4" t="s">
        <v>14933</v>
      </c>
      <c r="I391" s="6" t="s">
        <v>2024</v>
      </c>
    </row>
    <row r="392" spans="1:9" ht="20.399999999999999" x14ac:dyDescent="0.3">
      <c r="A392" s="3">
        <v>44994</v>
      </c>
      <c r="B392" s="4" t="s">
        <v>14875</v>
      </c>
      <c r="C392" s="4"/>
      <c r="D392" s="4" t="s">
        <v>14934</v>
      </c>
      <c r="E392" s="517" t="s">
        <v>9798</v>
      </c>
      <c r="F392" s="4" t="s">
        <v>9798</v>
      </c>
      <c r="G392" s="191">
        <v>984</v>
      </c>
      <c r="H392" s="4" t="s">
        <v>1025</v>
      </c>
      <c r="I392" s="6" t="s">
        <v>2024</v>
      </c>
    </row>
    <row r="393" spans="1:9" ht="81.599999999999994" x14ac:dyDescent="0.3">
      <c r="A393" s="3">
        <v>44994</v>
      </c>
      <c r="B393" s="4" t="s">
        <v>14876</v>
      </c>
      <c r="C393" s="4"/>
      <c r="D393" s="4" t="s">
        <v>14935</v>
      </c>
      <c r="E393" s="517" t="s">
        <v>13817</v>
      </c>
      <c r="F393" s="4" t="s">
        <v>14936</v>
      </c>
      <c r="G393" s="191">
        <v>3200</v>
      </c>
      <c r="H393" s="4" t="s">
        <v>1014</v>
      </c>
      <c r="I393" s="6" t="s">
        <v>2024</v>
      </c>
    </row>
    <row r="394" spans="1:9" ht="20.399999999999999" x14ac:dyDescent="0.3">
      <c r="A394" s="3">
        <v>44994</v>
      </c>
      <c r="B394" s="4" t="s">
        <v>14877</v>
      </c>
      <c r="C394" s="4"/>
      <c r="D394" s="4" t="s">
        <v>14937</v>
      </c>
      <c r="E394" s="517" t="s">
        <v>13864</v>
      </c>
      <c r="F394" s="4" t="s">
        <v>13059</v>
      </c>
      <c r="G394" s="191">
        <v>141</v>
      </c>
      <c r="H394" s="4" t="s">
        <v>1014</v>
      </c>
      <c r="I394" s="6" t="s">
        <v>2024</v>
      </c>
    </row>
    <row r="395" spans="1:9" ht="20.399999999999999" x14ac:dyDescent="0.3">
      <c r="A395" s="3">
        <v>44994</v>
      </c>
      <c r="B395" s="4" t="s">
        <v>14878</v>
      </c>
      <c r="C395" s="4"/>
      <c r="D395" s="4" t="s">
        <v>14938</v>
      </c>
      <c r="E395" s="517" t="s">
        <v>13864</v>
      </c>
      <c r="F395" s="4" t="s">
        <v>14939</v>
      </c>
      <c r="G395" s="191">
        <v>310</v>
      </c>
      <c r="H395" s="4" t="s">
        <v>1014</v>
      </c>
      <c r="I395" s="6" t="s">
        <v>2024</v>
      </c>
    </row>
    <row r="396" spans="1:9" ht="20.399999999999999" x14ac:dyDescent="0.3">
      <c r="A396" s="3">
        <v>44994</v>
      </c>
      <c r="B396" s="4" t="s">
        <v>14879</v>
      </c>
      <c r="C396" s="4"/>
      <c r="D396" s="4" t="s">
        <v>14940</v>
      </c>
      <c r="E396" s="517" t="s">
        <v>14941</v>
      </c>
      <c r="F396" s="4" t="s">
        <v>14941</v>
      </c>
      <c r="G396" s="191">
        <v>896</v>
      </c>
      <c r="H396" s="4" t="s">
        <v>1025</v>
      </c>
      <c r="I396" s="6" t="s">
        <v>2024</v>
      </c>
    </row>
    <row r="397" spans="1:9" ht="20.399999999999999" x14ac:dyDescent="0.3">
      <c r="A397" s="3">
        <v>44994</v>
      </c>
      <c r="B397" s="4" t="s">
        <v>14880</v>
      </c>
      <c r="C397" s="4"/>
      <c r="D397" s="4" t="s">
        <v>14942</v>
      </c>
      <c r="E397" s="517" t="s">
        <v>8885</v>
      </c>
      <c r="F397" s="4" t="s">
        <v>8886</v>
      </c>
      <c r="G397" s="191">
        <v>6425</v>
      </c>
      <c r="H397" s="4" t="s">
        <v>1014</v>
      </c>
      <c r="I397" s="6" t="s">
        <v>2024</v>
      </c>
    </row>
    <row r="398" spans="1:9" ht="20.399999999999999" x14ac:dyDescent="0.3">
      <c r="A398" s="3">
        <v>44994</v>
      </c>
      <c r="B398" s="4" t="s">
        <v>14881</v>
      </c>
      <c r="C398" s="4"/>
      <c r="D398" s="4" t="s">
        <v>14943</v>
      </c>
      <c r="E398" s="517" t="s">
        <v>14944</v>
      </c>
      <c r="F398" s="4" t="s">
        <v>14944</v>
      </c>
      <c r="G398" s="191">
        <v>722</v>
      </c>
      <c r="H398" s="4" t="s">
        <v>1025</v>
      </c>
      <c r="I398" s="6" t="s">
        <v>2024</v>
      </c>
    </row>
    <row r="399" spans="1:9" ht="20.399999999999999" x14ac:dyDescent="0.3">
      <c r="A399" s="3">
        <v>44994</v>
      </c>
      <c r="B399" s="4" t="s">
        <v>14882</v>
      </c>
      <c r="C399" s="4"/>
      <c r="D399" s="4" t="s">
        <v>14945</v>
      </c>
      <c r="E399" s="517" t="s">
        <v>14944</v>
      </c>
      <c r="F399" s="4" t="s">
        <v>14944</v>
      </c>
      <c r="G399" s="191">
        <v>180</v>
      </c>
      <c r="H399" s="4" t="s">
        <v>1025</v>
      </c>
      <c r="I399" s="6" t="s">
        <v>2024</v>
      </c>
    </row>
    <row r="400" spans="1:9" ht="20.399999999999999" x14ac:dyDescent="0.3">
      <c r="A400" s="3">
        <v>44994</v>
      </c>
      <c r="B400" s="4" t="s">
        <v>14883</v>
      </c>
      <c r="C400" s="4"/>
      <c r="D400" s="4" t="s">
        <v>14946</v>
      </c>
      <c r="E400" s="517" t="s">
        <v>14947</v>
      </c>
      <c r="F400" s="4" t="s">
        <v>14947</v>
      </c>
      <c r="G400" s="191">
        <v>844</v>
      </c>
      <c r="H400" s="4" t="s">
        <v>5811</v>
      </c>
      <c r="I400" s="6" t="s">
        <v>2024</v>
      </c>
    </row>
    <row r="401" spans="1:9" ht="20.399999999999999" x14ac:dyDescent="0.3">
      <c r="A401" s="3">
        <v>44994</v>
      </c>
      <c r="B401" s="4" t="s">
        <v>14884</v>
      </c>
      <c r="C401" s="4"/>
      <c r="D401" s="4" t="s">
        <v>14948</v>
      </c>
      <c r="E401" s="517" t="s">
        <v>14949</v>
      </c>
      <c r="F401" s="4" t="s">
        <v>14950</v>
      </c>
      <c r="G401" s="191">
        <v>1155</v>
      </c>
      <c r="H401" s="4" t="s">
        <v>5820</v>
      </c>
      <c r="I401" s="6" t="s">
        <v>2024</v>
      </c>
    </row>
    <row r="402" spans="1:9" ht="20.399999999999999" x14ac:dyDescent="0.3">
      <c r="A402" s="3">
        <v>44994</v>
      </c>
      <c r="B402" s="4" t="s">
        <v>14885</v>
      </c>
      <c r="C402" s="4"/>
      <c r="D402" s="4" t="s">
        <v>14951</v>
      </c>
      <c r="E402" s="517" t="s">
        <v>9812</v>
      </c>
      <c r="F402" s="4" t="s">
        <v>9813</v>
      </c>
      <c r="G402" s="191">
        <v>679</v>
      </c>
      <c r="H402" s="4" t="s">
        <v>1014</v>
      </c>
      <c r="I402" s="6" t="s">
        <v>2024</v>
      </c>
    </row>
    <row r="403" spans="1:9" ht="20.399999999999999" x14ac:dyDescent="0.3">
      <c r="A403" s="3">
        <v>44994</v>
      </c>
      <c r="B403" s="4" t="s">
        <v>14886</v>
      </c>
      <c r="C403" s="4"/>
      <c r="D403" s="4" t="s">
        <v>14952</v>
      </c>
      <c r="E403" s="517" t="s">
        <v>9812</v>
      </c>
      <c r="F403" s="4" t="s">
        <v>9813</v>
      </c>
      <c r="G403" s="191">
        <v>479</v>
      </c>
      <c r="H403" s="4" t="s">
        <v>1014</v>
      </c>
      <c r="I403" s="6" t="s">
        <v>2024</v>
      </c>
    </row>
    <row r="404" spans="1:9" ht="20.399999999999999" x14ac:dyDescent="0.3">
      <c r="A404" s="3">
        <v>44994</v>
      </c>
      <c r="B404" s="4" t="s">
        <v>14887</v>
      </c>
      <c r="C404" s="4"/>
      <c r="D404" s="4" t="s">
        <v>14953</v>
      </c>
      <c r="E404" s="517" t="s">
        <v>14954</v>
      </c>
      <c r="F404" s="4" t="s">
        <v>14954</v>
      </c>
      <c r="G404" s="191">
        <v>4582</v>
      </c>
      <c r="H404" s="4" t="s">
        <v>1014</v>
      </c>
      <c r="I404" s="6" t="s">
        <v>2024</v>
      </c>
    </row>
    <row r="405" spans="1:9" ht="20.399999999999999" x14ac:dyDescent="0.3">
      <c r="A405" s="3">
        <v>44994</v>
      </c>
      <c r="B405" s="4" t="s">
        <v>14888</v>
      </c>
      <c r="C405" s="4"/>
      <c r="D405" s="4" t="s">
        <v>14955</v>
      </c>
      <c r="E405" s="517" t="s">
        <v>14956</v>
      </c>
      <c r="F405" s="4" t="s">
        <v>14956</v>
      </c>
      <c r="G405" s="191">
        <v>332</v>
      </c>
      <c r="H405" s="4" t="s">
        <v>1014</v>
      </c>
      <c r="I405" s="6" t="s">
        <v>2024</v>
      </c>
    </row>
    <row r="406" spans="1:9" ht="20.399999999999999" x14ac:dyDescent="0.3">
      <c r="A406" s="3">
        <v>44994</v>
      </c>
      <c r="B406" s="4" t="s">
        <v>14889</v>
      </c>
      <c r="C406" s="4"/>
      <c r="D406" s="4" t="s">
        <v>14957</v>
      </c>
      <c r="E406" s="517" t="s">
        <v>9817</v>
      </c>
      <c r="F406" s="4" t="s">
        <v>14958</v>
      </c>
      <c r="G406" s="191">
        <v>2200</v>
      </c>
      <c r="H406" s="4" t="s">
        <v>1025</v>
      </c>
      <c r="I406" s="6" t="s">
        <v>2024</v>
      </c>
    </row>
    <row r="407" spans="1:9" ht="30.6" x14ac:dyDescent="0.3">
      <c r="A407" s="3">
        <v>44994</v>
      </c>
      <c r="B407" s="4" t="s">
        <v>14890</v>
      </c>
      <c r="C407" s="4"/>
      <c r="D407" s="4" t="s">
        <v>14959</v>
      </c>
      <c r="E407" s="517" t="s">
        <v>10666</v>
      </c>
      <c r="F407" s="4" t="s">
        <v>10666</v>
      </c>
      <c r="G407" s="191">
        <v>320</v>
      </c>
      <c r="H407" s="4" t="s">
        <v>1025</v>
      </c>
      <c r="I407" s="6" t="s">
        <v>2024</v>
      </c>
    </row>
    <row r="408" spans="1:9" ht="20.399999999999999" x14ac:dyDescent="0.3">
      <c r="A408" s="3">
        <v>44994</v>
      </c>
      <c r="B408" s="4" t="s">
        <v>14891</v>
      </c>
      <c r="C408" s="4"/>
      <c r="D408" s="4" t="s">
        <v>14960</v>
      </c>
      <c r="E408" s="517" t="s">
        <v>9817</v>
      </c>
      <c r="F408" s="4" t="s">
        <v>9817</v>
      </c>
      <c r="G408" s="191">
        <v>856</v>
      </c>
      <c r="H408" s="4" t="s">
        <v>5811</v>
      </c>
      <c r="I408" s="6" t="s">
        <v>2024</v>
      </c>
    </row>
    <row r="409" spans="1:9" ht="20.399999999999999" x14ac:dyDescent="0.3">
      <c r="A409" s="3">
        <v>44994</v>
      </c>
      <c r="B409" s="4" t="s">
        <v>14892</v>
      </c>
      <c r="C409" s="4"/>
      <c r="D409" s="4" t="s">
        <v>14961</v>
      </c>
      <c r="E409" s="517" t="s">
        <v>9817</v>
      </c>
      <c r="F409" s="4" t="s">
        <v>9817</v>
      </c>
      <c r="G409" s="191">
        <v>1478</v>
      </c>
      <c r="H409" s="4" t="s">
        <v>1014</v>
      </c>
      <c r="I409" s="6" t="s">
        <v>2024</v>
      </c>
    </row>
    <row r="410" spans="1:9" ht="20.399999999999999" x14ac:dyDescent="0.3">
      <c r="A410" s="3">
        <v>44994</v>
      </c>
      <c r="B410" s="4" t="s">
        <v>14893</v>
      </c>
      <c r="C410" s="4"/>
      <c r="D410" s="4" t="s">
        <v>14962</v>
      </c>
      <c r="E410" s="517" t="s">
        <v>13880</v>
      </c>
      <c r="F410" s="4" t="s">
        <v>13880</v>
      </c>
      <c r="G410" s="191">
        <v>243.71</v>
      </c>
      <c r="H410" s="4" t="s">
        <v>1014</v>
      </c>
      <c r="I410" s="6" t="s">
        <v>2024</v>
      </c>
    </row>
    <row r="411" spans="1:9" ht="40.799999999999997" x14ac:dyDescent="0.3">
      <c r="A411" s="3">
        <v>44994</v>
      </c>
      <c r="B411" s="4" t="s">
        <v>14894</v>
      </c>
      <c r="C411" s="4"/>
      <c r="D411" s="4" t="s">
        <v>14963</v>
      </c>
      <c r="E411" s="517" t="s">
        <v>13090</v>
      </c>
      <c r="F411" s="4" t="s">
        <v>13090</v>
      </c>
      <c r="G411" s="191">
        <v>280</v>
      </c>
      <c r="H411" s="4" t="s">
        <v>1014</v>
      </c>
      <c r="I411" s="6" t="s">
        <v>2024</v>
      </c>
    </row>
    <row r="412" spans="1:9" ht="20.399999999999999" x14ac:dyDescent="0.3">
      <c r="A412" s="3">
        <v>44994</v>
      </c>
      <c r="B412" s="4" t="s">
        <v>14895</v>
      </c>
      <c r="C412" s="4"/>
      <c r="D412" s="4" t="s">
        <v>14964</v>
      </c>
      <c r="E412" s="517" t="s">
        <v>9817</v>
      </c>
      <c r="F412" s="4" t="s">
        <v>14965</v>
      </c>
      <c r="G412" s="191">
        <v>2532</v>
      </c>
      <c r="H412" s="4" t="s">
        <v>1025</v>
      </c>
      <c r="I412" s="6" t="s">
        <v>2024</v>
      </c>
    </row>
    <row r="413" spans="1:9" ht="20.399999999999999" x14ac:dyDescent="0.3">
      <c r="A413" s="30">
        <v>45029</v>
      </c>
      <c r="B413" s="16" t="s">
        <v>15725</v>
      </c>
      <c r="C413" s="16"/>
      <c r="D413" s="16" t="s">
        <v>15726</v>
      </c>
      <c r="E413" s="529" t="s">
        <v>13059</v>
      </c>
      <c r="F413" s="16" t="s">
        <v>13059</v>
      </c>
      <c r="G413" s="530">
        <v>74</v>
      </c>
      <c r="H413" s="16" t="s">
        <v>1014</v>
      </c>
      <c r="I413" s="6" t="s">
        <v>2024</v>
      </c>
    </row>
    <row r="414" spans="1:9" ht="30.6" x14ac:dyDescent="0.3">
      <c r="A414" s="30">
        <v>45029</v>
      </c>
      <c r="B414" s="16" t="s">
        <v>15727</v>
      </c>
      <c r="C414" s="16"/>
      <c r="D414" s="16" t="s">
        <v>15728</v>
      </c>
      <c r="E414" s="529" t="s">
        <v>11179</v>
      </c>
      <c r="F414" s="16" t="s">
        <v>11179</v>
      </c>
      <c r="G414" s="530">
        <v>377</v>
      </c>
      <c r="H414" s="16" t="s">
        <v>1025</v>
      </c>
      <c r="I414" s="6" t="s">
        <v>2024</v>
      </c>
    </row>
    <row r="415" spans="1:9" ht="20.399999999999999" x14ac:dyDescent="0.3">
      <c r="A415" s="30">
        <v>45029</v>
      </c>
      <c r="B415" s="16" t="s">
        <v>15729</v>
      </c>
      <c r="C415" s="16"/>
      <c r="D415" s="16" t="s">
        <v>15730</v>
      </c>
      <c r="E415" s="529" t="s">
        <v>8851</v>
      </c>
      <c r="F415" s="16" t="s">
        <v>14905</v>
      </c>
      <c r="G415" s="530">
        <v>334</v>
      </c>
      <c r="H415" s="16" t="s">
        <v>1014</v>
      </c>
      <c r="I415" s="6" t="s">
        <v>2024</v>
      </c>
    </row>
    <row r="416" spans="1:9" ht="20.399999999999999" x14ac:dyDescent="0.3">
      <c r="A416" s="30">
        <v>45029</v>
      </c>
      <c r="B416" s="16" t="s">
        <v>15731</v>
      </c>
      <c r="C416" s="16"/>
      <c r="D416" s="16" t="s">
        <v>15732</v>
      </c>
      <c r="E416" s="529" t="s">
        <v>12997</v>
      </c>
      <c r="F416" s="16" t="s">
        <v>9755</v>
      </c>
      <c r="G416" s="530">
        <v>2514</v>
      </c>
      <c r="H416" s="16" t="s">
        <v>1014</v>
      </c>
      <c r="I416" s="6" t="s">
        <v>2024</v>
      </c>
    </row>
    <row r="417" spans="1:9" ht="40.799999999999997" x14ac:dyDescent="0.3">
      <c r="A417" s="30">
        <v>45029</v>
      </c>
      <c r="B417" s="16" t="s">
        <v>15733</v>
      </c>
      <c r="C417" s="16"/>
      <c r="D417" s="16" t="s">
        <v>15734</v>
      </c>
      <c r="E417" s="529" t="s">
        <v>10611</v>
      </c>
      <c r="F417" s="16" t="s">
        <v>15735</v>
      </c>
      <c r="G417" s="530">
        <v>5355</v>
      </c>
      <c r="H417" s="16" t="s">
        <v>1014</v>
      </c>
      <c r="I417" s="6" t="s">
        <v>2024</v>
      </c>
    </row>
    <row r="418" spans="1:9" ht="20.399999999999999" x14ac:dyDescent="0.3">
      <c r="A418" s="30">
        <v>45029</v>
      </c>
      <c r="B418" s="16" t="s">
        <v>15736</v>
      </c>
      <c r="C418" s="16"/>
      <c r="D418" s="16" t="s">
        <v>15737</v>
      </c>
      <c r="E418" s="529" t="s">
        <v>10614</v>
      </c>
      <c r="F418" s="16" t="s">
        <v>10615</v>
      </c>
      <c r="G418" s="530">
        <v>3373</v>
      </c>
      <c r="H418" s="16" t="s">
        <v>1014</v>
      </c>
      <c r="I418" s="6" t="s">
        <v>2024</v>
      </c>
    </row>
    <row r="419" spans="1:9" ht="30.6" x14ac:dyDescent="0.3">
      <c r="A419" s="30">
        <v>45029</v>
      </c>
      <c r="B419" s="16" t="s">
        <v>14868</v>
      </c>
      <c r="C419" s="16"/>
      <c r="D419" s="16" t="s">
        <v>15738</v>
      </c>
      <c r="E419" s="529" t="s">
        <v>15739</v>
      </c>
      <c r="F419" s="16" t="s">
        <v>13006</v>
      </c>
      <c r="G419" s="530">
        <v>2115</v>
      </c>
      <c r="H419" s="16" t="s">
        <v>1014</v>
      </c>
      <c r="I419" s="6" t="s">
        <v>2024</v>
      </c>
    </row>
    <row r="420" spans="1:9" ht="30.6" x14ac:dyDescent="0.3">
      <c r="A420" s="30">
        <v>45029</v>
      </c>
      <c r="B420" s="16" t="s">
        <v>15740</v>
      </c>
      <c r="C420" s="16"/>
      <c r="D420" s="16" t="s">
        <v>15741</v>
      </c>
      <c r="E420" s="529" t="s">
        <v>15742</v>
      </c>
      <c r="F420" s="16" t="s">
        <v>15742</v>
      </c>
      <c r="G420" s="530">
        <v>5134.8999999999996</v>
      </c>
      <c r="H420" s="16" t="s">
        <v>1014</v>
      </c>
      <c r="I420" s="6" t="s">
        <v>2024</v>
      </c>
    </row>
    <row r="421" spans="1:9" ht="20.399999999999999" x14ac:dyDescent="0.3">
      <c r="A421" s="30">
        <v>45029</v>
      </c>
      <c r="B421" s="16" t="s">
        <v>15743</v>
      </c>
      <c r="C421" s="16"/>
      <c r="D421" s="16" t="s">
        <v>15744</v>
      </c>
      <c r="E421" s="529" t="s">
        <v>15745</v>
      </c>
      <c r="F421" s="16" t="s">
        <v>15745</v>
      </c>
      <c r="G421" s="530">
        <v>841</v>
      </c>
      <c r="H421" s="16" t="s">
        <v>1014</v>
      </c>
      <c r="I421" s="6" t="s">
        <v>2024</v>
      </c>
    </row>
    <row r="422" spans="1:9" ht="20.399999999999999" x14ac:dyDescent="0.3">
      <c r="A422" s="30">
        <v>45029</v>
      </c>
      <c r="B422" s="16" t="s">
        <v>15746</v>
      </c>
      <c r="C422" s="16"/>
      <c r="D422" s="16" t="s">
        <v>15747</v>
      </c>
      <c r="E422" s="529" t="s">
        <v>15748</v>
      </c>
      <c r="F422" s="16" t="s">
        <v>15748</v>
      </c>
      <c r="G422" s="530">
        <v>314.67</v>
      </c>
      <c r="H422" s="16" t="s">
        <v>1014</v>
      </c>
      <c r="I422" s="6" t="s">
        <v>2024</v>
      </c>
    </row>
    <row r="423" spans="1:9" ht="20.399999999999999" x14ac:dyDescent="0.3">
      <c r="A423" s="30">
        <v>45029</v>
      </c>
      <c r="B423" s="16" t="s">
        <v>15749</v>
      </c>
      <c r="C423" s="16"/>
      <c r="D423" s="16" t="s">
        <v>15750</v>
      </c>
      <c r="E423" s="529" t="s">
        <v>15745</v>
      </c>
      <c r="F423" s="16" t="s">
        <v>15745</v>
      </c>
      <c r="G423" s="530">
        <v>754.73</v>
      </c>
      <c r="H423" s="16" t="s">
        <v>5811</v>
      </c>
      <c r="I423" s="6" t="s">
        <v>2024</v>
      </c>
    </row>
    <row r="424" spans="1:9" ht="20.399999999999999" x14ac:dyDescent="0.3">
      <c r="A424" s="30">
        <v>45029</v>
      </c>
      <c r="B424" s="16" t="s">
        <v>15751</v>
      </c>
      <c r="C424" s="16"/>
      <c r="D424" s="16" t="s">
        <v>15752</v>
      </c>
      <c r="E424" s="529" t="s">
        <v>9769</v>
      </c>
      <c r="F424" s="16" t="s">
        <v>9769</v>
      </c>
      <c r="G424" s="530">
        <v>2196.2800000000002</v>
      </c>
      <c r="H424" s="16" t="s">
        <v>1014</v>
      </c>
      <c r="I424" s="6" t="s">
        <v>2024</v>
      </c>
    </row>
    <row r="425" spans="1:9" ht="20.399999999999999" x14ac:dyDescent="0.3">
      <c r="A425" s="30">
        <v>45029</v>
      </c>
      <c r="B425" s="16" t="s">
        <v>15753</v>
      </c>
      <c r="C425" s="16"/>
      <c r="D425" s="16" t="s">
        <v>15754</v>
      </c>
      <c r="E425" s="529" t="s">
        <v>10626</v>
      </c>
      <c r="F425" s="16" t="s">
        <v>10626</v>
      </c>
      <c r="G425" s="530">
        <v>9220</v>
      </c>
      <c r="H425" s="16" t="s">
        <v>1025</v>
      </c>
      <c r="I425" s="6" t="s">
        <v>2024</v>
      </c>
    </row>
    <row r="426" spans="1:9" ht="20.399999999999999" x14ac:dyDescent="0.3">
      <c r="A426" s="30">
        <v>45029</v>
      </c>
      <c r="B426" s="16" t="s">
        <v>15755</v>
      </c>
      <c r="C426" s="16"/>
      <c r="D426" s="16" t="s">
        <v>15756</v>
      </c>
      <c r="E426" s="529" t="s">
        <v>9778</v>
      </c>
      <c r="F426" s="16" t="s">
        <v>9778</v>
      </c>
      <c r="G426" s="530">
        <v>4000</v>
      </c>
      <c r="H426" s="16" t="s">
        <v>1014</v>
      </c>
      <c r="I426" s="6" t="s">
        <v>2024</v>
      </c>
    </row>
    <row r="427" spans="1:9" ht="20.399999999999999" x14ac:dyDescent="0.3">
      <c r="A427" s="30">
        <v>45029</v>
      </c>
      <c r="B427" s="16" t="s">
        <v>15757</v>
      </c>
      <c r="C427" s="16"/>
      <c r="D427" s="16" t="s">
        <v>15758</v>
      </c>
      <c r="E427" s="529" t="s">
        <v>9775</v>
      </c>
      <c r="F427" s="16" t="s">
        <v>10637</v>
      </c>
      <c r="G427" s="530">
        <v>11177</v>
      </c>
      <c r="H427" s="16" t="s">
        <v>1014</v>
      </c>
      <c r="I427" s="6" t="s">
        <v>2024</v>
      </c>
    </row>
    <row r="428" spans="1:9" ht="30.6" x14ac:dyDescent="0.3">
      <c r="A428" s="30">
        <v>45029</v>
      </c>
      <c r="B428" s="16" t="s">
        <v>15759</v>
      </c>
      <c r="C428" s="16"/>
      <c r="D428" s="16" t="s">
        <v>15760</v>
      </c>
      <c r="E428" s="529" t="s">
        <v>9790</v>
      </c>
      <c r="F428" s="16" t="s">
        <v>9790</v>
      </c>
      <c r="G428" s="530">
        <v>1663.77</v>
      </c>
      <c r="H428" s="16" t="s">
        <v>15761</v>
      </c>
      <c r="I428" s="6" t="s">
        <v>2024</v>
      </c>
    </row>
    <row r="429" spans="1:9" ht="30.6" x14ac:dyDescent="0.3">
      <c r="A429" s="30">
        <v>45029</v>
      </c>
      <c r="B429" s="16" t="s">
        <v>15762</v>
      </c>
      <c r="C429" s="16"/>
      <c r="D429" s="16" t="s">
        <v>15763</v>
      </c>
      <c r="E429" s="529" t="s">
        <v>15764</v>
      </c>
      <c r="F429" s="16" t="s">
        <v>15765</v>
      </c>
      <c r="G429" s="530">
        <v>798.4</v>
      </c>
      <c r="H429" s="16" t="s">
        <v>1014</v>
      </c>
      <c r="I429" s="6" t="s">
        <v>2024</v>
      </c>
    </row>
    <row r="430" spans="1:9" ht="20.399999999999999" x14ac:dyDescent="0.3">
      <c r="A430" s="30">
        <v>45029</v>
      </c>
      <c r="B430" s="16" t="s">
        <v>15766</v>
      </c>
      <c r="C430" s="16"/>
      <c r="D430" s="16" t="s">
        <v>15767</v>
      </c>
      <c r="E430" s="529" t="s">
        <v>15768</v>
      </c>
      <c r="F430" s="16" t="s">
        <v>15768</v>
      </c>
      <c r="G430" s="530">
        <v>5000</v>
      </c>
      <c r="H430" s="16" t="s">
        <v>5811</v>
      </c>
      <c r="I430" s="6" t="s">
        <v>2024</v>
      </c>
    </row>
    <row r="431" spans="1:9" ht="20.399999999999999" x14ac:dyDescent="0.3">
      <c r="A431" s="30">
        <v>45029</v>
      </c>
      <c r="B431" s="16" t="s">
        <v>15769</v>
      </c>
      <c r="C431" s="16"/>
      <c r="D431" s="16" t="s">
        <v>15770</v>
      </c>
      <c r="E431" s="529" t="s">
        <v>14944</v>
      </c>
      <c r="F431" s="16" t="s">
        <v>14944</v>
      </c>
      <c r="G431" s="530">
        <v>722</v>
      </c>
      <c r="H431" s="16" t="s">
        <v>1025</v>
      </c>
      <c r="I431" s="6" t="s">
        <v>2024</v>
      </c>
    </row>
    <row r="432" spans="1:9" ht="20.399999999999999" x14ac:dyDescent="0.3">
      <c r="A432" s="30">
        <v>45029</v>
      </c>
      <c r="B432" s="16" t="s">
        <v>15771</v>
      </c>
      <c r="C432" s="16" t="s">
        <v>15772</v>
      </c>
      <c r="D432" s="16" t="s">
        <v>15773</v>
      </c>
      <c r="E432" s="529" t="s">
        <v>15774</v>
      </c>
      <c r="F432" s="16" t="s">
        <v>15774</v>
      </c>
      <c r="G432" s="530">
        <v>6473</v>
      </c>
      <c r="H432" s="16" t="s">
        <v>1014</v>
      </c>
      <c r="I432" s="6" t="s">
        <v>2024</v>
      </c>
    </row>
    <row r="433" spans="1:9" ht="71.400000000000006" x14ac:dyDescent="0.3">
      <c r="A433" s="30">
        <v>45029</v>
      </c>
      <c r="B433" s="16" t="s">
        <v>15775</v>
      </c>
      <c r="C433" s="16"/>
      <c r="D433" s="16" t="s">
        <v>15776</v>
      </c>
      <c r="E433" s="529" t="s">
        <v>15777</v>
      </c>
      <c r="F433" s="16" t="s">
        <v>15778</v>
      </c>
      <c r="G433" s="530">
        <v>268811</v>
      </c>
      <c r="H433" s="16" t="s">
        <v>2549</v>
      </c>
      <c r="I433" s="6" t="s">
        <v>2024</v>
      </c>
    </row>
    <row r="434" spans="1:9" ht="20.399999999999999" x14ac:dyDescent="0.3">
      <c r="A434" s="30">
        <v>45029</v>
      </c>
      <c r="B434" s="16" t="s">
        <v>15779</v>
      </c>
      <c r="C434" s="16"/>
      <c r="D434" s="16" t="s">
        <v>15780</v>
      </c>
      <c r="E434" s="529" t="s">
        <v>15781</v>
      </c>
      <c r="F434" s="16" t="s">
        <v>15781</v>
      </c>
      <c r="G434" s="530">
        <v>955</v>
      </c>
      <c r="H434" s="16" t="s">
        <v>1014</v>
      </c>
      <c r="I434" s="6" t="s">
        <v>2024</v>
      </c>
    </row>
    <row r="435" spans="1:9" ht="20.399999999999999" x14ac:dyDescent="0.3">
      <c r="A435" s="30">
        <v>45029</v>
      </c>
      <c r="B435" s="16" t="s">
        <v>15782</v>
      </c>
      <c r="C435" s="16"/>
      <c r="D435" s="16" t="s">
        <v>15783</v>
      </c>
      <c r="E435" s="529" t="s">
        <v>15781</v>
      </c>
      <c r="F435" s="16" t="s">
        <v>15781</v>
      </c>
      <c r="G435" s="530">
        <v>1190</v>
      </c>
      <c r="H435" s="16" t="s">
        <v>1014</v>
      </c>
      <c r="I435" s="6" t="s">
        <v>2024</v>
      </c>
    </row>
    <row r="436" spans="1:9" ht="20.399999999999999" x14ac:dyDescent="0.3">
      <c r="A436" s="30">
        <v>45029</v>
      </c>
      <c r="B436" s="16" t="s">
        <v>15784</v>
      </c>
      <c r="C436" s="16"/>
      <c r="D436" s="16" t="s">
        <v>15785</v>
      </c>
      <c r="E436" s="529" t="s">
        <v>15786</v>
      </c>
      <c r="F436" s="16" t="s">
        <v>15786</v>
      </c>
      <c r="G436" s="530">
        <v>906</v>
      </c>
      <c r="H436" s="16" t="s">
        <v>1014</v>
      </c>
      <c r="I436" s="6" t="s">
        <v>2024</v>
      </c>
    </row>
    <row r="437" spans="1:9" ht="40.799999999999997" x14ac:dyDescent="0.3">
      <c r="A437" s="30">
        <v>45029</v>
      </c>
      <c r="B437" s="16" t="s">
        <v>15787</v>
      </c>
      <c r="C437" s="16"/>
      <c r="D437" s="16" t="s">
        <v>15788</v>
      </c>
      <c r="E437" s="529" t="s">
        <v>15789</v>
      </c>
      <c r="F437" s="16" t="s">
        <v>15790</v>
      </c>
      <c r="G437" s="530">
        <v>632.20000000000005</v>
      </c>
      <c r="H437" s="16" t="s">
        <v>1014</v>
      </c>
      <c r="I437" s="6" t="s">
        <v>2024</v>
      </c>
    </row>
    <row r="438" spans="1:9" ht="40.799999999999997" x14ac:dyDescent="0.3">
      <c r="A438" s="30">
        <v>45029</v>
      </c>
      <c r="B438" s="16" t="s">
        <v>15791</v>
      </c>
      <c r="C438" s="16"/>
      <c r="D438" s="16" t="s">
        <v>15792</v>
      </c>
      <c r="E438" s="529" t="s">
        <v>13090</v>
      </c>
      <c r="F438" s="16" t="s">
        <v>13090</v>
      </c>
      <c r="G438" s="530">
        <v>933.05</v>
      </c>
      <c r="H438" s="16" t="s">
        <v>1014</v>
      </c>
      <c r="I438" s="6" t="s">
        <v>2024</v>
      </c>
    </row>
    <row r="439" spans="1:9" ht="40.799999999999997" x14ac:dyDescent="0.3">
      <c r="A439" s="30">
        <v>45029</v>
      </c>
      <c r="B439" s="16" t="s">
        <v>15793</v>
      </c>
      <c r="C439" s="16"/>
      <c r="D439" s="16" t="s">
        <v>15794</v>
      </c>
      <c r="E439" s="529" t="s">
        <v>13090</v>
      </c>
      <c r="F439" s="16" t="s">
        <v>13090</v>
      </c>
      <c r="G439" s="530">
        <v>293.60000000000002</v>
      </c>
      <c r="H439" s="16" t="s">
        <v>1014</v>
      </c>
      <c r="I439" s="6" t="s">
        <v>2024</v>
      </c>
    </row>
    <row r="440" spans="1:9" ht="20.399999999999999" x14ac:dyDescent="0.3">
      <c r="A440" s="30">
        <v>45029</v>
      </c>
      <c r="B440" s="4" t="s">
        <v>15795</v>
      </c>
      <c r="C440" s="4"/>
      <c r="D440" s="4" t="s">
        <v>15796</v>
      </c>
      <c r="E440" s="531" t="s">
        <v>15797</v>
      </c>
      <c r="F440" s="4" t="s">
        <v>15797</v>
      </c>
      <c r="G440" s="47">
        <v>2945</v>
      </c>
      <c r="H440" s="4" t="s">
        <v>1025</v>
      </c>
      <c r="I440" s="6" t="s">
        <v>2024</v>
      </c>
    </row>
    <row r="441" spans="1:9" ht="20.399999999999999" x14ac:dyDescent="0.3">
      <c r="A441" s="30">
        <v>45029</v>
      </c>
      <c r="B441" s="4" t="s">
        <v>15798</v>
      </c>
      <c r="C441" s="4"/>
      <c r="D441" s="4" t="s">
        <v>15799</v>
      </c>
      <c r="E441" s="531" t="s">
        <v>10614</v>
      </c>
      <c r="F441" s="4" t="s">
        <v>10615</v>
      </c>
      <c r="G441" s="47">
        <v>1911</v>
      </c>
      <c r="H441" s="4" t="s">
        <v>2533</v>
      </c>
      <c r="I441" s="6" t="s">
        <v>2024</v>
      </c>
    </row>
    <row r="442" spans="1:9" ht="20.399999999999999" x14ac:dyDescent="0.3">
      <c r="A442" s="30">
        <v>45029</v>
      </c>
      <c r="B442" s="16" t="s">
        <v>15800</v>
      </c>
      <c r="C442" s="16"/>
      <c r="D442" s="16" t="s">
        <v>15801</v>
      </c>
      <c r="E442" s="529" t="s">
        <v>9817</v>
      </c>
      <c r="F442" s="16" t="s">
        <v>9817</v>
      </c>
      <c r="G442" s="530">
        <v>270</v>
      </c>
      <c r="H442" s="16" t="s">
        <v>1014</v>
      </c>
      <c r="I442" s="6" t="s">
        <v>2024</v>
      </c>
    </row>
    <row r="443" spans="1:9" ht="20.399999999999999" x14ac:dyDescent="0.3">
      <c r="A443" s="30">
        <v>45064</v>
      </c>
      <c r="B443" s="16" t="s">
        <v>16281</v>
      </c>
      <c r="C443" s="16"/>
      <c r="D443" s="16" t="s">
        <v>16282</v>
      </c>
      <c r="E443" s="966" t="s">
        <v>16283</v>
      </c>
      <c r="F443" s="16" t="s">
        <v>16283</v>
      </c>
      <c r="G443" s="282">
        <v>1724</v>
      </c>
      <c r="H443" s="16" t="s">
        <v>1014</v>
      </c>
      <c r="I443" s="6" t="s">
        <v>2024</v>
      </c>
    </row>
    <row r="444" spans="1:9" ht="20.399999999999999" x14ac:dyDescent="0.3">
      <c r="A444" s="30">
        <v>45064</v>
      </c>
      <c r="B444" s="16" t="s">
        <v>16284</v>
      </c>
      <c r="C444" s="16"/>
      <c r="D444" s="16" t="s">
        <v>16285</v>
      </c>
      <c r="E444" s="966" t="s">
        <v>12986</v>
      </c>
      <c r="F444" s="16" t="s">
        <v>12986</v>
      </c>
      <c r="G444" s="282">
        <v>787</v>
      </c>
      <c r="H444" s="16" t="s">
        <v>1014</v>
      </c>
      <c r="I444" s="6" t="s">
        <v>2024</v>
      </c>
    </row>
    <row r="445" spans="1:9" ht="20.399999999999999" x14ac:dyDescent="0.3">
      <c r="A445" s="30">
        <v>45064</v>
      </c>
      <c r="B445" s="16" t="s">
        <v>16286</v>
      </c>
      <c r="C445" s="16"/>
      <c r="D445" s="16" t="s">
        <v>16287</v>
      </c>
      <c r="E445" s="966" t="s">
        <v>16288</v>
      </c>
      <c r="F445" s="16" t="s">
        <v>16289</v>
      </c>
      <c r="G445" s="282">
        <v>7800</v>
      </c>
      <c r="H445" s="16" t="s">
        <v>1014</v>
      </c>
      <c r="I445" s="6" t="s">
        <v>2024</v>
      </c>
    </row>
    <row r="446" spans="1:9" ht="20.399999999999999" x14ac:dyDescent="0.3">
      <c r="A446" s="30">
        <v>45064</v>
      </c>
      <c r="B446" s="16" t="s">
        <v>16290</v>
      </c>
      <c r="C446" s="16"/>
      <c r="D446" s="16" t="s">
        <v>16291</v>
      </c>
      <c r="E446" s="966" t="s">
        <v>16292</v>
      </c>
      <c r="F446" s="16" t="s">
        <v>16293</v>
      </c>
      <c r="G446" s="282">
        <v>2121</v>
      </c>
      <c r="H446" s="16" t="s">
        <v>1014</v>
      </c>
      <c r="I446" s="6" t="s">
        <v>2024</v>
      </c>
    </row>
    <row r="447" spans="1:9" ht="30.6" x14ac:dyDescent="0.3">
      <c r="A447" s="30">
        <v>45064</v>
      </c>
      <c r="B447" s="16" t="s">
        <v>16294</v>
      </c>
      <c r="C447" s="16"/>
      <c r="D447" s="16" t="s">
        <v>16295</v>
      </c>
      <c r="E447" s="966" t="s">
        <v>11179</v>
      </c>
      <c r="F447" s="16" t="s">
        <v>11179</v>
      </c>
      <c r="G447" s="282">
        <v>17766.78</v>
      </c>
      <c r="H447" s="16" t="s">
        <v>1025</v>
      </c>
      <c r="I447" s="6" t="s">
        <v>2024</v>
      </c>
    </row>
    <row r="448" spans="1:9" ht="20.399999999999999" x14ac:dyDescent="0.3">
      <c r="A448" s="30">
        <v>45064</v>
      </c>
      <c r="B448" s="16" t="s">
        <v>16296</v>
      </c>
      <c r="C448" s="16"/>
      <c r="D448" s="16" t="s">
        <v>16297</v>
      </c>
      <c r="E448" s="966" t="s">
        <v>8860</v>
      </c>
      <c r="F448" s="16" t="s">
        <v>16298</v>
      </c>
      <c r="G448" s="282">
        <v>1689</v>
      </c>
      <c r="H448" s="16" t="s">
        <v>1025</v>
      </c>
      <c r="I448" s="6" t="s">
        <v>2024</v>
      </c>
    </row>
    <row r="449" spans="1:9" ht="30.6" x14ac:dyDescent="0.3">
      <c r="A449" s="30">
        <v>45064</v>
      </c>
      <c r="B449" s="16" t="s">
        <v>16299</v>
      </c>
      <c r="C449" s="16"/>
      <c r="D449" s="16" t="s">
        <v>16300</v>
      </c>
      <c r="E449" s="966" t="s">
        <v>9755</v>
      </c>
      <c r="F449" s="16" t="s">
        <v>9755</v>
      </c>
      <c r="G449" s="282">
        <v>85</v>
      </c>
      <c r="H449" s="16" t="s">
        <v>1014</v>
      </c>
      <c r="I449" s="6" t="s">
        <v>2024</v>
      </c>
    </row>
    <row r="450" spans="1:9" ht="20.399999999999999" x14ac:dyDescent="0.3">
      <c r="A450" s="30">
        <v>45064</v>
      </c>
      <c r="B450" s="16" t="s">
        <v>16301</v>
      </c>
      <c r="C450" s="16"/>
      <c r="D450" s="16" t="s">
        <v>16302</v>
      </c>
      <c r="E450" s="966" t="s">
        <v>16303</v>
      </c>
      <c r="F450" s="16" t="s">
        <v>16304</v>
      </c>
      <c r="G450" s="282">
        <v>1850</v>
      </c>
      <c r="H450" s="16" t="s">
        <v>1014</v>
      </c>
      <c r="I450" s="6" t="s">
        <v>2024</v>
      </c>
    </row>
    <row r="451" spans="1:9" ht="20.399999999999999" x14ac:dyDescent="0.3">
      <c r="A451" s="30">
        <v>45064</v>
      </c>
      <c r="B451" s="16" t="s">
        <v>16305</v>
      </c>
      <c r="C451" s="16"/>
      <c r="D451" s="16" t="s">
        <v>16306</v>
      </c>
      <c r="E451" s="966" t="s">
        <v>13002</v>
      </c>
      <c r="F451" s="16" t="s">
        <v>13006</v>
      </c>
      <c r="G451" s="282">
        <v>512</v>
      </c>
      <c r="H451" s="16" t="s">
        <v>5820</v>
      </c>
      <c r="I451" s="6" t="s">
        <v>2024</v>
      </c>
    </row>
    <row r="452" spans="1:9" ht="20.399999999999999" x14ac:dyDescent="0.3">
      <c r="A452" s="30">
        <v>45064</v>
      </c>
      <c r="B452" s="4" t="s">
        <v>16307</v>
      </c>
      <c r="C452" s="16" t="s">
        <v>16308</v>
      </c>
      <c r="D452" s="16" t="s">
        <v>16309</v>
      </c>
      <c r="E452" s="966" t="s">
        <v>16310</v>
      </c>
      <c r="F452" s="16" t="s">
        <v>16310</v>
      </c>
      <c r="G452" s="282">
        <v>6348.29</v>
      </c>
      <c r="H452" s="16" t="s">
        <v>1014</v>
      </c>
      <c r="I452" s="6" t="s">
        <v>2024</v>
      </c>
    </row>
    <row r="453" spans="1:9" ht="20.399999999999999" x14ac:dyDescent="0.3">
      <c r="A453" s="30">
        <v>45064</v>
      </c>
      <c r="B453" s="16" t="s">
        <v>16311</v>
      </c>
      <c r="C453" s="16"/>
      <c r="D453" s="16" t="s">
        <v>16312</v>
      </c>
      <c r="E453" s="966" t="s">
        <v>16313</v>
      </c>
      <c r="F453" s="16" t="s">
        <v>16313</v>
      </c>
      <c r="G453" s="282">
        <v>492.16</v>
      </c>
      <c r="H453" s="16" t="s">
        <v>1014</v>
      </c>
      <c r="I453" s="6" t="s">
        <v>2024</v>
      </c>
    </row>
    <row r="454" spans="1:9" ht="20.399999999999999" x14ac:dyDescent="0.3">
      <c r="A454" s="30">
        <v>45064</v>
      </c>
      <c r="B454" s="16" t="s">
        <v>16314</v>
      </c>
      <c r="C454" s="16"/>
      <c r="D454" s="16" t="s">
        <v>16315</v>
      </c>
      <c r="E454" s="966" t="s">
        <v>16316</v>
      </c>
      <c r="F454" s="16" t="s">
        <v>16316</v>
      </c>
      <c r="G454" s="282">
        <v>363</v>
      </c>
      <c r="H454" s="16" t="s">
        <v>1014</v>
      </c>
      <c r="I454" s="6" t="s">
        <v>2024</v>
      </c>
    </row>
    <row r="455" spans="1:9" ht="30.6" x14ac:dyDescent="0.3">
      <c r="A455" s="30">
        <v>45064</v>
      </c>
      <c r="B455" s="16" t="s">
        <v>16317</v>
      </c>
      <c r="C455" s="16"/>
      <c r="D455" s="16" t="s">
        <v>16318</v>
      </c>
      <c r="E455" s="966" t="s">
        <v>16319</v>
      </c>
      <c r="F455" s="16" t="s">
        <v>16319</v>
      </c>
      <c r="G455" s="282">
        <v>651.53</v>
      </c>
      <c r="H455" s="16" t="s">
        <v>1014</v>
      </c>
      <c r="I455" s="6" t="s">
        <v>2024</v>
      </c>
    </row>
    <row r="456" spans="1:9" ht="20.399999999999999" x14ac:dyDescent="0.3">
      <c r="A456" s="35">
        <v>45064</v>
      </c>
      <c r="B456" s="36" t="s">
        <v>16320</v>
      </c>
      <c r="C456" s="36"/>
      <c r="D456" s="36" t="s">
        <v>16321</v>
      </c>
      <c r="E456" s="992" t="s">
        <v>10626</v>
      </c>
      <c r="F456" s="36" t="s">
        <v>16322</v>
      </c>
      <c r="G456" s="993">
        <v>7227</v>
      </c>
      <c r="H456" s="36" t="s">
        <v>1025</v>
      </c>
      <c r="I456" s="38" t="s">
        <v>13976</v>
      </c>
    </row>
    <row r="457" spans="1:9" ht="30.6" x14ac:dyDescent="0.3">
      <c r="A457" s="30">
        <v>45064</v>
      </c>
      <c r="B457" s="16" t="s">
        <v>16323</v>
      </c>
      <c r="C457" s="16"/>
      <c r="D457" s="16" t="s">
        <v>16324</v>
      </c>
      <c r="E457" s="966" t="s">
        <v>16325</v>
      </c>
      <c r="F457" s="16" t="s">
        <v>16325</v>
      </c>
      <c r="G457" s="282">
        <v>181</v>
      </c>
      <c r="H457" s="16" t="s">
        <v>1014</v>
      </c>
      <c r="I457" s="6" t="s">
        <v>2024</v>
      </c>
    </row>
    <row r="458" spans="1:9" ht="20.399999999999999" x14ac:dyDescent="0.3">
      <c r="A458" s="30">
        <v>45064</v>
      </c>
      <c r="B458" s="16" t="s">
        <v>16326</v>
      </c>
      <c r="C458" s="16"/>
      <c r="D458" s="16" t="s">
        <v>16327</v>
      </c>
      <c r="E458" s="966" t="s">
        <v>16328</v>
      </c>
      <c r="F458" s="16" t="s">
        <v>16328</v>
      </c>
      <c r="G458" s="282">
        <v>2081</v>
      </c>
      <c r="H458" s="16" t="s">
        <v>1014</v>
      </c>
      <c r="I458" s="6" t="s">
        <v>2024</v>
      </c>
    </row>
    <row r="459" spans="1:9" ht="20.399999999999999" x14ac:dyDescent="0.3">
      <c r="A459" s="30">
        <v>45064</v>
      </c>
      <c r="B459" s="16" t="s">
        <v>16329</v>
      </c>
      <c r="C459" s="16"/>
      <c r="D459" s="16" t="s">
        <v>16330</v>
      </c>
      <c r="E459" s="966" t="s">
        <v>9775</v>
      </c>
      <c r="F459" s="16" t="s">
        <v>16331</v>
      </c>
      <c r="G459" s="282">
        <v>5126</v>
      </c>
      <c r="H459" s="16" t="s">
        <v>1014</v>
      </c>
      <c r="I459" s="6" t="s">
        <v>2024</v>
      </c>
    </row>
    <row r="460" spans="1:9" ht="30.6" x14ac:dyDescent="0.3">
      <c r="A460" s="30">
        <v>45064</v>
      </c>
      <c r="B460" s="16" t="s">
        <v>16332</v>
      </c>
      <c r="C460" s="16"/>
      <c r="D460" s="16" t="s">
        <v>16333</v>
      </c>
      <c r="E460" s="966" t="s">
        <v>16334</v>
      </c>
      <c r="F460" s="16" t="s">
        <v>16335</v>
      </c>
      <c r="G460" s="282">
        <v>1125</v>
      </c>
      <c r="H460" s="16" t="s">
        <v>3625</v>
      </c>
      <c r="I460" s="6" t="s">
        <v>2024</v>
      </c>
    </row>
    <row r="461" spans="1:9" ht="20.399999999999999" x14ac:dyDescent="0.3">
      <c r="A461" s="30">
        <v>45064</v>
      </c>
      <c r="B461" s="16" t="s">
        <v>16336</v>
      </c>
      <c r="C461" s="16"/>
      <c r="D461" s="16" t="s">
        <v>16337</v>
      </c>
      <c r="E461" s="966" t="s">
        <v>16338</v>
      </c>
      <c r="F461" s="16" t="s">
        <v>16339</v>
      </c>
      <c r="G461" s="282">
        <v>5643</v>
      </c>
      <c r="H461" s="16" t="s">
        <v>1014</v>
      </c>
      <c r="I461" s="6" t="s">
        <v>2024</v>
      </c>
    </row>
    <row r="462" spans="1:9" ht="20.399999999999999" x14ac:dyDescent="0.3">
      <c r="A462" s="30">
        <v>45064</v>
      </c>
      <c r="B462" s="16" t="s">
        <v>16340</v>
      </c>
      <c r="C462" s="16"/>
      <c r="D462" s="16" t="s">
        <v>16341</v>
      </c>
      <c r="E462" s="966" t="s">
        <v>14941</v>
      </c>
      <c r="F462" s="16" t="s">
        <v>14941</v>
      </c>
      <c r="G462" s="282">
        <v>511</v>
      </c>
      <c r="H462" s="16" t="s">
        <v>1014</v>
      </c>
      <c r="I462" s="6" t="s">
        <v>2024</v>
      </c>
    </row>
    <row r="463" spans="1:9" ht="20.399999999999999" x14ac:dyDescent="0.3">
      <c r="A463" s="30">
        <v>45064</v>
      </c>
      <c r="B463" s="16" t="s">
        <v>16342</v>
      </c>
      <c r="C463" s="16"/>
      <c r="D463" s="16" t="s">
        <v>16343</v>
      </c>
      <c r="E463" s="966" t="s">
        <v>16344</v>
      </c>
      <c r="F463" s="16" t="s">
        <v>16345</v>
      </c>
      <c r="G463" s="282">
        <v>3579</v>
      </c>
      <c r="H463" s="16" t="s">
        <v>1025</v>
      </c>
      <c r="I463" s="6" t="s">
        <v>2024</v>
      </c>
    </row>
    <row r="464" spans="1:9" ht="30.6" x14ac:dyDescent="0.3">
      <c r="A464" s="30">
        <v>45064</v>
      </c>
      <c r="B464" s="16" t="s">
        <v>16346</v>
      </c>
      <c r="C464" s="16"/>
      <c r="D464" s="16" t="s">
        <v>16347</v>
      </c>
      <c r="E464" s="966" t="s">
        <v>16348</v>
      </c>
      <c r="F464" s="16" t="s">
        <v>16348</v>
      </c>
      <c r="G464" s="282">
        <v>218.72</v>
      </c>
      <c r="H464" s="16" t="s">
        <v>1014</v>
      </c>
      <c r="I464" s="6" t="s">
        <v>2024</v>
      </c>
    </row>
    <row r="465" spans="1:9" ht="20.399999999999999" x14ac:dyDescent="0.3">
      <c r="A465" s="30">
        <v>45064</v>
      </c>
      <c r="B465" s="16" t="s">
        <v>16349</v>
      </c>
      <c r="C465" s="16"/>
      <c r="D465" s="16" t="s">
        <v>16350</v>
      </c>
      <c r="E465" s="966" t="s">
        <v>16351</v>
      </c>
      <c r="F465" s="16" t="s">
        <v>16352</v>
      </c>
      <c r="G465" s="282">
        <v>2998</v>
      </c>
      <c r="H465" s="16" t="s">
        <v>1014</v>
      </c>
      <c r="I465" s="6" t="s">
        <v>2024</v>
      </c>
    </row>
    <row r="466" spans="1:9" ht="20.399999999999999" x14ac:dyDescent="0.3">
      <c r="A466" s="30">
        <v>45064</v>
      </c>
      <c r="B466" s="16" t="s">
        <v>16353</v>
      </c>
      <c r="C466" s="16" t="s">
        <v>16353</v>
      </c>
      <c r="D466" s="16" t="s">
        <v>16354</v>
      </c>
      <c r="E466" s="966" t="s">
        <v>16355</v>
      </c>
      <c r="F466" s="16" t="s">
        <v>16355</v>
      </c>
      <c r="G466" s="282">
        <v>803</v>
      </c>
      <c r="H466" s="16" t="s">
        <v>1014</v>
      </c>
      <c r="I466" s="6" t="s">
        <v>2024</v>
      </c>
    </row>
    <row r="467" spans="1:9" ht="40.799999999999997" x14ac:dyDescent="0.3">
      <c r="A467" s="30">
        <v>45064</v>
      </c>
      <c r="B467" s="16" t="s">
        <v>16356</v>
      </c>
      <c r="C467" s="16"/>
      <c r="D467" s="16" t="s">
        <v>16357</v>
      </c>
      <c r="E467" s="966" t="s">
        <v>13090</v>
      </c>
      <c r="F467" s="16" t="s">
        <v>16358</v>
      </c>
      <c r="G467" s="282">
        <v>2371</v>
      </c>
      <c r="H467" s="16" t="s">
        <v>1014</v>
      </c>
      <c r="I467" s="6" t="s">
        <v>2024</v>
      </c>
    </row>
    <row r="468" spans="1:9" ht="30.6" x14ac:dyDescent="0.3">
      <c r="A468" s="30">
        <v>45064</v>
      </c>
      <c r="B468" s="16" t="s">
        <v>16359</v>
      </c>
      <c r="C468" s="16"/>
      <c r="D468" s="16" t="s">
        <v>16360</v>
      </c>
      <c r="E468" s="966" t="s">
        <v>15789</v>
      </c>
      <c r="F468" s="16" t="s">
        <v>16361</v>
      </c>
      <c r="G468" s="282">
        <v>439</v>
      </c>
      <c r="H468" s="16" t="s">
        <v>1014</v>
      </c>
      <c r="I468" s="6" t="s">
        <v>2024</v>
      </c>
    </row>
    <row r="469" spans="1:9" ht="40.799999999999997" x14ac:dyDescent="0.3">
      <c r="A469" s="30">
        <v>45064</v>
      </c>
      <c r="B469" s="16" t="s">
        <v>16362</v>
      </c>
      <c r="C469" s="16"/>
      <c r="D469" s="16" t="s">
        <v>16363</v>
      </c>
      <c r="E469" s="966" t="s">
        <v>13090</v>
      </c>
      <c r="F469" s="16" t="s">
        <v>13090</v>
      </c>
      <c r="G469" s="282">
        <v>102</v>
      </c>
      <c r="H469" s="16" t="s">
        <v>1014</v>
      </c>
      <c r="I469" s="6" t="s">
        <v>2024</v>
      </c>
    </row>
    <row r="470" spans="1:9" ht="20.399999999999999" x14ac:dyDescent="0.3">
      <c r="A470" s="30">
        <v>45064</v>
      </c>
      <c r="B470" s="16" t="s">
        <v>16364</v>
      </c>
      <c r="C470" s="16"/>
      <c r="D470" s="16" t="s">
        <v>16365</v>
      </c>
      <c r="E470" s="966" t="s">
        <v>11229</v>
      </c>
      <c r="F470" s="16" t="s">
        <v>16366</v>
      </c>
      <c r="G470" s="282">
        <v>76.849999999999994</v>
      </c>
      <c r="H470" s="16" t="s">
        <v>1025</v>
      </c>
      <c r="I470" s="6" t="s">
        <v>2024</v>
      </c>
    </row>
    <row r="471" spans="1:9" ht="20.399999999999999" x14ac:dyDescent="0.3">
      <c r="A471" s="30">
        <v>45064</v>
      </c>
      <c r="B471" s="16" t="s">
        <v>16367</v>
      </c>
      <c r="C471" s="16"/>
      <c r="D471" s="16" t="s">
        <v>16368</v>
      </c>
      <c r="E471" s="966" t="s">
        <v>11229</v>
      </c>
      <c r="F471" s="16" t="s">
        <v>16366</v>
      </c>
      <c r="G471" s="282">
        <v>72.75</v>
      </c>
      <c r="H471" s="16" t="s">
        <v>1025</v>
      </c>
      <c r="I471" s="6" t="s">
        <v>2024</v>
      </c>
    </row>
    <row r="472" spans="1:9" ht="20.399999999999999" x14ac:dyDescent="0.3">
      <c r="A472" s="30">
        <v>45064</v>
      </c>
      <c r="B472" s="16" t="s">
        <v>16369</v>
      </c>
      <c r="C472" s="16"/>
      <c r="D472" s="16" t="s">
        <v>16370</v>
      </c>
      <c r="E472" s="966" t="s">
        <v>9817</v>
      </c>
      <c r="F472" s="16" t="s">
        <v>16371</v>
      </c>
      <c r="G472" s="282">
        <v>936</v>
      </c>
      <c r="H472" s="16" t="s">
        <v>1014</v>
      </c>
      <c r="I472" s="6" t="s">
        <v>2024</v>
      </c>
    </row>
    <row r="473" spans="1:9" ht="20.399999999999999" x14ac:dyDescent="0.3">
      <c r="A473" s="30">
        <v>45064</v>
      </c>
      <c r="B473" s="16" t="s">
        <v>16372</v>
      </c>
      <c r="C473" s="16"/>
      <c r="D473" s="16" t="s">
        <v>16373</v>
      </c>
      <c r="E473" s="966" t="s">
        <v>9817</v>
      </c>
      <c r="F473" s="16" t="s">
        <v>16371</v>
      </c>
      <c r="G473" s="282">
        <v>2194</v>
      </c>
      <c r="H473" s="16" t="s">
        <v>1014</v>
      </c>
      <c r="I473" s="6" t="s">
        <v>2024</v>
      </c>
    </row>
    <row r="474" spans="1:9" x14ac:dyDescent="0.3">
      <c r="A474" s="967" t="s">
        <v>16374</v>
      </c>
      <c r="B474" s="967"/>
      <c r="C474" s="967"/>
      <c r="D474" s="967"/>
    </row>
    <row r="475" spans="1:9" ht="51" x14ac:dyDescent="0.3">
      <c r="A475" s="30">
        <v>45064</v>
      </c>
      <c r="B475" s="4" t="s">
        <v>16375</v>
      </c>
      <c r="C475" s="4"/>
      <c r="D475" s="4" t="s">
        <v>16376</v>
      </c>
      <c r="E475" s="4" t="s">
        <v>11211</v>
      </c>
      <c r="F475" s="4" t="s">
        <v>10637</v>
      </c>
      <c r="G475" s="5">
        <v>16481</v>
      </c>
      <c r="H475" s="4" t="s">
        <v>1014</v>
      </c>
      <c r="I475" s="6" t="s">
        <v>2024</v>
      </c>
    </row>
    <row r="476" spans="1:9" ht="61.2" x14ac:dyDescent="0.3">
      <c r="A476" s="30">
        <v>45064</v>
      </c>
      <c r="B476" s="4" t="s">
        <v>13850</v>
      </c>
      <c r="C476" s="4" t="s">
        <v>13850</v>
      </c>
      <c r="D476" s="4" t="s">
        <v>16377</v>
      </c>
      <c r="E476" s="4" t="s">
        <v>13852</v>
      </c>
      <c r="F476" s="4" t="s">
        <v>13853</v>
      </c>
      <c r="G476" s="5">
        <v>18785</v>
      </c>
      <c r="H476" s="4" t="s">
        <v>3625</v>
      </c>
      <c r="I476" s="6" t="s">
        <v>2024</v>
      </c>
    </row>
  </sheetData>
  <autoFilter ref="A1:I1" xr:uid="{09672732-38EB-42AE-9EF9-F00E49786367}"/>
  <mergeCells count="1">
    <mergeCell ref="A474:D474"/>
  </mergeCells>
  <pageMargins left="0" right="0" top="0" bottom="0.39370078740157499" header="0" footer="0"/>
  <pageSetup paperSize="9" orientation="landscape" horizontalDpi="300" verticalDpi="300" r:id="rId1"/>
  <headerFooter alignWithMargins="0">
    <oddFooter>&amp;L&amp;"Arial"&amp;9Strana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01134-CDA3-42B3-824C-3F8BD82D7563}">
  <dimension ref="A1:M2"/>
  <sheetViews>
    <sheetView workbookViewId="0">
      <selection activeCell="M2" sqref="M2"/>
    </sheetView>
  </sheetViews>
  <sheetFormatPr defaultRowHeight="14.4" x14ac:dyDescent="0.3"/>
  <cols>
    <col min="13" max="13" width="11.6640625" customWidth="1"/>
  </cols>
  <sheetData>
    <row r="1" spans="1:13" ht="60" x14ac:dyDescent="0.3">
      <c r="A1" s="11" t="s">
        <v>0</v>
      </c>
      <c r="B1" s="1" t="s">
        <v>1</v>
      </c>
      <c r="C1" s="44" t="s">
        <v>2</v>
      </c>
      <c r="D1" s="44" t="s">
        <v>860</v>
      </c>
      <c r="E1" s="44" t="s">
        <v>5768</v>
      </c>
      <c r="F1" s="44" t="s">
        <v>4</v>
      </c>
      <c r="G1" s="44" t="s">
        <v>782</v>
      </c>
      <c r="H1" s="44" t="s">
        <v>781</v>
      </c>
      <c r="I1" s="44" t="s">
        <v>5769</v>
      </c>
      <c r="J1" s="44" t="s">
        <v>5770</v>
      </c>
      <c r="K1" s="44" t="s">
        <v>5771</v>
      </c>
      <c r="L1" s="44" t="s">
        <v>857</v>
      </c>
      <c r="M1" s="1" t="s">
        <v>9</v>
      </c>
    </row>
    <row r="2" spans="1:13" ht="61.2" x14ac:dyDescent="0.3">
      <c r="A2" s="46">
        <v>44658</v>
      </c>
      <c r="B2" s="16" t="s">
        <v>5772</v>
      </c>
      <c r="C2" s="16" t="s">
        <v>5773</v>
      </c>
      <c r="D2" s="16">
        <v>1</v>
      </c>
      <c r="E2" s="16" t="s">
        <v>5774</v>
      </c>
      <c r="F2" s="16" t="s">
        <v>5775</v>
      </c>
      <c r="G2" s="16" t="s">
        <v>5776</v>
      </c>
      <c r="H2" s="16" t="s">
        <v>2906</v>
      </c>
      <c r="I2" s="45">
        <v>67.984899999999996</v>
      </c>
      <c r="J2" s="45" t="s">
        <v>1194</v>
      </c>
      <c r="K2" s="45">
        <v>67.984899999999996</v>
      </c>
      <c r="L2" s="18">
        <v>1346.38</v>
      </c>
      <c r="M2" s="6" t="s">
        <v>2024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PREVOD_ZMLUVY, DOHODY A DODATKY</vt:lpstr>
      <vt:lpstr>NÁJOM NA POĽNO ÚČELY_ZMLUVY</vt:lpstr>
      <vt:lpstr>NÁJOM NA POĽNO ÚČELY_DODATKY</vt:lpstr>
      <vt:lpstr>NÁJOM NA NEPOĽNO ÚČELY_ZMLUVY</vt:lpstr>
      <vt:lpstr>DELIMITAČNÉ PROTOKOLY</vt:lpstr>
      <vt:lpstr>REÁLNE DEĽBY</vt:lpstr>
      <vt:lpstr>NÁJOM NA NEPOĽNO ÚČELY_DODATKY</vt:lpstr>
      <vt:lpstr>REŠTITÚCIE_ZMLUVY A DODATKY</vt:lpstr>
      <vt:lpstr>NÁJOMNÉ ZMLUVY  SPOLOČENSTVÁ DO</vt:lpstr>
      <vt:lpstr>Kúpne zmluvy OPaPS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Kormoš Martin Mgr.</dc:creator>
  <cp:lastModifiedBy>Sopko Miroslav Mgr.</cp:lastModifiedBy>
  <dcterms:created xsi:type="dcterms:W3CDTF">2021-03-11T19:44:11Z</dcterms:created>
  <dcterms:modified xsi:type="dcterms:W3CDTF">2023-05-23T12:52:42Z</dcterms:modified>
</cp:coreProperties>
</file>